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844" firstSheet="2" activeTab="11"/>
  </bookViews>
  <sheets>
    <sheet name="Előterjesztés" sheetId="1" r:id="rId1"/>
    <sheet name="ZÁRSZÁMADÁSI RENDELET" sheetId="2" r:id="rId2"/>
    <sheet name="Bevétel" sheetId="3" r:id="rId3"/>
    <sheet name="Bevétel1a" sheetId="4" r:id="rId4"/>
    <sheet name="Bevétel1b" sheetId="5" r:id="rId5"/>
    <sheet name="Kiadás2" sheetId="6" r:id="rId6"/>
    <sheet name="Kiadás2a" sheetId="7" r:id="rId7"/>
    <sheet name="Kiadás2b" sheetId="8" r:id="rId8"/>
    <sheet name="Átadott pe.3" sheetId="9" r:id="rId9"/>
    <sheet name="Átadott pe3a" sheetId="10" r:id="rId10"/>
    <sheet name="Beruházás4" sheetId="11" r:id="rId11"/>
    <sheet name="EU-BERUH4A" sheetId="12" r:id="rId12"/>
    <sheet name="SZLOVÁK5" sheetId="13" r:id="rId13"/>
    <sheet name="Tartalék6" sheetId="14" r:id="rId14"/>
    <sheet name="KV7" sheetId="15" r:id="rId15"/>
    <sheet name="KV8" sheetId="16" r:id="rId16"/>
    <sheet name="KV9" sheetId="17" r:id="rId17"/>
    <sheet name="KV10" sheetId="18" r:id="rId18"/>
    <sheet name="KV11" sheetId="19" r:id="rId19"/>
    <sheet name="KV12" sheetId="20" r:id="rId20"/>
    <sheet name="KV13" sheetId="21" r:id="rId21"/>
    <sheet name="KV14" sheetId="22" r:id="rId22"/>
    <sheet name="KV15" sheetId="23" r:id="rId23"/>
    <sheet name="KV15A" sheetId="24" r:id="rId24"/>
    <sheet name="KV15B" sheetId="25" r:id="rId25"/>
    <sheet name="KV15C" sheetId="26" r:id="rId26"/>
    <sheet name="KV16" sheetId="27" r:id="rId27"/>
    <sheet name="KV17" sheetId="28" r:id="rId28"/>
    <sheet name="KV18" sheetId="29" r:id="rId29"/>
    <sheet name="KV19" sheetId="30" r:id="rId30"/>
    <sheet name="KV20" sheetId="31" r:id="rId31"/>
    <sheet name="KV21" sheetId="32" r:id="rId32"/>
  </sheets>
  <definedNames>
    <definedName name="_xlnm.Print_Titles" localSheetId="8">'Átadott pe.3'!$3:$3</definedName>
    <definedName name="_xlnm.Print_Titles" localSheetId="9">'Átadott pe3a'!$3:$3</definedName>
    <definedName name="_xlnm.Print_Titles" localSheetId="2">'Bevétel'!$3:$3</definedName>
    <definedName name="_xlnm.Print_Titles" localSheetId="3">'Bevétel1a'!$3:$3</definedName>
    <definedName name="_xlnm.Print_Titles" localSheetId="6">'Kiadás2a'!$3:$3</definedName>
    <definedName name="OLE_LINK1" localSheetId="11">'EU-BERUH4A'!$A$3</definedName>
    <definedName name="OLE_LINK3" localSheetId="11">'EU-BERUH4A'!#REF!</definedName>
  </definedNames>
  <calcPr fullCalcOnLoad="1"/>
</workbook>
</file>

<file path=xl/sharedStrings.xml><?xml version="1.0" encoding="utf-8"?>
<sst xmlns="http://schemas.openxmlformats.org/spreadsheetml/2006/main" count="2586" uniqueCount="1311">
  <si>
    <t>Dél-Alföldi ivóvízjavító program tám.</t>
  </si>
  <si>
    <t>Társadalmi szervek támogatása</t>
  </si>
  <si>
    <t xml:space="preserve">Felhalm.célú pe.átadás </t>
  </si>
  <si>
    <t>Szoc.pénzbeli ellátások</t>
  </si>
  <si>
    <t>Felhalm.célú kamatfizetési köt.</t>
  </si>
  <si>
    <t>HÉRA Alapítvány támogatása</t>
  </si>
  <si>
    <t>Számítógép vásárlás</t>
  </si>
  <si>
    <t>Szlovák önk . Általános tartalék</t>
  </si>
  <si>
    <t>REKU. Működési céltartalék</t>
  </si>
  <si>
    <t>Előző évi  műk.előirányzat-maradvány,pénzmaradvány igénybevét.</t>
  </si>
  <si>
    <t>Előző évi műk.előirányzat-maradvány,pénzmaradvány igénybevét.</t>
  </si>
  <si>
    <t>Előző évi műk.célú előirányzat-maradvány,pénzmaradvány igénybevét.</t>
  </si>
  <si>
    <t>Előző évi felhalm.célú előirányzat-maradvány,pénzmaradvány igénybevét.</t>
  </si>
  <si>
    <t>Dél-Alföldi ivóvízjavító program tám.alapítói vagyon</t>
  </si>
  <si>
    <t>Belvízrendezési program önk.i hjárulások</t>
  </si>
  <si>
    <t>Szeméttelep rekultivációs programhoz önk.-i hozzájár.</t>
  </si>
  <si>
    <t>Hősök utcai járda biztonságosan használhatóvá tétele</t>
  </si>
  <si>
    <t>Eredeti ei.</t>
  </si>
  <si>
    <t>lakossági pe. Átvétel - Őr utcai útépítési hozzájárulás</t>
  </si>
  <si>
    <t>MVH iskolatej támoatása</t>
  </si>
  <si>
    <t>BM Ter.Fejl. Tanács - oktatási referens támogatása</t>
  </si>
  <si>
    <t>NFÜ támogatás - KEOP rekultivációs pályázat</t>
  </si>
  <si>
    <t>Fenntarth.Helyi program megvalósítás Local Agenda</t>
  </si>
  <si>
    <t>Települési szeméttelep-rekultivációs program a Körös-szögben II. fordulós pályázat</t>
  </si>
  <si>
    <t>Informatikai gépbeszerzés</t>
  </si>
  <si>
    <t>Települési szeméttelep-rekultivációs program a Körös-szögben I. fordulós pályázat</t>
  </si>
  <si>
    <t>Gépállomás utcai útépítés (megvalósithatósági tanulmány)</t>
  </si>
  <si>
    <t>REKU intézménynek</t>
  </si>
  <si>
    <t>Gyomaendrődi törzstőke hozzájár.</t>
  </si>
  <si>
    <t>Polgári Együttműk.Egyesülete</t>
  </si>
  <si>
    <t>Kardos Önk. Támogatása</t>
  </si>
  <si>
    <t>FELHALMOZÁSI PÉNZESZK.ÁTAD.,TÁMOGATÁSOK ÖSSZESEN</t>
  </si>
  <si>
    <t>Kondorosért Alapítvány pe.átadása</t>
  </si>
  <si>
    <t>Lakossági közműfejlesztési hozzájárulás</t>
  </si>
  <si>
    <t>IRM támogatás (Településőri feladatokra)</t>
  </si>
  <si>
    <t>TÁMOP pályázati támogatás</t>
  </si>
  <si>
    <t>Választásra átvett pénzeszköz</t>
  </si>
  <si>
    <t>Mozgáskorlátozottak közlekedési támogatása</t>
  </si>
  <si>
    <t>NFÜ támogatás - BIOERŐMŰ pályázat</t>
  </si>
  <si>
    <t>REKU intézmény pe. Átadás</t>
  </si>
  <si>
    <t>Gyomaendrőd tőrzstőke hozzájárulás</t>
  </si>
  <si>
    <t>Kardos Önk.hozzájárulás</t>
  </si>
  <si>
    <t>Polgári Együttműk.Egy.</t>
  </si>
  <si>
    <t>HÉRA Alapítvány pe. Átadás</t>
  </si>
  <si>
    <t>Ápolási díj, választás járuléka</t>
  </si>
  <si>
    <t>Szlovák Önk. Általános és feladatapú támog.</t>
  </si>
  <si>
    <t>1.4.</t>
  </si>
  <si>
    <t>1.4.2.</t>
  </si>
  <si>
    <t>CÉDE támogatás</t>
  </si>
  <si>
    <t>1.4.3.</t>
  </si>
  <si>
    <t>TEUT támogatás</t>
  </si>
  <si>
    <t>Közmunka,választás személyi kiadása</t>
  </si>
  <si>
    <t>1 db feliratozó gép</t>
  </si>
  <si>
    <t>1 db pótkocsi</t>
  </si>
  <si>
    <t>1 db szivattyú</t>
  </si>
  <si>
    <t>1 db Kemper fűkasza</t>
  </si>
  <si>
    <t>Pályázati eszköz beszerzés</t>
  </si>
  <si>
    <t>Kondorosi Konferencia Kp.kialakitás akádálym.feljáró építése</t>
  </si>
  <si>
    <t>Orvosi rendelő lakásokhoz tartozó pótmunka</t>
  </si>
  <si>
    <t>Orvosi rendelő felújítása</t>
  </si>
  <si>
    <t>Csárda épület nádtető javítás</t>
  </si>
  <si>
    <t>Szabadság utcai park életre keltéséhez  gép, berendezés, felszerelés beszerzés</t>
  </si>
  <si>
    <t xml:space="preserve">NFÜ támogatás ÁROP </t>
  </si>
  <si>
    <t>Munkaügyi kp támogatás</t>
  </si>
  <si>
    <t>Pénzbeni gyermekvédelmi támogatás</t>
  </si>
  <si>
    <t>Fejlesztési célú támogatások Teut, céde,teki</t>
  </si>
  <si>
    <t>Kiadások mindösszesen:</t>
  </si>
  <si>
    <t>Többsincs Bölcsőde bővítése eszközbeszerzéssel, új szolgáltatások bevezetésével</t>
  </si>
  <si>
    <t>VÁTI támogatás- Háziorvosi rendelő felújítása</t>
  </si>
  <si>
    <t>DARFÜ támogatás- Őr utcai útberuházás</t>
  </si>
  <si>
    <t>lakossági pe. Átvétel - villanyhálózat korszerűsítésítési  hozzájárulás</t>
  </si>
  <si>
    <t>VIS MAIOR támogatás - belvízvédekezési költségek támogatása</t>
  </si>
  <si>
    <t>Kríziskezelő program támogatása</t>
  </si>
  <si>
    <t>Földmegváltás - M 44-es elkerülő út</t>
  </si>
  <si>
    <t>VIS MAIOR támogatás- belvízvédekezés</t>
  </si>
  <si>
    <t>1.5. VIS MAIOR támogtás- belvízvédekezés</t>
  </si>
  <si>
    <t>Földmegváltás (M 44-es elkerülő út)</t>
  </si>
  <si>
    <t>Informatikai gépbeszerzés-pályázati pe.</t>
  </si>
  <si>
    <t>Háziorvosi rendelő felújításához kapcsoladó hőlégsterilizátorok és informatikai gépek beszerzése</t>
  </si>
  <si>
    <t>Deák F. u. 56/1.számú ingatlanvásárlás</t>
  </si>
  <si>
    <t>Bérleti díj ÁFA, egyéb bevételek</t>
  </si>
  <si>
    <t>TÁMOP pályázatból számítógép vásárlás</t>
  </si>
  <si>
    <t>Számítástechnikai eszközök</t>
  </si>
  <si>
    <t>Módosított</t>
  </si>
  <si>
    <t>Teljesítés</t>
  </si>
  <si>
    <t>Teljesítés %-a</t>
  </si>
  <si>
    <t>Teljesítés megoszlása %</t>
  </si>
  <si>
    <t xml:space="preserve">Kondoros Nagyközség Önkormányzat 2010. évi költségvetésének teljesítése </t>
  </si>
  <si>
    <t xml:space="preserve">Az önkormányzat költségvetési főösszege bevételi forrásonként </t>
  </si>
  <si>
    <t xml:space="preserve"> KONDOROS NAGYKÖZSÉG ÖNKORMÁNYZAT 2010. ÉVI BEVÉTELEI INTÉZMÉNYENKÉNT</t>
  </si>
  <si>
    <t>Módosított előirányzat</t>
  </si>
  <si>
    <t xml:space="preserve">        Polgármesteri Hivatal és ágazatai 2010. évi bevételei</t>
  </si>
  <si>
    <t xml:space="preserve">Kondoros Nagyközség Önkormányzat 2010. évi költségvetésének teljesítése                                         </t>
  </si>
  <si>
    <t>2010. évi kiadások</t>
  </si>
  <si>
    <t>Önállóan műk.és gazd. Int. összesen:</t>
  </si>
  <si>
    <t xml:space="preserve">Kondoros Nagyközség Önkormányzat 2010. évi költségvetésének teljesítése                               </t>
  </si>
  <si>
    <t xml:space="preserve"> Kondoros Nagyközség Önkormányzat 2010. évi működési kiadásai </t>
  </si>
  <si>
    <t xml:space="preserve">Kondoros Nagyközség Önkormányzat 2010. évi költségvetésének teljesítése                                                                    </t>
  </si>
  <si>
    <t>Polgármesteri Hivatal és ágazatai 2010. évi kiadásai</t>
  </si>
  <si>
    <t xml:space="preserve">Kondoros Nagyközség Önkormányzat 2010. évi költségvetésének teljesítése                                                                        </t>
  </si>
  <si>
    <t xml:space="preserve">Kondoros Nagyközség Önkormányzat 2010. évi költségvetése                                                                                                                               </t>
  </si>
  <si>
    <t xml:space="preserve">  MŰKÖDÉSI PÉNZESZKÖZÁTADÁSOK, TÁMOGATÁSOK</t>
  </si>
  <si>
    <t>FELHALMOZÁSI PÉNZESZKÖZÁTADÁSOK, TÁMOGATÁSOK</t>
  </si>
  <si>
    <t xml:space="preserve">Kondoros Nagyközség Önkormányzat 2010. évi költségvetésének teljesítése                                                                                             </t>
  </si>
  <si>
    <t xml:space="preserve">  FEJLESZTÉSEK ÉS FELÚJÍTÁSOK</t>
  </si>
  <si>
    <t xml:space="preserve">KONDOROS NK. ÖNKORMÁNYZAT 2010. ÉVI KÖLTSÉGVETÉSÉNEK TELJESÍTÉSE                                                                      </t>
  </si>
  <si>
    <t xml:space="preserve">     ÁLTALÁNOS ÉS CÉLTARTALÉK</t>
  </si>
  <si>
    <t xml:space="preserve">KONDOROS NK. ÖNKORMÁNYZAT 2010. ÉVI KÖLTSÉGVETÉSÉNEK TELJESÍTÉSE                                                         </t>
  </si>
  <si>
    <t>Kiegyenlítő, függő, átfutó bevételek</t>
  </si>
  <si>
    <t>BEVÉTELEK MINDÖSSZESEN</t>
  </si>
  <si>
    <t>IX.</t>
  </si>
  <si>
    <t xml:space="preserve"> Kiegyenlítő, függő, átfutó bevételek</t>
  </si>
  <si>
    <t xml:space="preserve">IX. </t>
  </si>
  <si>
    <t>1.10</t>
  </si>
  <si>
    <t>Kiegyenlítő, függő, átfutó kiadások</t>
  </si>
  <si>
    <t>Kondoros Nagyközség Önkormányzatának 2010. évi működési és fejlesztési célú</t>
  </si>
  <si>
    <t>bevételeinek és kiadásainak eredeti előirányzat mérlege</t>
  </si>
  <si>
    <t>Személyi juttatás</t>
  </si>
  <si>
    <t>Munkaadót terhelő járulék</t>
  </si>
  <si>
    <t>Állami támogatás</t>
  </si>
  <si>
    <t>Dologi kiadás</t>
  </si>
  <si>
    <t>SZJA</t>
  </si>
  <si>
    <t>Ellátottak pénzbeli juttatásai</t>
  </si>
  <si>
    <t>Tám.ért.műk.bevétel</t>
  </si>
  <si>
    <t>Műk.célú pe átadás</t>
  </si>
  <si>
    <t>Működésre átvett pénz</t>
  </si>
  <si>
    <t>Társ.szoc.</t>
  </si>
  <si>
    <t>Önkormányzat sajátos bevétele</t>
  </si>
  <si>
    <t>Tartalék</t>
  </si>
  <si>
    <t>Működési hitel</t>
  </si>
  <si>
    <t>Mindösszesen működés</t>
  </si>
  <si>
    <t>Fejlesztési bevételek</t>
  </si>
  <si>
    <t>Felhalmozási és tőke jellegű bev.</t>
  </si>
  <si>
    <t>Kölcsönök visszatérülése</t>
  </si>
  <si>
    <r>
      <t xml:space="preserve">KONDOROS NK. ÖNKORMÁNYZAT   2010. ÉVI KÖLTSÉGVETÉSE                                                                                                                                                                                            EURÓPAI UNIÓS TÁMOGATÁSSAL MEGVALÓSULÓ BERUHÁZÁSOK "PROJEKT-SZEMLÉLETBEN"                                                       </t>
    </r>
    <r>
      <rPr>
        <b/>
        <sz val="10"/>
        <rFont val="Arial CE"/>
        <family val="0"/>
      </rPr>
      <t xml:space="preserve">    (tájékoztató jellegű tábla) </t>
    </r>
    <r>
      <rPr>
        <b/>
        <sz val="11"/>
        <rFont val="Arial CE"/>
        <family val="0"/>
      </rPr>
      <t xml:space="preserve"> </t>
    </r>
    <r>
      <rPr>
        <b/>
        <sz val="10"/>
        <rFont val="Arial CE"/>
        <family val="0"/>
      </rPr>
      <t xml:space="preserve">                                                        </t>
    </r>
  </si>
  <si>
    <t>2010. december 31-ig lezárult beruházások, fejlesztések</t>
  </si>
  <si>
    <t>sorszám</t>
  </si>
  <si>
    <t>címe</t>
  </si>
  <si>
    <t>kódja</t>
  </si>
  <si>
    <t>összköltség</t>
  </si>
  <si>
    <t>támogatás</t>
  </si>
  <si>
    <t>2010. évi teljesítés</t>
  </si>
  <si>
    <t>a)</t>
  </si>
  <si>
    <t>„Települési szeméttelep-rekultivációs program a Körös-szögben”</t>
  </si>
  <si>
    <t>KEOP-7.2.3.0-2007-0013</t>
  </si>
  <si>
    <t>92 298 362.-Ft</t>
  </si>
  <si>
    <t>1 502 531.-Ft</t>
  </si>
  <si>
    <t>78 453 606.-Ft</t>
  </si>
  <si>
    <t>b)</t>
  </si>
  <si>
    <t>„Kondoros Hősök utcai járda biztonságosan használhatóvá tétele”</t>
  </si>
  <si>
    <t>DARFT/TEKI/2009</t>
  </si>
  <si>
    <t>19 600 892.-Ft</t>
  </si>
  <si>
    <t>4 900 021.-Ft</t>
  </si>
  <si>
    <t>14 700 059.-Ft</t>
  </si>
  <si>
    <t>TSZ száma: 040002609K, pályázat azonosítója: 0400044/09K</t>
  </si>
  <si>
    <t>c)</t>
  </si>
  <si>
    <t>„Kondoros, Szabadság u. felújítás (a Sporttelep és a Szénási u. közötti szakaszon)”</t>
  </si>
  <si>
    <t>DARFT/TEUT/2009</t>
  </si>
  <si>
    <t>25557799.- Ft</t>
  </si>
  <si>
    <t>12 045 349.-Ft</t>
  </si>
  <si>
    <t>TSZ. száma: 040001509U, pályázat azonosítója: 0400026/09U</t>
  </si>
  <si>
    <t>d)</t>
  </si>
  <si>
    <t>„Kondoros, Szabadság utcában található park életre keltése”</t>
  </si>
  <si>
    <t>DARFT/CÉDE/2009</t>
  </si>
  <si>
    <t>1501409.- Ft</t>
  </si>
  <si>
    <t>4 249 371.-Ft</t>
  </si>
  <si>
    <t>TSZ száma: 040001509D, pályázat azonosítója: 0400038/09D</t>
  </si>
  <si>
    <t>e)</t>
  </si>
  <si>
    <t>„Kondorosi háziorvosi rendelő Egészségközponttá alakítása anyag- és energiatakarékos megoldással, új szolgáltatás bevezetésével, munkahelyteremtéssel, széleskörű partneri együttműködésben”</t>
  </si>
  <si>
    <t>DAOP-2007-4.1.1/A-2008-0017</t>
  </si>
  <si>
    <t>36 624 376.-Ft</t>
  </si>
  <si>
    <t>3 662 437.-Ft</t>
  </si>
  <si>
    <t>32 961 939.- Ft</t>
  </si>
  <si>
    <t>f)</t>
  </si>
  <si>
    <t>„Közutak fejlesztése Kondoros Nagyközség területén”</t>
  </si>
  <si>
    <t>DAOP-3.1.1/B-08-2008-0065</t>
  </si>
  <si>
    <t>100 419 590.-Ft</t>
  </si>
  <si>
    <t>35 146 857.-Ft</t>
  </si>
  <si>
    <t>65 272 733.-Ft</t>
  </si>
  <si>
    <t>g)</t>
  </si>
  <si>
    <t>„Településőr” program, 2 fő településőr foglalkoztatása</t>
  </si>
  <si>
    <t>IRM</t>
  </si>
  <si>
    <t>160 000.-Ft; 73 500.-Ft+ 27 % járulék összegű támogatás/hó egy éven keresztül</t>
  </si>
  <si>
    <t>2*3423.- Ft/hó</t>
  </si>
  <si>
    <t>2*80 000.-Ft; 73 500.-Ft+27% járulék összegű támogatás</t>
  </si>
  <si>
    <t>h)</t>
  </si>
  <si>
    <t xml:space="preserve">"Könyvtári szolgáltatások összehangolt infrastruktura fejlesztése - Tudásdepó - Expressz"- Összehangolt infrastruktúra-fejlesztés a közös könyvtári szolgáltatások támogatására, az élethosszig tartó tanulás elősegítésére Békés megyében </t>
  </si>
  <si>
    <t>TIOP-1.2.3/08/01-2008-00062</t>
  </si>
  <si>
    <t>4.796.030 Ft</t>
  </si>
  <si>
    <t>folyamatban lévő beruházások, fejlesztések</t>
  </si>
  <si>
    <t>„Kondoros település szennyvízhálózatának bővítése és az ehhez szükséges kapacitás és hatékonyság növelés a meglévő szennyvíztisztító telepen” 1. forduló</t>
  </si>
  <si>
    <t>KEOP-7.1.2.0-2007-0050</t>
  </si>
  <si>
    <t>67 917 398.-Ft</t>
  </si>
  <si>
    <t>21 418 233.-Ft (15 % + ÁFA)</t>
  </si>
  <si>
    <t>46 499 165.-Ft</t>
  </si>
  <si>
    <t>„Informatikai infrastruktúra fejlesztése Kondoroson”</t>
  </si>
  <si>
    <t>TIOP-1.1.1-07/1-2008-0287</t>
  </si>
  <si>
    <t>19 517 765.-Ft</t>
  </si>
  <si>
    <t>0.-Ft</t>
  </si>
  <si>
    <t>„Kondorosi Többsincs Bölcsőde gyermeklétszám növekedése miatti bővítése eszközbeszerzéssel, új szolgáltatások bevezetésével”</t>
  </si>
  <si>
    <t>DAOP-2008-4.1.3./C-2f-2009-0014</t>
  </si>
  <si>
    <t>101 416 732.-Ft</t>
  </si>
  <si>
    <t>10 141 673.-Ft</t>
  </si>
  <si>
    <t>91 275 059.-Ft</t>
  </si>
  <si>
    <t>„A Körös-szögi Kistérség Szociális és Gyermekjóléti Intézménye alapellátásának komplex fejlesztése, bővítése”</t>
  </si>
  <si>
    <t>DAOP-4.1.3/D-2F-2009-0015</t>
  </si>
  <si>
    <t>109 846 526.-Ft, Kondorosra eső támogatási összeg: 22 909 780.-Ft</t>
  </si>
  <si>
    <t>Összesen: 10 984 654.-Ft, Kondorosra eső önerő: 2 545 532.-Ft</t>
  </si>
  <si>
    <t>98 861 872.-Ft</t>
  </si>
  <si>
    <t>„Kompetenciafejlesztési projekt megvalósítása Kondoroson”</t>
  </si>
  <si>
    <t>TÁMOP-3.1.4-08/2-2008-0121</t>
  </si>
  <si>
    <t>31 996 182.-forint</t>
  </si>
  <si>
    <t>0.-forint</t>
  </si>
  <si>
    <t>31 996 182.-Ft</t>
  </si>
  <si>
    <t>„Komplex belvízrendezési program megvalósítása a belterületen és a csatlakozó társulati csatornán I. ütem”</t>
  </si>
  <si>
    <t>DAOP-5.2.1/D-2008-0002</t>
  </si>
  <si>
    <t>2 080 607 128.-Ft</t>
  </si>
  <si>
    <t>312 091 069.-Ft (a 16 település összes önereje), 15%</t>
  </si>
  <si>
    <t>1 768 516 059.-Ft</t>
  </si>
  <si>
    <t>Konzorciumi megállapodás alapján Kondorosra eső támogatási rész: 63 709 511.-Ft</t>
  </si>
  <si>
    <t>Kondorosra jutó rész: 11 242 855.-Ft</t>
  </si>
  <si>
    <t>„Valea lui Mihai-Kondoros települések biogáz előállítási lehetőségeinek vizsgálata, tanulmánytervek készítése és a jogi környezet összehasonlítása”</t>
  </si>
  <si>
    <t>HURO/0801/013</t>
  </si>
  <si>
    <t>159 984.-Euro</t>
  </si>
  <si>
    <t>5 599,60.-Euro</t>
  </si>
  <si>
    <t>154 384,40.-Euro</t>
  </si>
  <si>
    <t>„Megújuló energia, megújuló közösség”</t>
  </si>
  <si>
    <t>azonosítószám: 2075325954</t>
  </si>
  <si>
    <t>530 721.-Ft</t>
  </si>
  <si>
    <t>132 680.-Ft (=25% ÁFA)</t>
  </si>
  <si>
    <t>i)</t>
  </si>
  <si>
    <t>„X. Betyárnapok a Kondorosi Csárda mellett”</t>
  </si>
  <si>
    <t>azonosítószám: 2075325000</t>
  </si>
  <si>
    <t>1 857 236.-Ft</t>
  </si>
  <si>
    <t>371 447.-Ft (25 % ÁFA)</t>
  </si>
  <si>
    <t>j)</t>
  </si>
  <si>
    <t>„Kondoros település szennyvízhálózatának bővítése és az ehhez szükséges kapacitás és hatékonyság növelés a meglévő szennyvíztisztító telepen” 2. forduló</t>
  </si>
  <si>
    <t>KEOP-1.2.0/2F/09-2010-0021</t>
  </si>
  <si>
    <t>1 592 462 638.-Ft</t>
  </si>
  <si>
    <t>228 913 253.-Ft + ÁFA: 318 492 528.-Ft = 547 505 781.-Ft</t>
  </si>
  <si>
    <t>1 045 056 857.-Ft</t>
  </si>
  <si>
    <t>k)</t>
  </si>
  <si>
    <t xml:space="preserve"> "Pedagógusképzés a kondorosi általános iskola tanárainak"</t>
  </si>
  <si>
    <t>TÁMOP-3.1.5-09/A-2-2010-0177</t>
  </si>
  <si>
    <t>8.500.000 Ft</t>
  </si>
  <si>
    <t>l)</t>
  </si>
  <si>
    <t>KEOP-2.3.0/2F/09-2010-0013</t>
  </si>
  <si>
    <t>1 525 991 604.-Ft</t>
  </si>
  <si>
    <t>benyújtott, de még el nem bírált pályázatok</t>
  </si>
  <si>
    <t>„Kondoros, Hősök u. 23. számú ingatlanon a Művelődési ház konferencia teremmé alakítására benyújtandó támogatási kérelme.”</t>
  </si>
  <si>
    <t>138/2008. (X. 18.) FVM rendeletet módosító 159/2009 FVM rendelet</t>
  </si>
  <si>
    <t>Fejlesztési célú támogatás</t>
  </si>
  <si>
    <t>Felhalm.célú pe. átadás</t>
  </si>
  <si>
    <t>Kommunális-és iparűzési adó</t>
  </si>
  <si>
    <t>Támogatásértékő pe. átadás</t>
  </si>
  <si>
    <t>Tám.ért.felhalmozási bevétel</t>
  </si>
  <si>
    <t>Felhalmozásra átvett pénz</t>
  </si>
  <si>
    <t>Lakáshoz jutás normatíva</t>
  </si>
  <si>
    <t>Hosszúlejáratú hitel kamata</t>
  </si>
  <si>
    <t>Felhalmozási ÁFA visszatérülése</t>
  </si>
  <si>
    <t>Felhalmozási hitel</t>
  </si>
  <si>
    <t>Mindösszesen felhalmozás</t>
  </si>
  <si>
    <t>2010.évi terv</t>
  </si>
  <si>
    <t>2010.évi teljesités</t>
  </si>
  <si>
    <t>Kondoros Nagyközség Önkormányzat</t>
  </si>
  <si>
    <t>Működési és felhalmozási célú bevételek és kiadások alakulása</t>
  </si>
  <si>
    <t>2010-2011-2012. évben</t>
  </si>
  <si>
    <t>Bevételek</t>
  </si>
  <si>
    <t>Intézményi műk.bev.</t>
  </si>
  <si>
    <t>Önk.sajátos bevételei</t>
  </si>
  <si>
    <t>Felhamozási és tőke jellegű bevételek</t>
  </si>
  <si>
    <t xml:space="preserve">V. </t>
  </si>
  <si>
    <t>Bevételek I-VIII. összesen</t>
  </si>
  <si>
    <t>Kiadások</t>
  </si>
  <si>
    <t xml:space="preserve">Személyi juttatások </t>
  </si>
  <si>
    <t>Munkaadókat terhelő járulékok</t>
  </si>
  <si>
    <t>Tartalékok</t>
  </si>
  <si>
    <t>Tám.értékű felh.pe átadás</t>
  </si>
  <si>
    <t>Felhalmozási pe átadás</t>
  </si>
  <si>
    <t>Kiadások 1-3. összesen</t>
  </si>
  <si>
    <t xml:space="preserve">Költségvetési szerv </t>
  </si>
  <si>
    <t xml:space="preserve">2010. tervezett </t>
  </si>
  <si>
    <t>Megnevezése</t>
  </si>
  <si>
    <t>telj.mi.</t>
  </si>
  <si>
    <t>rész.m.i.</t>
  </si>
  <si>
    <t>Közh., Közc., egyéb</t>
  </si>
  <si>
    <t>össz.</t>
  </si>
  <si>
    <t>prémium év</t>
  </si>
  <si>
    <t>ösztöndíjas</t>
  </si>
  <si>
    <t>fogl./fő/</t>
  </si>
  <si>
    <t>létsz./fő</t>
  </si>
  <si>
    <t>Petőfi István Ált.Isk.Diákotthon és Alapf. M. I.</t>
  </si>
  <si>
    <t>Többsincs Óvoda és Bölcsőde</t>
  </si>
  <si>
    <t>Dérczy Ferenc Könyvtár és Közműv.I.</t>
  </si>
  <si>
    <t>Önkormányzat összesen:</t>
  </si>
  <si>
    <t>2010. módositott</t>
  </si>
  <si>
    <t xml:space="preserve">2010. teljesités </t>
  </si>
  <si>
    <t xml:space="preserve">KONDOROS NAGYKÖZSÉG ÖNKORMÁNYZAT ÉS INTÉZMÉNYEI DOLGOZÓI ÉTSZÁMA </t>
  </si>
  <si>
    <t>Lejárat</t>
  </si>
  <si>
    <t>2010. év</t>
  </si>
  <si>
    <t>2011. év</t>
  </si>
  <si>
    <t>2012. év</t>
  </si>
  <si>
    <t xml:space="preserve">2013. év </t>
  </si>
  <si>
    <t>2014. év</t>
  </si>
  <si>
    <t>2015. év</t>
  </si>
  <si>
    <t>2016. év</t>
  </si>
  <si>
    <t>2017. év</t>
  </si>
  <si>
    <t>2018.év</t>
  </si>
  <si>
    <t>2019.év</t>
  </si>
  <si>
    <t>2020.év</t>
  </si>
  <si>
    <t>2021.év</t>
  </si>
  <si>
    <t>2022.év</t>
  </si>
  <si>
    <t>2023.év</t>
  </si>
  <si>
    <t>2024.év</t>
  </si>
  <si>
    <t>2025.év</t>
  </si>
  <si>
    <t>2026.év</t>
  </si>
  <si>
    <t>2027.év</t>
  </si>
  <si>
    <t>2028.év</t>
  </si>
  <si>
    <t>Tarcsai 1 hiteltörlesztés</t>
  </si>
  <si>
    <t>2015. márc. 30.</t>
  </si>
  <si>
    <t>Tarcsai 2 hiteltörlesztés</t>
  </si>
  <si>
    <t>Piac hiteltörlesztés</t>
  </si>
  <si>
    <t>2011. dec. 30.</t>
  </si>
  <si>
    <t>Csárda hiteltörlesztés</t>
  </si>
  <si>
    <t>2014. június 30.</t>
  </si>
  <si>
    <t>Hősök tere felújítás hiteltörlesztés</t>
  </si>
  <si>
    <t>Viziközmű Társulat kezességvállalás</t>
  </si>
  <si>
    <t>2011. dec. 31.</t>
  </si>
  <si>
    <t>Viziközmű Társulat kezességvállalás II.ütem</t>
  </si>
  <si>
    <t>2010. dec. 31.</t>
  </si>
  <si>
    <t>1.10.</t>
  </si>
  <si>
    <t>Kiegyenlítő függő, átfutó kiadások</t>
  </si>
  <si>
    <t>Teljesítés   %-a</t>
  </si>
  <si>
    <t>Viziközmű Társulat kezességvállalás (8 éves lejáratra felveendő 227.913.253.- Ft összegű hitel és kamatai)</t>
  </si>
  <si>
    <t>2020.</t>
  </si>
  <si>
    <t>Iciri-Piciri Alapítvány (EMVA) játszótér kialakítás kezességvállalás</t>
  </si>
  <si>
    <t>Iciri-Piciri Alapítvány (EMVA) tóparti sétány kialakítás kezességvállalás</t>
  </si>
  <si>
    <t>Kibocsátott kötvény utáni kamat és tőke visszafizetési kötelezettség</t>
  </si>
  <si>
    <t>2028.</t>
  </si>
  <si>
    <t>Hosszúlejáratú hitelek kamatai és kezelési költségei</t>
  </si>
  <si>
    <t>2015.</t>
  </si>
  <si>
    <t>149/2010.(VI.24.)sz.ÖK határozat Kondoros Nagyközség Önkormányzata Képviselő-testülete kézfizető kezességet vállal a Kondorosért Alapítvány által az Integrált Közösségi és Szolgáltató tér kialakítására igénylt bruttó 45.063.315 Ft rövidlejáratú támogatást megelőző hitel felvételére, az Önkormányzat 2012. évi költségvetésének terhére.</t>
  </si>
  <si>
    <t>KÖTELEZETTSÉGEK ÖSSZ:</t>
  </si>
  <si>
    <t>Nyertes pályázatok önerővállalás</t>
  </si>
  <si>
    <r>
      <t xml:space="preserve">"Valea lui Mihai - Kondoros települések </t>
    </r>
    <r>
      <rPr>
        <b/>
        <sz val="10"/>
        <rFont val="Arial"/>
        <family val="2"/>
      </rPr>
      <t>biogáz</t>
    </r>
    <r>
      <rPr>
        <sz val="10"/>
        <rFont val="Arial"/>
        <family val="0"/>
      </rPr>
      <t xml:space="preserve"> előállítási lehetőségeinek vizsgálata, tanulmánytervek készítése és a jogi környezet összehasonlítása" pályázat </t>
    </r>
    <r>
      <rPr>
        <b/>
        <sz val="10"/>
        <rFont val="Arial"/>
        <family val="2"/>
      </rPr>
      <t>önerő</t>
    </r>
  </si>
  <si>
    <t>önerő</t>
  </si>
  <si>
    <r>
      <t xml:space="preserve">DAOP-2009.3.1.1/B -08-2008-0065 "Közutak fejlesztése Kondoros Nagyközség Területén" </t>
    </r>
    <r>
      <rPr>
        <b/>
        <sz val="10"/>
        <rFont val="Arial"/>
        <family val="2"/>
      </rPr>
      <t>Őr u. és Liget u.</t>
    </r>
  </si>
  <si>
    <r>
      <t xml:space="preserve">KEOP-7.2.3.0-2007-0013 "Települési szeméttelep </t>
    </r>
    <r>
      <rPr>
        <b/>
        <sz val="10"/>
        <rFont val="Arial"/>
        <family val="2"/>
      </rPr>
      <t>rekultivációs</t>
    </r>
    <r>
      <rPr>
        <sz val="10"/>
        <rFont val="Arial"/>
        <family val="0"/>
      </rPr>
      <t xml:space="preserve"> program a Körös-szögben"</t>
    </r>
  </si>
  <si>
    <r>
      <t>DAOP-5.2.1/D-2008-0002 "</t>
    </r>
    <r>
      <rPr>
        <b/>
        <sz val="10"/>
        <rFont val="Arial"/>
        <family val="2"/>
      </rPr>
      <t>Belvízrendezés</t>
    </r>
    <r>
      <rPr>
        <sz val="10"/>
        <rFont val="Arial"/>
        <family val="0"/>
      </rPr>
      <t xml:space="preserve"> az élhetőbb településekért" (16 település)</t>
    </r>
  </si>
  <si>
    <r>
      <t xml:space="preserve">KEOP-7.1.2-2007-0050 "Kondoros település </t>
    </r>
    <r>
      <rPr>
        <b/>
        <sz val="10"/>
        <rFont val="Arial"/>
        <family val="2"/>
      </rPr>
      <t>szennyvízhálózatának bővítése</t>
    </r>
    <r>
      <rPr>
        <sz val="10"/>
        <rFont val="Arial"/>
        <family val="0"/>
      </rPr>
      <t xml:space="preserve"> és az ehhez szükséges kapacitás és hatékonyság növelés a meglévő szennyvíztisztító telepen"</t>
    </r>
  </si>
  <si>
    <r>
      <t>DAOP-2007-4.1.1/A "</t>
    </r>
    <r>
      <rPr>
        <b/>
        <sz val="10"/>
        <rFont val="Arial"/>
        <family val="2"/>
      </rPr>
      <t>Orvosi rendelő felújítás</t>
    </r>
    <r>
      <rPr>
        <sz val="10"/>
        <rFont val="Arial"/>
        <family val="0"/>
      </rPr>
      <t>"</t>
    </r>
  </si>
  <si>
    <r>
      <t xml:space="preserve">DAOP-2008-4.1.3/C "Kondoros Többsincs </t>
    </r>
    <r>
      <rPr>
        <b/>
        <sz val="10"/>
        <rFont val="Arial"/>
        <family val="2"/>
      </rPr>
      <t>Bölcsőde</t>
    </r>
    <r>
      <rPr>
        <sz val="10"/>
        <rFont val="Arial"/>
        <family val="0"/>
      </rPr>
      <t xml:space="preserve"> gyermeklétszám növelése miatti bővítése eszközbeszerzéssel, új szolgáltatások bevezetésével"</t>
    </r>
  </si>
  <si>
    <r>
      <t xml:space="preserve">DARFT/TEKI/2009 "Kondoros </t>
    </r>
    <r>
      <rPr>
        <b/>
        <sz val="10"/>
        <rFont val="Arial"/>
        <family val="2"/>
      </rPr>
      <t xml:space="preserve">Hősök utcai járda </t>
    </r>
    <r>
      <rPr>
        <sz val="10"/>
        <rFont val="Arial"/>
        <family val="0"/>
      </rPr>
      <t>biztonságosan használhatóvá tétele"</t>
    </r>
  </si>
  <si>
    <r>
      <t xml:space="preserve">DARFT/TEUT/2009 "Kondoros, </t>
    </r>
    <r>
      <rPr>
        <b/>
        <sz val="10"/>
        <rFont val="Arial"/>
        <family val="2"/>
      </rPr>
      <t>Szabadság u. felújítás</t>
    </r>
    <r>
      <rPr>
        <sz val="10"/>
        <rFont val="Arial"/>
        <family val="0"/>
      </rPr>
      <t xml:space="preserve"> (a Sporttelep és a Szénási u. közötti szakaszon)</t>
    </r>
  </si>
  <si>
    <r>
      <t xml:space="preserve">DARFT/CÉDE/2009 "Kondoros, Szabadság utcában található </t>
    </r>
    <r>
      <rPr>
        <b/>
        <sz val="10"/>
        <rFont val="Arial"/>
        <family val="2"/>
      </rPr>
      <t>park életre keltése</t>
    </r>
    <r>
      <rPr>
        <sz val="10"/>
        <rFont val="Arial"/>
        <family val="0"/>
      </rPr>
      <t>"</t>
    </r>
  </si>
  <si>
    <t xml:space="preserve">KONDOROS NK. ÖNKORMÁNYZAT 2010. ÉVI ELŐIRÁNYZAT FELHASZNÁLÁSA </t>
  </si>
  <si>
    <t>Hitel csökkentés</t>
  </si>
  <si>
    <t>Pe.átadás</t>
  </si>
  <si>
    <t>KONDOROS NK. ÖNKORMÁNYZAT 2010. ÉVI FINANSZÍROZÁSA</t>
  </si>
  <si>
    <t>Önállóan műk. Int. összesen:</t>
  </si>
  <si>
    <r>
      <t xml:space="preserve">ÁROP-1A.2A-2008-0019 "Kondoros Nagyközség Körjegyzőségi Hivatalának </t>
    </r>
    <r>
      <rPr>
        <b/>
        <sz val="10"/>
        <rFont val="Arial"/>
        <family val="2"/>
      </rPr>
      <t>szervezetfejlesztése</t>
    </r>
    <r>
      <rPr>
        <sz val="10"/>
        <rFont val="Arial"/>
        <family val="0"/>
      </rPr>
      <t>"</t>
    </r>
  </si>
  <si>
    <t>összesen e Ft</t>
  </si>
  <si>
    <t>összesen €</t>
  </si>
  <si>
    <t>Benyújtott pályázatok</t>
  </si>
  <si>
    <r>
      <t xml:space="preserve">Európai Mezőgazdasági Vidékfejlesztési Alap </t>
    </r>
    <r>
      <rPr>
        <b/>
        <sz val="10"/>
        <rFont val="Arial"/>
        <family val="2"/>
      </rPr>
      <t>(Konferenciaközpont)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HROD</t>
    </r>
    <r>
      <rPr>
        <sz val="10"/>
        <rFont val="Arial"/>
        <family val="0"/>
      </rPr>
      <t xml:space="preserve"> Emberi Erőforrás és Szervezetfejlesztési Kft. Kecskemét, projekt előkészítése és végrehajtása, projekt tanácsadás, szakértői közreműködés, pályázati projektmenedzsment tanácsadás</t>
    </r>
  </si>
  <si>
    <t>Európai Mezőgazdasági Vidékfejlesztési Alap (Konferenciaközpont) ÁFA</t>
  </si>
  <si>
    <r>
      <t xml:space="preserve">Európai Mezőgazdasági Vidékfejlesztési Alap </t>
    </r>
    <r>
      <rPr>
        <b/>
        <sz val="10"/>
        <rFont val="Arial"/>
        <family val="2"/>
      </rPr>
      <t>(Községháza külső felújítása)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HROD</t>
    </r>
    <r>
      <rPr>
        <sz val="10"/>
        <rFont val="Arial"/>
        <family val="0"/>
      </rPr>
      <t xml:space="preserve"> Emberi Erőforrás és Szervezetfejlesztési Kft. Kecskemét, projekt előkészítése és végrehajtása,projekt tanácsadás, szakértői közreműködés, pályázati projektmenedzsment tanácsadás</t>
    </r>
  </si>
  <si>
    <t>Európai Mezőgazdasági Vidékfejlesztési Alap (Községháza külső felújítása) ÁFA</t>
  </si>
  <si>
    <r>
      <t xml:space="preserve">Európai Mezőgazdasági Vidékfejlesztési Alap </t>
    </r>
    <r>
      <rPr>
        <b/>
        <sz val="10"/>
        <rFont val="Arial"/>
        <family val="2"/>
      </rPr>
      <t>(Betyár Napok)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HROD</t>
    </r>
    <r>
      <rPr>
        <sz val="10"/>
        <rFont val="Arial"/>
        <family val="0"/>
      </rPr>
      <t xml:space="preserve"> Emberi Erőforrás és Szervezetfejlesztési Kft. Kecskemét, projekt előkészítése és végrehajtása,projekt tanácsadás, szakértői közreműködés</t>
    </r>
  </si>
  <si>
    <t>Európai Mezőgazdasági Vidékfejlesztési Alap (Betyár Napok) ÁFA</t>
  </si>
  <si>
    <r>
      <t xml:space="preserve">DAOP-2009.3.1.1/B "Önkormányzati tulajdonú belterületi közutak fejlesztése" </t>
    </r>
    <r>
      <rPr>
        <b/>
        <sz val="10"/>
        <rFont val="Arial"/>
        <family val="2"/>
      </rPr>
      <t>Hunyadi és Gépállomás utcák</t>
    </r>
    <r>
      <rPr>
        <sz val="10"/>
        <rFont val="Arial"/>
        <family val="0"/>
      </rPr>
      <t>ban</t>
    </r>
  </si>
  <si>
    <r>
      <t xml:space="preserve">KEOP-2009-7.3.1.3 "Kondoroson a </t>
    </r>
    <r>
      <rPr>
        <b/>
        <sz val="10"/>
        <rFont val="Arial"/>
        <family val="2"/>
      </rPr>
      <t>Batthyány-Geist kastély</t>
    </r>
    <r>
      <rPr>
        <sz val="10"/>
        <rFont val="Arial"/>
        <family val="0"/>
      </rPr>
      <t xml:space="preserve"> történeti kertjének helyreállítás, értékeinek megőrzése" önerő</t>
    </r>
  </si>
  <si>
    <t>Egyéb</t>
  </si>
  <si>
    <t>polgármester jutalma, amit nem kívánt felvenni, hanem 2010-ben megjelölt szervezetnek ajánl fel</t>
  </si>
  <si>
    <t>MikroVoks EdtR döntéstámogató szoftver, Globomax Kft.</t>
  </si>
  <si>
    <t xml:space="preserve"> Xerox WorkCenter 7242 (fénymásoló/nyomtató) bérleti díja, MMMax Kft.</t>
  </si>
  <si>
    <t xml:space="preserve"> Xerox WorkCenter M24 (fénymásoló/nyomtató) bérleti díja, MMMax Kft.</t>
  </si>
  <si>
    <t>BMTT ösztöndíjas foglalkoztatás önerőrésze</t>
  </si>
  <si>
    <t>Képviselő-testületi döntések alapján</t>
  </si>
  <si>
    <r>
      <t xml:space="preserve">"Valea lui Mihai - Kondoros települések </t>
    </r>
    <r>
      <rPr>
        <b/>
        <sz val="10"/>
        <rFont val="Arial"/>
        <family val="2"/>
      </rPr>
      <t>biogáz</t>
    </r>
    <r>
      <rPr>
        <sz val="10"/>
        <rFont val="Arial"/>
        <family val="0"/>
      </rPr>
      <t xml:space="preserve"> előállítási lehetőségeinek vizsgálata, tanulmánytervek készítése és a jogi környezet összehasonlítása" pályázathoz </t>
    </r>
    <r>
      <rPr>
        <b/>
        <sz val="10"/>
        <rFont val="Arial"/>
        <family val="2"/>
      </rPr>
      <t>Öko-Kondor Kft.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kommunikációs feladatok </t>
    </r>
    <r>
      <rPr>
        <sz val="10"/>
        <rFont val="Arial"/>
        <family val="0"/>
      </rPr>
      <t>ellátása</t>
    </r>
  </si>
  <si>
    <t>pályázat része</t>
  </si>
  <si>
    <r>
      <t xml:space="preserve">"Valea lui Mihai - Kondoros települések </t>
    </r>
    <r>
      <rPr>
        <b/>
        <sz val="10"/>
        <rFont val="Arial"/>
        <family val="2"/>
      </rPr>
      <t>biogáz</t>
    </r>
    <r>
      <rPr>
        <sz val="10"/>
        <rFont val="Arial"/>
        <family val="0"/>
      </rPr>
      <t xml:space="preserve"> előállítási lehetőségeinek vizsgálata, tanulmánytervek készítése és a jogi környezet összehasonlítása" pályázathoz </t>
    </r>
    <r>
      <rPr>
        <b/>
        <sz val="10"/>
        <rFont val="Arial"/>
        <family val="2"/>
      </rPr>
      <t>Öko-Kondor Kft.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projektmenedzsment</t>
    </r>
  </si>
  <si>
    <r>
      <t>ÁROP-1A-2A-2008-0019 "</t>
    </r>
    <r>
      <rPr>
        <b/>
        <sz val="10"/>
        <rFont val="Arial"/>
        <family val="2"/>
      </rPr>
      <t>Polgármesteri Hivatalok szervezetfejlesztése</t>
    </r>
    <r>
      <rPr>
        <sz val="10"/>
        <rFont val="Arial"/>
        <family val="0"/>
      </rPr>
      <t xml:space="preserve">" </t>
    </r>
    <r>
      <rPr>
        <b/>
        <sz val="10"/>
        <rFont val="Arial"/>
        <family val="2"/>
      </rPr>
      <t>FABO-RENT Kft.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Informatikai Megvalósíthatósági tanulmány</t>
    </r>
  </si>
  <si>
    <r>
      <t>ÁROP-1A-2A-2008-0019 "</t>
    </r>
    <r>
      <rPr>
        <b/>
        <sz val="10"/>
        <rFont val="Arial"/>
        <family val="2"/>
      </rPr>
      <t>Polgármesteri Hivatalok szervezetfejlesztése</t>
    </r>
    <r>
      <rPr>
        <sz val="10"/>
        <rFont val="Arial"/>
        <family val="0"/>
      </rPr>
      <t>" Geoview Kft. pályázat bonyolítása, szakértői feladatok ellátása</t>
    </r>
  </si>
  <si>
    <r>
      <t>TÁMOP.3.1.4-08/2-2008-0121 "</t>
    </r>
    <r>
      <rPr>
        <b/>
        <sz val="10"/>
        <rFont val="Arial"/>
        <family val="2"/>
      </rPr>
      <t>Kompetenciafejlesztés</t>
    </r>
    <r>
      <rPr>
        <sz val="10"/>
        <rFont val="Arial"/>
        <family val="0"/>
      </rPr>
      <t xml:space="preserve">i projekt megvalósítása Kondoroson" tanácsadási és mentorálási feladatok ellátása, </t>
    </r>
    <r>
      <rPr>
        <b/>
        <sz val="10"/>
        <rFont val="Arial"/>
        <family val="2"/>
      </rPr>
      <t>Qualitas Tanácsadó és Szolgáltató Kft.</t>
    </r>
  </si>
  <si>
    <r>
      <t>TÁMOP.3.1.4-08/2-2008-0121 "</t>
    </r>
    <r>
      <rPr>
        <b/>
        <sz val="10"/>
        <rFont val="Arial"/>
        <family val="2"/>
      </rPr>
      <t xml:space="preserve">Kompetenciafejlesztési </t>
    </r>
    <r>
      <rPr>
        <sz val="10"/>
        <rFont val="Arial"/>
        <family val="0"/>
      </rPr>
      <t xml:space="preserve">projekt megvalósítása Kondoroson" képzési feladatok ellátása, </t>
    </r>
    <r>
      <rPr>
        <b/>
        <sz val="10"/>
        <rFont val="Arial"/>
        <family val="2"/>
      </rPr>
      <t>Qualitas Tanácsadó és Szolgáltató Kft.</t>
    </r>
  </si>
  <si>
    <r>
      <t>TÁMOP.3.1.4-08/2-2008-0121 "</t>
    </r>
    <r>
      <rPr>
        <b/>
        <sz val="10"/>
        <rFont val="Arial"/>
        <family val="2"/>
      </rPr>
      <t xml:space="preserve">Kompetenciafejlesztési </t>
    </r>
    <r>
      <rPr>
        <sz val="10"/>
        <rFont val="Arial"/>
        <family val="0"/>
      </rPr>
      <t xml:space="preserve">projekt megvalósítása Kondoroson" informatikai beszerzés, </t>
    </r>
    <r>
      <rPr>
        <b/>
        <sz val="10"/>
        <rFont val="Arial"/>
        <family val="2"/>
      </rPr>
      <t>Albacom RI Rendszerintegrációs Kft.</t>
    </r>
  </si>
  <si>
    <r>
      <t xml:space="preserve">DAOP-4.1.1./A-2008-0017 "Kondorosi </t>
    </r>
    <r>
      <rPr>
        <b/>
        <sz val="10"/>
        <rFont val="Arial"/>
        <family val="2"/>
      </rPr>
      <t>háziorvosi rendelő</t>
    </r>
    <r>
      <rPr>
        <sz val="10"/>
        <rFont val="Arial"/>
        <family val="0"/>
      </rPr>
      <t xml:space="preserve"> Egészségközponttá alakítása anyag- és energiatakarékos megoldással, széleskörű partneri együttműködésben" pályázat kiviteli tervének elkészítése, </t>
    </r>
    <r>
      <rPr>
        <b/>
        <sz val="10"/>
        <rFont val="Arial"/>
        <family val="2"/>
      </rPr>
      <t>FABER DOM Kft.</t>
    </r>
  </si>
  <si>
    <t>Kondoros Nagyközség Önkormányzat 2010. évi költségvetése                                                                         SZLOVÁK ÖNKORMÁNYZAT 2010. ÉVI KÖLTSÉGVETÉSI TERVE                                                                                                                                  BEVÉTELEK ÉS KIADÁSOK</t>
  </si>
  <si>
    <t xml:space="preserve">Pénzforg.nélküli bevételek  </t>
  </si>
  <si>
    <t xml:space="preserve">Pénzforg.nélküli bevételek összesen </t>
  </si>
  <si>
    <t>KIADÁSOK ÖSSZESEN</t>
  </si>
  <si>
    <t>Mód.ei.</t>
  </si>
  <si>
    <r>
      <t xml:space="preserve">DAOP-4.1.1./A-2008-0017 "Kondorosi </t>
    </r>
    <r>
      <rPr>
        <b/>
        <sz val="10"/>
        <rFont val="Arial"/>
        <family val="2"/>
      </rPr>
      <t>háziorvosi rendelő</t>
    </r>
    <r>
      <rPr>
        <sz val="10"/>
        <rFont val="Arial"/>
        <family val="0"/>
      </rPr>
      <t xml:space="preserve"> Egészségközponttá alakítása anyag- és energiatakarékos megoldással, széleskörű partneri együttműködésben" pályázat közbeszerzési feladatok </t>
    </r>
    <r>
      <rPr>
        <b/>
        <sz val="10"/>
        <rFont val="Arial"/>
        <family val="2"/>
      </rPr>
      <t>Dél-Alföldi Fejlesztési Közbeszerzési és Tanácsadó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Kft.</t>
    </r>
  </si>
  <si>
    <r>
      <t>DAOP-3.1.1/B-2008-0065 "</t>
    </r>
    <r>
      <rPr>
        <b/>
        <sz val="10"/>
        <rFont val="Arial"/>
        <family val="2"/>
      </rPr>
      <t xml:space="preserve">Közutak fejlesztése Kondoros területén" </t>
    </r>
    <r>
      <rPr>
        <sz val="10"/>
        <rFont val="Arial"/>
        <family val="0"/>
      </rPr>
      <t xml:space="preserve">közbeszerzési feladatok ellátása, </t>
    </r>
    <r>
      <rPr>
        <b/>
        <sz val="10"/>
        <rFont val="Arial"/>
        <family val="2"/>
      </rPr>
      <t>PRO VITAL 2000 Kft.</t>
    </r>
  </si>
  <si>
    <r>
      <t xml:space="preserve">DARFT/TEUT/2009. "Kondoros </t>
    </r>
    <r>
      <rPr>
        <b/>
        <sz val="10"/>
        <rFont val="Arial"/>
        <family val="2"/>
      </rPr>
      <t>Szabadság utca felújítása</t>
    </r>
    <r>
      <rPr>
        <sz val="10"/>
        <rFont val="Arial"/>
        <family val="0"/>
      </rPr>
      <t xml:space="preserve">" pályázat bonyolítás és műszaki ellenőrzés, </t>
    </r>
    <r>
      <rPr>
        <b/>
        <sz val="10"/>
        <rFont val="Arial"/>
        <family val="2"/>
      </rPr>
      <t>Work Metall Trans Kft.</t>
    </r>
  </si>
  <si>
    <r>
      <t xml:space="preserve">DARFT/TEUT/2009. "Kondoros </t>
    </r>
    <r>
      <rPr>
        <b/>
        <sz val="10"/>
        <rFont val="Arial"/>
        <family val="2"/>
      </rPr>
      <t>Szabadság utca felújítása</t>
    </r>
    <r>
      <rPr>
        <sz val="10"/>
        <rFont val="Arial"/>
        <family val="0"/>
      </rPr>
      <t xml:space="preserve">" pályázat közbeszerzés, </t>
    </r>
    <r>
      <rPr>
        <b/>
        <sz val="10"/>
        <rFont val="Arial"/>
        <family val="2"/>
      </rPr>
      <t>Dél-Alföldi Fejlesztési, Közbeszerzési és Tanácsadó Kft.</t>
    </r>
  </si>
  <si>
    <r>
      <t xml:space="preserve">DARFT/TEUT/2009. "Kondoros </t>
    </r>
    <r>
      <rPr>
        <b/>
        <sz val="10"/>
        <rFont val="Arial"/>
        <family val="2"/>
      </rPr>
      <t>Szabadság utca felújítása</t>
    </r>
    <r>
      <rPr>
        <sz val="10"/>
        <rFont val="Arial"/>
        <family val="0"/>
      </rPr>
      <t xml:space="preserve">" felújítási és kivitelezési munkái, </t>
    </r>
    <r>
      <rPr>
        <b/>
        <sz val="10"/>
        <rFont val="Arial"/>
        <family val="2"/>
      </rPr>
      <t>Duna Aszfalt Kft.</t>
    </r>
  </si>
  <si>
    <r>
      <t xml:space="preserve">DARFT/CÉDE/2009. "Kondoros Szabadság utcában található </t>
    </r>
    <r>
      <rPr>
        <b/>
        <sz val="10"/>
        <rFont val="Arial"/>
        <family val="2"/>
      </rPr>
      <t>park életrekeltése</t>
    </r>
    <r>
      <rPr>
        <sz val="10"/>
        <rFont val="Arial"/>
        <family val="0"/>
      </rPr>
      <t xml:space="preserve">" pályázat bonyolítása és műszaki ellenőrzés, </t>
    </r>
    <r>
      <rPr>
        <b/>
        <sz val="10"/>
        <rFont val="Arial"/>
        <family val="2"/>
      </rPr>
      <t>WORK Metall Trans Kft.</t>
    </r>
  </si>
  <si>
    <r>
      <t>TEKI/2009 Kondoros Hősök útja</t>
    </r>
    <r>
      <rPr>
        <b/>
        <sz val="10"/>
        <rFont val="Arial"/>
        <family val="2"/>
      </rPr>
      <t xml:space="preserve"> járdafelújítás</t>
    </r>
    <r>
      <rPr>
        <sz val="10"/>
        <rFont val="Arial"/>
        <family val="0"/>
      </rPr>
      <t xml:space="preserve">, kivitelezés, </t>
    </r>
    <r>
      <rPr>
        <b/>
        <sz val="10"/>
        <rFont val="Arial"/>
        <family val="2"/>
      </rPr>
      <t>Épcenter Kft.</t>
    </r>
  </si>
  <si>
    <r>
      <t>TEKI/2009 Kondoros Hősök útja</t>
    </r>
    <r>
      <rPr>
        <b/>
        <sz val="10"/>
        <rFont val="Arial"/>
        <family val="2"/>
      </rPr>
      <t xml:space="preserve"> járdafelújítás</t>
    </r>
    <r>
      <rPr>
        <sz val="10"/>
        <rFont val="Arial"/>
        <family val="0"/>
      </rPr>
      <t>, pályázat bonyolítás, műszaki ellenőrzés, Work Metall Trans Kft.</t>
    </r>
  </si>
  <si>
    <t xml:space="preserve">Kondoros Nagyközség Önkormányzat több évre szóló kötelezettségvállalása </t>
  </si>
  <si>
    <t>január</t>
  </si>
  <si>
    <t>február</t>
  </si>
  <si>
    <t>márc.</t>
  </si>
  <si>
    <t>áprl.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</si>
  <si>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</si>
  <si>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</si>
  <si>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</si>
  <si>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</si>
  <si>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</si>
  <si>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</si>
  <si>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</si>
  <si>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</si>
  <si>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 Saját bevétel</t>
  </si>
  <si>
    <t>2. Átvett pénzeszk.</t>
  </si>
  <si>
    <t>3. Támogatások</t>
  </si>
  <si>
    <t>4. Hitel, kötvény</t>
  </si>
  <si>
    <t>5. Előző havi záró</t>
  </si>
  <si>
    <t>7. Bevételek összesen (1-6)</t>
  </si>
  <si>
    <t>KIADÁSOK</t>
  </si>
  <si>
    <t>8. Működési kiadások</t>
  </si>
  <si>
    <t>9. Adósságszolgálat, hitel visszafizetés é kamatfizetési kötelezettség</t>
  </si>
  <si>
    <t>10. Felújítási kiadások</t>
  </si>
  <si>
    <t>11. Fejlesztési kiadások</t>
  </si>
  <si>
    <t>12. Tartalék felhasználása</t>
  </si>
  <si>
    <t>13. Felhal.c.pénzeszköz átadás</t>
  </si>
  <si>
    <t>14. Kiadások összesen (7-13)</t>
  </si>
  <si>
    <t>15. Egyenleg (havi záró pénzállomány 7 és 14 különbsége)</t>
  </si>
  <si>
    <t>Petőfi István Ált. Iskola</t>
  </si>
  <si>
    <t>Települési Szolgáltató Int.</t>
  </si>
  <si>
    <t>Dérczy Ferenc Könytár</t>
  </si>
  <si>
    <t>Támogatás összesen:</t>
  </si>
  <si>
    <t>KONDOROS NK. ÖNKORMÁNYZAT 2010. ÉVI KÖZVETETT TÁMOGATÁSAI</t>
  </si>
  <si>
    <t>magánszemélyek kommunális adója</t>
  </si>
  <si>
    <t>Adóelengedés</t>
  </si>
  <si>
    <t>Adókedvezmény</t>
  </si>
  <si>
    <t>A támogatás kedvezményezettje</t>
  </si>
  <si>
    <t>Mindösszesen:</t>
  </si>
  <si>
    <t>jogcíme (jellege)</t>
  </si>
  <si>
    <t>mértéke %</t>
  </si>
  <si>
    <t>összege    e Ft</t>
  </si>
  <si>
    <t>összege     e Ft</t>
  </si>
  <si>
    <t>e Ft</t>
  </si>
  <si>
    <t>Adózók</t>
  </si>
  <si>
    <t>1. Komm.beruházás miatti mentesség</t>
  </si>
  <si>
    <t>2. 70 éven felüliek mentessége</t>
  </si>
  <si>
    <t>3. Adóméltányossági kérelmek</t>
  </si>
  <si>
    <t>Ö s s z e s e n :</t>
  </si>
  <si>
    <t>MAGÁNSZEMÉLYEK KOMMUNÁLIS ADÓJA 2010. ÉVI VÁRHATÓ KÖZVETETT TÁMOGATÁSAI</t>
  </si>
  <si>
    <t>összege   e Ft</t>
  </si>
  <si>
    <t>1/ Komm. beruházás miatti mentességek</t>
  </si>
  <si>
    <t>2/ 70 éven felüliek mentessége</t>
  </si>
  <si>
    <t>3/ Adóméltányossági kérelmek</t>
  </si>
  <si>
    <t>PH igazgatás</t>
  </si>
  <si>
    <t>PH egyéb</t>
  </si>
  <si>
    <t>Bér</t>
  </si>
  <si>
    <t>Munkaadói járulék</t>
  </si>
  <si>
    <t>Ellátottak pénzbeli jutt.</t>
  </si>
  <si>
    <t>Szoc.ellátás</t>
  </si>
  <si>
    <t>Támogatás ért.pe átadás</t>
  </si>
  <si>
    <t>Működési pe átadás</t>
  </si>
  <si>
    <t>Műk.kiadás összesen</t>
  </si>
  <si>
    <t>Felhalmozási kamat</t>
  </si>
  <si>
    <t>felhalm.c pe átadás</t>
  </si>
  <si>
    <t xml:space="preserve">Felhalmozás </t>
  </si>
  <si>
    <t>Felhalmozási tartalék</t>
  </si>
  <si>
    <t>Felhalmozási kiadás</t>
  </si>
  <si>
    <t>Kiadás mindösszesen</t>
  </si>
  <si>
    <t>Működési bevétel</t>
  </si>
  <si>
    <t>Felhalmozási és tőke jellegű bevétel</t>
  </si>
  <si>
    <t>Bevétel összesen</t>
  </si>
  <si>
    <t>Finanszírozás</t>
  </si>
  <si>
    <t>Petőfi Ált.Iskola</t>
  </si>
  <si>
    <t>KÖRÖS-VÖLGYI HUULLADÉKGAZD.ÖNK.TÁ.</t>
  </si>
  <si>
    <t xml:space="preserve">Eredeti </t>
  </si>
  <si>
    <t xml:space="preserve">Módosított </t>
  </si>
  <si>
    <t>Telj.%-a</t>
  </si>
  <si>
    <t>IMMATERIÁLIS JAVAK ÉS TÁRGYI ESZKÖZÖK ÁLLOMÁNYÁNAK ALAKULÁSA</t>
  </si>
  <si>
    <t>Sor-szám</t>
  </si>
  <si>
    <t>Immateriális javak</t>
  </si>
  <si>
    <t>Ingatlanok</t>
  </si>
  <si>
    <t>Gépek, berendezések és felszerelések</t>
  </si>
  <si>
    <t>Járművek</t>
  </si>
  <si>
    <t>Üzemeltetésre, kezelésre átadott eszközök</t>
  </si>
  <si>
    <t>7.</t>
  </si>
  <si>
    <t>8.</t>
  </si>
  <si>
    <t>Előző évi záró állomány (Tárgyévi nyitó állomány)</t>
  </si>
  <si>
    <t>Bruttó érték, Növekedések, Beszerzés, létesítés</t>
  </si>
  <si>
    <t>Beszerzés, felújítás előzetesen felszámított áfá-ja</t>
  </si>
  <si>
    <t>Tárgyévi pénzforgalmi növekedések összesen, (02+03+04)</t>
  </si>
  <si>
    <t>Saját kivitelezésű beruházás (felújítás) aktivált értéke</t>
  </si>
  <si>
    <t>Előző év(ek) beruházásából aktivált érték</t>
  </si>
  <si>
    <t>Térítésmentes átvétel</t>
  </si>
  <si>
    <t>Egyéb növekedés</t>
  </si>
  <si>
    <t>Tárgyévi pénzforgalom nélkülki növekedések összesen (06+07+08+09)</t>
  </si>
  <si>
    <t>Összes növekedés (05+10)</t>
  </si>
  <si>
    <t>Csökkenések, Értékesítés</t>
  </si>
  <si>
    <t>02-04-ből nem aktivált beruházás (felújítás) előleg és ÁFA összege</t>
  </si>
  <si>
    <t>Selejtezés, megsemmisülés</t>
  </si>
  <si>
    <t>Térítésmentes átadás</t>
  </si>
  <si>
    <t>Értékelési különbözet (csökkenés)</t>
  </si>
  <si>
    <t>Egyéb csökkenés</t>
  </si>
  <si>
    <t>Összes csökkenés (12+13+14+15+16+17)</t>
  </si>
  <si>
    <t>Bruttó érték összesen (01+11-18)</t>
  </si>
  <si>
    <t>Értékcsökkenés, Előző évi záró állomány (Tárgyévi nyitó állomány)</t>
  </si>
  <si>
    <t>Növekedés</t>
  </si>
  <si>
    <t>Csökkenés</t>
  </si>
  <si>
    <t>Értékcsökkenés összesen (21+22-23)</t>
  </si>
  <si>
    <t>Terven felüli écs nyitó</t>
  </si>
  <si>
    <t>Terven felüli écs visszaírása</t>
  </si>
  <si>
    <t>Eszközök nettó értéke (20-24)</t>
  </si>
  <si>
    <t>Teljesen (0-ig) leírt eszk. bruttó értéke</t>
  </si>
  <si>
    <t>KONDOROS NK. ÖNKORMÁNYZAT 2010. ÉVI BESZÁMOLÓ</t>
  </si>
  <si>
    <t>AZ EGYSZERŰSÍTETT MÉRLEG ELŐÍRT TAGOLÁSA</t>
  </si>
  <si>
    <t>Eszközök</t>
  </si>
  <si>
    <t>Előző évi költségvetési beszámoló záró adatai</t>
  </si>
  <si>
    <t>Auditálási eltérések * (+-)</t>
  </si>
  <si>
    <t>Előző év auditált egyszerűsített beszámoló záró adatai</t>
  </si>
  <si>
    <t>Tárgyévi költségvetési beszámoló záró adatai</t>
  </si>
  <si>
    <t>Auditálási eltérések ** (+-)</t>
  </si>
  <si>
    <t>Tárgyév auditált egyszerűsített beszámoló záró adatai</t>
  </si>
  <si>
    <t>A/BEFEKTETETT ESZKÖZÖK</t>
  </si>
  <si>
    <t>I. Immateriális javak</t>
  </si>
  <si>
    <t>II. Tárgyi eszközök</t>
  </si>
  <si>
    <t>III.Befektetett pénzügyi eszközök</t>
  </si>
  <si>
    <t>IV.Üzemeltetésre, kezelésre átadott eszközök</t>
  </si>
  <si>
    <t>B/FORGÓESZKÖZÖK</t>
  </si>
  <si>
    <t>I. Készletek</t>
  </si>
  <si>
    <t>II.Követelések</t>
  </si>
  <si>
    <t>III.Értékpapírok</t>
  </si>
  <si>
    <t>IV. Pénzeszközök</t>
  </si>
  <si>
    <t>V.Egyéb aktív pénzügyi elszámolások</t>
  </si>
  <si>
    <t>ESZKÖZÖK ÖSSZESEN:</t>
  </si>
  <si>
    <t xml:space="preserve">Források </t>
  </si>
  <si>
    <t>Auditálási eltérések* (+-)</t>
  </si>
  <si>
    <t>Támogatások kieg.visszatérülések</t>
  </si>
  <si>
    <t>D/SAJÁT TŐKE</t>
  </si>
  <si>
    <t>I. Induló tőke</t>
  </si>
  <si>
    <t>II. Tőkeváltozások</t>
  </si>
  <si>
    <t>E/TARTALÉKOK</t>
  </si>
  <si>
    <t>I. Költségvetési tartalékok</t>
  </si>
  <si>
    <t>II. Vállalkozási tartalékok</t>
  </si>
  <si>
    <t>F/KÖTELEZETTSÉGEK</t>
  </si>
  <si>
    <t>I. Hosszú lejáratú kötelezettségek</t>
  </si>
  <si>
    <t>II. Rövid lejáratú kötelezettségek</t>
  </si>
  <si>
    <t>III. Egyéb passzív pénzügyi elszámolások</t>
  </si>
  <si>
    <t>FORRÁSOK ÖSSZESEN:</t>
  </si>
  <si>
    <t>EGYSZERŰSÍTETT PÉNZMARADVÁNY - KIMUTATÁS</t>
  </si>
  <si>
    <t>M e g n e v e z é s</t>
  </si>
  <si>
    <t>Auditálási eltérések (+-)</t>
  </si>
  <si>
    <t>auditálási eltérések (+-)</t>
  </si>
  <si>
    <t>Tárgyévi auditált egyszerűsített beszámoló záró adatai</t>
  </si>
  <si>
    <t>Záró pénzkészlet</t>
  </si>
  <si>
    <t>Egyéb aktív és passzív pénzügyi elszámolások összevont záróegyenlege (+-)</t>
  </si>
  <si>
    <t>Előző év(ek)ben képzett tartalékok maradványa (-)</t>
  </si>
  <si>
    <t xml:space="preserve">4. </t>
  </si>
  <si>
    <t>Vállalkozási tevékenység pénzforgalmi eredménye (-)</t>
  </si>
  <si>
    <t>Tárgyévi helyesbített pénzmaradvány (1 +- 2-3-4)</t>
  </si>
  <si>
    <t>Finanszírozásból származó korrekciók (+-)</t>
  </si>
  <si>
    <t>Pénzmaradványt terhelő elvonások (+-)</t>
  </si>
  <si>
    <t>A vállalkozási tevékenység eredményéből alaptevékenység ellátására felhasznált összeg .</t>
  </si>
  <si>
    <t>9.</t>
  </si>
  <si>
    <t>Költségvetési pénzmaradványt külön jogszabály alapján módosító tétel (+-)</t>
  </si>
  <si>
    <t>10.</t>
  </si>
  <si>
    <t>Módosított pénzmaradány (5+-6+-7+8+-9)</t>
  </si>
  <si>
    <t>11.</t>
  </si>
  <si>
    <t>A 10. sorból az egészségbiztosítási alapból folyósított pénzeszköz maradványa.</t>
  </si>
  <si>
    <t>12.</t>
  </si>
  <si>
    <t>10-ből kötelezettséggel terhelt pénzmaradvány</t>
  </si>
  <si>
    <t>13.</t>
  </si>
  <si>
    <t>10-ből szabad pénzmaradvány</t>
  </si>
  <si>
    <t>Kondoros NK. Önkormányzat 2010. évi beszámoló</t>
  </si>
  <si>
    <t>Fsz.</t>
  </si>
  <si>
    <t>Eredeti</t>
  </si>
  <si>
    <t>előirányzat</t>
  </si>
  <si>
    <t>Működési célú támogat.ért.kiad.egyéb t.</t>
  </si>
  <si>
    <t>ÁHT-n kívülre átadott pe (működési)</t>
  </si>
  <si>
    <t>Felhalmozási célú tám. Ért.kiad.egyéb t.</t>
  </si>
  <si>
    <t>ÁHT-n kívüli átadott pe (felhalmozási)</t>
  </si>
  <si>
    <t>Költségvetési kiadások</t>
  </si>
  <si>
    <t>Hosszú lejáratú hitelek</t>
  </si>
  <si>
    <t xml:space="preserve">Forgatási célú hitelviszonyt megtestesítő értékpapírok kiadásai </t>
  </si>
  <si>
    <t>Pénzforgalmi kiadások  összesen</t>
  </si>
  <si>
    <t xml:space="preserve">Pénzforgalom nélküli kiadások </t>
  </si>
  <si>
    <t>Kiegyenlítő, függő, átfutó kiadások összesen</t>
  </si>
  <si>
    <t>Kiadások összesen</t>
  </si>
  <si>
    <t>Működési célú támogat.ért.bev. egyéb t.</t>
  </si>
  <si>
    <t xml:space="preserve">ÁHT-n kívülről átvett pe. Működési </t>
  </si>
  <si>
    <t>23-ból Önkormányzatok sajátot felhalmozási és tőkebevételei</t>
  </si>
  <si>
    <t>Felhalmozási célú tám. Ért.bev.egyéb t.</t>
  </si>
  <si>
    <t>ÁHT-n kívül. átvett pe felhalmozási</t>
  </si>
  <si>
    <t xml:space="preserve">Támogatások, kiegészítések </t>
  </si>
  <si>
    <t>27-ből Önkormányzatok költségvetési támogatása</t>
  </si>
  <si>
    <t>Hosszú lejáratú kölcsönök visszatérülése</t>
  </si>
  <si>
    <t xml:space="preserve">Költségvetési bevételek </t>
  </si>
  <si>
    <t>Hosszú lejáratú hitelek felvétele</t>
  </si>
  <si>
    <t>Rövid lejáratú hitelek felvétele</t>
  </si>
  <si>
    <t>Tartós hitelviszonyt megtestesítő értékpapírok bevételei</t>
  </si>
  <si>
    <t>Finanszírozási bevételek összesen</t>
  </si>
  <si>
    <t>Pénzforgalmi bevételek összesen</t>
  </si>
  <si>
    <t>Kiegyenlítő, függő, átfutó bevételek összesen</t>
  </si>
  <si>
    <t xml:space="preserve">Bevételek összesen </t>
  </si>
  <si>
    <t>Intézmény</t>
  </si>
  <si>
    <t>Tárgyévi helyesbített pénzmaradvány</t>
  </si>
  <si>
    <t>Pénzmaradványt terhelő elvonások (+,-)</t>
  </si>
  <si>
    <t>Módosított pénzmaradvány</t>
  </si>
  <si>
    <t>Előző év(ek)ben képzett maradvány</t>
  </si>
  <si>
    <t>Kötelezettséggel terhelt maradvány</t>
  </si>
  <si>
    <t>Szabad pénzmaradvány</t>
  </si>
  <si>
    <t>Körös-völgyi REKU.</t>
  </si>
  <si>
    <t xml:space="preserve">Ö S S Z E S E N </t>
  </si>
  <si>
    <t xml:space="preserve">2010. évi költségvetésben megtervezett </t>
  </si>
  <si>
    <t>Személyi</t>
  </si>
  <si>
    <t>Dologi</t>
  </si>
  <si>
    <t>Felhalmozás</t>
  </si>
  <si>
    <t xml:space="preserve"> Köt.váll., és Kötelezettséggel terhelt pénzmar.</t>
  </si>
  <si>
    <t>Szabad pénzma-radvány</t>
  </si>
  <si>
    <t>Petőfi István Általános Iskola, Zeneiskola és Diákotthon</t>
  </si>
  <si>
    <t>KONDOROS NK. ÖNKORMÁNYZAT 2010. ÉVI PÉNZMARADVÁNYA</t>
  </si>
  <si>
    <t>2010. évi pénzmaradvány és kötelezettségek kimutatása intézményenként kiemelt előirányzatonként:</t>
  </si>
  <si>
    <t>Központosított előirányzatok és egyéb kötött felhasználású támogatások</t>
  </si>
  <si>
    <t>KÖZPONTOSÍTOTT ELŐIRÁNYZATOK MEGNEVEZÉSE</t>
  </si>
  <si>
    <t>Rendelkezésre bocsátott</t>
  </si>
  <si>
    <t>Ténylegesen felhasznált</t>
  </si>
  <si>
    <t>Fel nem használt</t>
  </si>
  <si>
    <t>Eltérés</t>
  </si>
  <si>
    <t>Lakossági közműfejlesztési támogatás</t>
  </si>
  <si>
    <t>Kieg. Támogatás nemzetiségi feladatokhoz</t>
  </si>
  <si>
    <t>Helyi szervezési intézk.kapcs.többletfeladatok támog.</t>
  </si>
  <si>
    <t>Új tudás-műveltség prog.ker. ped.anyagi ösztönzése</t>
  </si>
  <si>
    <t>Óvodáztatási támogatás</t>
  </si>
  <si>
    <t>Központosított előirányzatok összesen</t>
  </si>
  <si>
    <t>Egyes jövedelempótló támogatások kiegészítése</t>
  </si>
  <si>
    <t>Szoc.ellát.kapcs.egyéb támogatás</t>
  </si>
  <si>
    <t xml:space="preserve">EGYSZERŰSÍTETT ÉVES PÉNZFORGALMI JELENTÉS </t>
  </si>
  <si>
    <t>Könyvtári érdekeltségnövelő támogatás</t>
  </si>
  <si>
    <t>Önk. EU-s fejl.pályázatai saját forrás kieg.támogatás</t>
  </si>
  <si>
    <t>Esélyegyenlőséget, felzárkóztatást segítő támogatás</t>
  </si>
  <si>
    <t>Közoktatási inform. fejlesztési feladatok támogatása</t>
  </si>
  <si>
    <t>Gyermekszegénység elleni program keretében nyári gyermekétkeztetés támogatása</t>
  </si>
  <si>
    <t>Bérpolitikai intézkedések támogatása</t>
  </si>
  <si>
    <t>Alapfokúó művészetoktatási támogatás</t>
  </si>
  <si>
    <t>Helyi önkormányzatok fejlesztési feladatainak támogatása</t>
  </si>
  <si>
    <t>Kondoros Nagyközség Önkormányzat 2010. évi beszámolója</t>
  </si>
  <si>
    <t>KONDOROS NAGYKÖZSÉG ÖNKORMÁNYZATÁNAK</t>
  </si>
  <si>
    <t>FORGALOMKÉPTELEN VAGYONA (TÖRZSVAGYON)</t>
  </si>
  <si>
    <t>MEGNEVEZÉS</t>
  </si>
  <si>
    <t>HRSZ</t>
  </si>
  <si>
    <t>TERÜLET (m²)</t>
  </si>
  <si>
    <t>ÉRTÉK (EFT)</t>
  </si>
  <si>
    <t>ADY ENDRE UTCA</t>
  </si>
  <si>
    <t>ANDRÁSSY UTCA</t>
  </si>
  <si>
    <t>ARADI ÚT</t>
  </si>
  <si>
    <t>ARANY JÁNOS UTCA</t>
  </si>
  <si>
    <t>ÁCHIM ANDRÁS UTCA</t>
  </si>
  <si>
    <t>ÁRPÁD UTCA</t>
  </si>
  <si>
    <t>BACSÓ BÉLA UTCA</t>
  </si>
  <si>
    <t>BAJCSY-ZSILINSZKY UTCA</t>
  </si>
  <si>
    <t>BARTÓK BÉLA UTCA</t>
  </si>
  <si>
    <t>BEM UTCA</t>
  </si>
  <si>
    <t>BÉKE UTCA</t>
  </si>
  <si>
    <t>BOCSKAI UTCA</t>
  </si>
  <si>
    <t>BUDAI NAGY ANTAL UTCA</t>
  </si>
  <si>
    <t>CSABAI UTCA</t>
  </si>
  <si>
    <t>DAMJANICH UTCA</t>
  </si>
  <si>
    <t>DARU UTCA</t>
  </si>
  <si>
    <t>DEÁK FERENC UTCA</t>
  </si>
  <si>
    <t>DOBÓ ISTVÁN UTCA</t>
  </si>
  <si>
    <t>DÓZSA GYÖRGY UTCA</t>
  </si>
  <si>
    <t>ENDRŐDI ÚT</t>
  </si>
  <si>
    <t>GÉPÁLLOMÁS UTCA</t>
  </si>
  <si>
    <t>HŐSÖK ÚTJA</t>
  </si>
  <si>
    <t>HUNYADI UTCA</t>
  </si>
  <si>
    <t>ISKOLA UTCA</t>
  </si>
  <si>
    <t>JÓKAI UTCA</t>
  </si>
  <si>
    <t>JÓZSEF ATTILA UTCA</t>
  </si>
  <si>
    <t>KINIZSI UTCA</t>
  </si>
  <si>
    <t>125/1</t>
  </si>
  <si>
    <t>KLAPKA UTCA</t>
  </si>
  <si>
    <t>KÖLCSEY FERENC UTCA</t>
  </si>
  <si>
    <t>LIGET UTCA</t>
  </si>
  <si>
    <t>MÁTYÁS KIRÁLY UTCA</t>
  </si>
  <si>
    <t>MUNKÁCSY UTCA</t>
  </si>
  <si>
    <t>NEFELEJCS UTCA</t>
  </si>
  <si>
    <t>OKTÓBER 6. UTCA</t>
  </si>
  <si>
    <t>ŐR UTCA</t>
  </si>
  <si>
    <t>PETŐFI UTCA</t>
  </si>
  <si>
    <t>PIPACS UTCA</t>
  </si>
  <si>
    <t>2067/19</t>
  </si>
  <si>
    <t>RÁKÓCZI FERENC UTCA</t>
  </si>
  <si>
    <t>RIGÓ UTCA</t>
  </si>
  <si>
    <t>RÓZSA UTCA</t>
  </si>
  <si>
    <t>SOMOGYI BÉLA UTCA</t>
  </si>
  <si>
    <t>SZABADSÁG UTCA</t>
  </si>
  <si>
    <t>SZÉCHENYI UTCA</t>
  </si>
  <si>
    <t>SZEDER UTCA</t>
  </si>
  <si>
    <t>2067/31</t>
  </si>
  <si>
    <t>SZÉNÁSI ÚT</t>
  </si>
  <si>
    <t>SZŐLŐ UTCA</t>
  </si>
  <si>
    <t>TÁNCSICS UTCA</t>
  </si>
  <si>
    <t>TEMETŐI ÚT</t>
  </si>
  <si>
    <t>TESSEDIK UTCA</t>
  </si>
  <si>
    <t>THALY KÁLMÁN UTCA</t>
  </si>
  <si>
    <t>TÓPART</t>
  </si>
  <si>
    <t>TULIPÁN UTCA</t>
  </si>
  <si>
    <t>VASÚT UTCA</t>
  </si>
  <si>
    <t>VASVÁRI UTCA</t>
  </si>
  <si>
    <t>WESSELÉNYI UTCA</t>
  </si>
  <si>
    <t>ZRÍNYI MIKLÓS UTCA</t>
  </si>
  <si>
    <t>NÉVTELEN ÖNKORMÁNYZATI ÚT/UTCÁK</t>
  </si>
  <si>
    <t>2067/13</t>
  </si>
  <si>
    <t>2067/25</t>
  </si>
  <si>
    <t>DOLGOZÓK DŰLŐ</t>
  </si>
  <si>
    <t>TEHENÉSZETI BEKÖTŐ</t>
  </si>
  <si>
    <t>TEHENÉSZETRŐL ZVADA SORRA ÚT</t>
  </si>
  <si>
    <t>BEKÖTŐ A RÉGI SERTÉSTELEPRE</t>
  </si>
  <si>
    <t>014/1</t>
  </si>
  <si>
    <t>KARDOS-KONDOROS HATÁRÚT</t>
  </si>
  <si>
    <t>ZVADA SOR</t>
  </si>
  <si>
    <t>HOSSZÚ SOR</t>
  </si>
  <si>
    <t>LESTYAN DŰLŐ</t>
  </si>
  <si>
    <t>TÓTH DŰLŐ</t>
  </si>
  <si>
    <t>PALUSKA DŰLŐ</t>
  </si>
  <si>
    <t>KÜLTERÜLETI KÖZÚT</t>
  </si>
  <si>
    <t>030/38</t>
  </si>
  <si>
    <t>RÁK DŰLŐ</t>
  </si>
  <si>
    <t>PEPÓ DŰLŐ</t>
  </si>
  <si>
    <t>HUNYA-KONDOROS HATÁRÚT</t>
  </si>
  <si>
    <t>038/50</t>
  </si>
  <si>
    <t>HATÁRÚTTÓL KERTÉSZETIG ÚT</t>
  </si>
  <si>
    <t>TÓTH-FECSKE DŰLŐ</t>
  </si>
  <si>
    <t>041/21</t>
  </si>
  <si>
    <t>HOMOKBÁNYÁNÁL LÉVŐ ÚT</t>
  </si>
  <si>
    <t>042/6/a</t>
  </si>
  <si>
    <t>HOMOKBÁNYÁT MEGKERÜLŐ ÚT</t>
  </si>
  <si>
    <t>ISKOLA SOR</t>
  </si>
  <si>
    <t>MELIS DŰLŐ</t>
  </si>
  <si>
    <t>KERTÉSZETI BEKÖTŐ</t>
  </si>
  <si>
    <t>SZESZFŐZDE DŰLŐ</t>
  </si>
  <si>
    <t>064/16</t>
  </si>
  <si>
    <t>064/17</t>
  </si>
  <si>
    <t>064/26</t>
  </si>
  <si>
    <t>VASKOR SOR</t>
  </si>
  <si>
    <t>068/40</t>
  </si>
  <si>
    <t>VINCE DŰLŐ</t>
  </si>
  <si>
    <t>FENYŐERDŐ MELLETTI ÚT A LIGETNÉL</t>
  </si>
  <si>
    <t>070/8</t>
  </si>
  <si>
    <t>BENZINKÚT MELLETTI ÚT</t>
  </si>
  <si>
    <t>071/2/d</t>
  </si>
  <si>
    <t>TARCSAI ÚT</t>
  </si>
  <si>
    <t>074/1</t>
  </si>
  <si>
    <t>074/2</t>
  </si>
  <si>
    <t>075/16</t>
  </si>
  <si>
    <t>MAGSZÖV BEKÖTŐ</t>
  </si>
  <si>
    <t>LENGYEL DŰLŐ</t>
  </si>
  <si>
    <t>ÚT A LENGYEL DŰLŐRŐL A LINEÁRÚTRA</t>
  </si>
  <si>
    <t>081/7</t>
  </si>
  <si>
    <t>ÚT A TARCSAIRÓL A LINEÁRUTAKHOZ</t>
  </si>
  <si>
    <t>LINEÁR I. BAL OLDALI ÚT</t>
  </si>
  <si>
    <t>0117/4</t>
  </si>
  <si>
    <t>LINEÁR II. KEZELŐÚT</t>
  </si>
  <si>
    <t>093/6</t>
  </si>
  <si>
    <t>LINEÁR II. BAL OLDALI ÚT</t>
  </si>
  <si>
    <t>094/2</t>
  </si>
  <si>
    <t>0103/6</t>
  </si>
  <si>
    <t>094/3</t>
  </si>
  <si>
    <t>LINEÁR II. JOBB OLDALI ÚT</t>
  </si>
  <si>
    <t>0117/2</t>
  </si>
  <si>
    <t>096/1</t>
  </si>
  <si>
    <t>096/3</t>
  </si>
  <si>
    <t>0103/7</t>
  </si>
  <si>
    <t>0103/9</t>
  </si>
  <si>
    <t>BAKOS HATÁR DŰLŐ</t>
  </si>
  <si>
    <t>0104/1</t>
  </si>
  <si>
    <t>LINEÁR I JOBB OLDALI ÚT</t>
  </si>
  <si>
    <t>0104/2</t>
  </si>
  <si>
    <t>0106/2</t>
  </si>
  <si>
    <t>0108/2</t>
  </si>
  <si>
    <t>0117/10</t>
  </si>
  <si>
    <t>BAKOS BEJÁRÓ</t>
  </si>
  <si>
    <t>0106/1</t>
  </si>
  <si>
    <t>SZABÓ DŰLŐ</t>
  </si>
  <si>
    <t>0108/1</t>
  </si>
  <si>
    <t>LINEÁR I.KEZELŐÚT</t>
  </si>
  <si>
    <t>0117/6</t>
  </si>
  <si>
    <t>MICSURIN ÚT</t>
  </si>
  <si>
    <t>0115/2</t>
  </si>
  <si>
    <t>OLAJKUTAS ÚT</t>
  </si>
  <si>
    <t>LÁNG DŰLŐ</t>
  </si>
  <si>
    <t>0123/16</t>
  </si>
  <si>
    <t>GYEMENGYI DŰLŐ</t>
  </si>
  <si>
    <t>0124/1</t>
  </si>
  <si>
    <t>0124/3</t>
  </si>
  <si>
    <t>0125/32</t>
  </si>
  <si>
    <t>KOVÁCS DŰLŐ</t>
  </si>
  <si>
    <t>0126/1</t>
  </si>
  <si>
    <t>0126/3</t>
  </si>
  <si>
    <t>CSATÁR DŰLŐ</t>
  </si>
  <si>
    <t>0131/1</t>
  </si>
  <si>
    <t>0131/3</t>
  </si>
  <si>
    <t>LADÁNYI DŰLŐ</t>
  </si>
  <si>
    <t>MAGTÁR DŰLŐ</t>
  </si>
  <si>
    <t>ERZSÉBET TÉRI ÚT</t>
  </si>
  <si>
    <t>CSÁNYI DŰLŐ</t>
  </si>
  <si>
    <t>BÓDIS DŰLŐ</t>
  </si>
  <si>
    <t>SUTYINSZKI DŰLŐ</t>
  </si>
  <si>
    <t>0161/1</t>
  </si>
  <si>
    <t>0161/3</t>
  </si>
  <si>
    <t>0159/39</t>
  </si>
  <si>
    <t>BAROMFITELEPI BEKÖTŐ</t>
  </si>
  <si>
    <t>VALYGEL DŰLŐ</t>
  </si>
  <si>
    <t>0164/1</t>
  </si>
  <si>
    <t>0164/3</t>
  </si>
  <si>
    <t>SERTÉSTELEP MELLETTI ÚT</t>
  </si>
  <si>
    <t>BECSKEREKI SOR</t>
  </si>
  <si>
    <t>CSORVÁS-KONDOROS HATÁRÚT</t>
  </si>
  <si>
    <t>DAJKA DŰLŐ</t>
  </si>
  <si>
    <t>VITÁLIS DŰLŐ</t>
  </si>
  <si>
    <t>PEKÁRIK DŰLŐ</t>
  </si>
  <si>
    <t>DÍSZÚT</t>
  </si>
  <si>
    <t>SZÉLES ÚT</t>
  </si>
  <si>
    <t>GERGELY DŰLŐ</t>
  </si>
  <si>
    <t>ISTVÁN MAJORI ÚT</t>
  </si>
  <si>
    <t>VÁLASZTÓ VONAL ÚT</t>
  </si>
  <si>
    <t>0209/2</t>
  </si>
  <si>
    <t>MEGGYESALÉ</t>
  </si>
  <si>
    <t>GEISZT MAJORI BEKÖTŐ</t>
  </si>
  <si>
    <t>0217/9</t>
  </si>
  <si>
    <t>KATONA SOR</t>
  </si>
  <si>
    <t>0225/46</t>
  </si>
  <si>
    <t>KECSKE SOR</t>
  </si>
  <si>
    <t>0230/12</t>
  </si>
  <si>
    <t>SOMOGYI DŰLŐ</t>
  </si>
  <si>
    <t>0234/31</t>
  </si>
  <si>
    <t>GÉPÁLLOMÁS DŰLŐ</t>
  </si>
  <si>
    <t>0245/13</t>
  </si>
  <si>
    <t>0247/7</t>
  </si>
  <si>
    <t>BÉRLETI BEKÖTŐ</t>
  </si>
  <si>
    <t>CSENDES DŰLŐ</t>
  </si>
  <si>
    <t>0274/1</t>
  </si>
  <si>
    <t>0274/3</t>
  </si>
  <si>
    <t>SONKOLY DŰLŐ</t>
  </si>
  <si>
    <t>0286/1</t>
  </si>
  <si>
    <t>0286/3</t>
  </si>
  <si>
    <t>0291/a</t>
  </si>
  <si>
    <t>EGYHÁZ DŰLŐ</t>
  </si>
  <si>
    <t>SZENTESI DŰLŐ</t>
  </si>
  <si>
    <t>0262/1</t>
  </si>
  <si>
    <t>0262/3</t>
  </si>
  <si>
    <t>0273/22</t>
  </si>
  <si>
    <t>0276/7</t>
  </si>
  <si>
    <t>0277/1</t>
  </si>
  <si>
    <t>0277/3</t>
  </si>
  <si>
    <t>SZENTESI ÚT</t>
  </si>
  <si>
    <t>0288/1</t>
  </si>
  <si>
    <t>0288/3</t>
  </si>
  <si>
    <t>MRÁZ BEKÖTŐ</t>
  </si>
  <si>
    <t>MACZÁK DŰLŐ</t>
  </si>
  <si>
    <t>0295/2</t>
  </si>
  <si>
    <t>0295/3</t>
  </si>
  <si>
    <t>0304/15/b</t>
  </si>
  <si>
    <t>0117/31</t>
  </si>
  <si>
    <t>ÁRPÁD JÁTSZÓTÉR</t>
  </si>
  <si>
    <t>VOLT MOZI TERÜLETE</t>
  </si>
  <si>
    <t>KOSSUTH LAJOS TÉR</t>
  </si>
  <si>
    <t>563/3</t>
  </si>
  <si>
    <t>GAGARIN JÁTSZÓTÉR</t>
  </si>
  <si>
    <t>PÖTTYÖS ELÖTTI KÖZKERT</t>
  </si>
  <si>
    <t>PIACTÉR</t>
  </si>
  <si>
    <t>ÚJ PIACTÉR</t>
  </si>
  <si>
    <t>HŐSÖK TERE</t>
  </si>
  <si>
    <t>VÁSÁRTÉR</t>
  </si>
  <si>
    <t>SZÉCHENYI TÉR</t>
  </si>
  <si>
    <t>BÉKE UTCAI KÖZKERT</t>
  </si>
  <si>
    <t>LAKÓTELEPI KÖZPARK</t>
  </si>
  <si>
    <t>RÉGI LIGET</t>
  </si>
  <si>
    <t>VASÚTÁLLOMÁS-VASVÁRI U.-I KÖZKERT</t>
  </si>
  <si>
    <t>KEVERŐVEL SZEMBENI KÖZKERT</t>
  </si>
  <si>
    <t>RÓZSA TÉR</t>
  </si>
  <si>
    <t>NEM NEVESÍTETT KÖZKERT</t>
  </si>
  <si>
    <t>VALACZKAI FÉLE TERÜLET</t>
  </si>
  <si>
    <t>SZÉNÁSI ÚTI TELEK (CSÁRDA MELLETT)</t>
  </si>
  <si>
    <r>
      <t xml:space="preserve">SZÉCHENYI TÉRI TERÜLET </t>
    </r>
    <r>
      <rPr>
        <sz val="9"/>
        <rFont val="Arial"/>
        <family val="2"/>
      </rPr>
      <t>(VOLT FÜRDŐ)</t>
    </r>
  </si>
  <si>
    <t>ÖVÁROK/CSATORNA </t>
  </si>
  <si>
    <t>066/28</t>
  </si>
  <si>
    <t>068/55</t>
  </si>
  <si>
    <t>070/20</t>
  </si>
  <si>
    <t>070/22</t>
  </si>
  <si>
    <t>070/25</t>
  </si>
  <si>
    <t>070/26</t>
  </si>
  <si>
    <t>070/28</t>
  </si>
  <si>
    <t>0234/95</t>
  </si>
  <si>
    <t>0174/62</t>
  </si>
  <si>
    <t>0296/16</t>
  </si>
  <si>
    <t>0172/34</t>
  </si>
  <si>
    <t>0234/87/a</t>
  </si>
  <si>
    <t>0234/89</t>
  </si>
  <si>
    <t>0234/92</t>
  </si>
  <si>
    <t>0239/34</t>
  </si>
  <si>
    <t>0261/62</t>
  </si>
  <si>
    <t>0226/13</t>
  </si>
  <si>
    <t>042/22</t>
  </si>
  <si>
    <t>042/26</t>
  </si>
  <si>
    <t>066/29</t>
  </si>
  <si>
    <t>0184/11</t>
  </si>
  <si>
    <t>0245/24</t>
  </si>
  <si>
    <t>0290/6</t>
  </si>
  <si>
    <t>KERÉKPÁRÚT</t>
  </si>
  <si>
    <t>KERÉKPÁRÚT FRÍZTEJ FELÉ</t>
  </si>
  <si>
    <t>KERÉKPÁRÚT A 44-ES MELLETT</t>
  </si>
  <si>
    <t>Gyomaendrődi Hulladékkezelőmű</t>
  </si>
  <si>
    <t>0130/15 </t>
  </si>
  <si>
    <t>KORLÁTOZOTTAN FORGALOMKÉPES VAGYONA (TÖRZSVAGYON)</t>
  </si>
  <si>
    <t>ALSÓS ISKOLA, SZOLGÁLATI LAKÁS ÉS TORNAÉPÜLET</t>
  </si>
  <si>
    <t>ALSÓS ISKOLA UDVAR</t>
  </si>
  <si>
    <t>CSELÉDLAKÁS, KÁPOLNA</t>
  </si>
  <si>
    <t>0216/7/f</t>
  </si>
  <si>
    <t>FELSŐS ISKOLA ÉS TORNACSARNOK</t>
  </si>
  <si>
    <t>GYAKORLÓKERT</t>
  </si>
  <si>
    <t>IDŐSEK NAPKÖZI OTTHONA</t>
  </si>
  <si>
    <t>KONDOROSI CSÁRDA</t>
  </si>
  <si>
    <t>MŰVELŐDÉSI HÁZ</t>
  </si>
  <si>
    <t>KÖZSÉGHÁZA</t>
  </si>
  <si>
    <t>KÖRZETI RENDELŐ ÉS SZOLGÁLATI LAKÁSOK</t>
  </si>
  <si>
    <t>MDF SZÉKHÁZ ÉS SZOLGÁLATI LAKÁSOK</t>
  </si>
  <si>
    <t>ÓVODA ÉS BÖLCSŐDE</t>
  </si>
  <si>
    <t>RENDŐRSÉG ÉS SZOLGÁLATI LAKÁSOK</t>
  </si>
  <si>
    <t>1215/1</t>
  </si>
  <si>
    <t>SZENNYVÍZTISZTÍTÓ TELEP</t>
  </si>
  <si>
    <t>0304/3/a</t>
  </si>
  <si>
    <t>SZIVATTYÚHÁZ</t>
  </si>
  <si>
    <t>918/2</t>
  </si>
  <si>
    <t>SZOCIÁLIS BÉRLAKÁSOK (HŐSÖK ÚTJA)</t>
  </si>
  <si>
    <r>
      <t xml:space="preserve">SZOCIÁLIS BÉRLAKÁSOK </t>
    </r>
    <r>
      <rPr>
        <sz val="9"/>
        <rFont val="Arial"/>
        <family val="2"/>
      </rPr>
      <t>(WESSELÉNYI U.)</t>
    </r>
  </si>
  <si>
    <t>SZOLGÁLATI LAKÁS</t>
  </si>
  <si>
    <t>SZOLGÁLATI LAKÁS (Béke u. 36.)</t>
  </si>
  <si>
    <t>SZOLGÁLATI LAKÁS (CSABAI ÚT 23.)</t>
  </si>
  <si>
    <t>SZOLGÁLATI LAKÁS (PIPACS U.)</t>
  </si>
  <si>
    <t>2067/22</t>
  </si>
  <si>
    <t>2067/23</t>
  </si>
  <si>
    <t>SZOLGÁLATI LAKÁS (ISKOLA U. 2/4)</t>
  </si>
  <si>
    <t>SZOLGÁLATI TANYÁK (MAJOR)</t>
  </si>
  <si>
    <t>0216/7/b</t>
  </si>
  <si>
    <t>TELEPÜLÉSI SZOLGÁLTATÓ INT.</t>
  </si>
  <si>
    <t>VADÁSZKASTÉLY + ERDŐ</t>
  </si>
  <si>
    <t>0216/2/a / b</t>
  </si>
  <si>
    <t>VÁGÓHÍD</t>
  </si>
  <si>
    <t>VÍZMŰ</t>
  </si>
  <si>
    <t>KÖZTEMETŐ</t>
  </si>
  <si>
    <t>ÚJ LIGET</t>
  </si>
  <si>
    <t>071/2/a</t>
  </si>
  <si>
    <t>KÜLTERÜLETI ZÖLDTERÜLET</t>
  </si>
  <si>
    <t>071/2/c</t>
  </si>
  <si>
    <t>NAGYMAJORI ERDŐ</t>
  </si>
  <si>
    <t>0216/6/a</t>
  </si>
  <si>
    <t>0304/3/b</t>
  </si>
  <si>
    <t>BEÉPÍTETT INGATLAN</t>
  </si>
  <si>
    <t>LŐTÉR</t>
  </si>
  <si>
    <t>HOMOKBÁNYA</t>
  </si>
  <si>
    <t>042/6/b</t>
  </si>
  <si>
    <t>MOCSÁR</t>
  </si>
  <si>
    <t>ANYAGGÖDÖR</t>
  </si>
  <si>
    <t>VÍZTÁROLÓ</t>
  </si>
  <si>
    <t>VÍZÁLLÁS</t>
  </si>
  <si>
    <t>KECSKE SORI TANYATELEK</t>
  </si>
  <si>
    <t>0228/11</t>
  </si>
  <si>
    <t>MAJORI SPORTTELEP</t>
  </si>
  <si>
    <t>0216/7/d</t>
  </si>
  <si>
    <t>MAJORI UDVAR</t>
  </si>
  <si>
    <t>0216/7/a</t>
  </si>
  <si>
    <t>0216/7/c</t>
  </si>
  <si>
    <t>SZEMÉTTELEP</t>
  </si>
  <si>
    <t>TÖLTÉS</t>
  </si>
  <si>
    <t>ŐR UTCAI  TERÜLET</t>
  </si>
  <si>
    <t>Szeméttelep és árok</t>
  </si>
  <si>
    <t>0236/13/a</t>
  </si>
  <si>
    <t>Szemétteleplerakó-telep</t>
  </si>
  <si>
    <t>0239/11/a</t>
  </si>
  <si>
    <t>DEÁK UTCAI INGATLAN</t>
  </si>
  <si>
    <t>FORGALOMKÉPES VAGYONA (EGYÉB VAGYON)</t>
  </si>
  <si>
    <t>ŐR UTCAI TELEK</t>
  </si>
  <si>
    <t>RÓZSA UTCAI TELEK</t>
  </si>
  <si>
    <t>RIGÓ UTCAI TELEK</t>
  </si>
  <si>
    <t>PIPACS UTCAI TELEK</t>
  </si>
  <si>
    <t>2067/16</t>
  </si>
  <si>
    <t>2067/20</t>
  </si>
  <si>
    <t>2067/21</t>
  </si>
  <si>
    <t>ÖNKORMÁNYZATI TELEK</t>
  </si>
  <si>
    <t>KÜLTERÜLETI SZÁNTÓ</t>
  </si>
  <si>
    <t>0117/36</t>
  </si>
  <si>
    <t>017/33</t>
  </si>
  <si>
    <t>042/6/c</t>
  </si>
  <si>
    <t>070/23</t>
  </si>
  <si>
    <t>071/2/b</t>
  </si>
  <si>
    <t>073/7</t>
  </si>
  <si>
    <t>0138/2</t>
  </si>
  <si>
    <t>0216/6/b</t>
  </si>
  <si>
    <t>0234/87/b</t>
  </si>
  <si>
    <t>0236/13/b</t>
  </si>
  <si>
    <t>0239/11/b</t>
  </si>
  <si>
    <t>0239/35</t>
  </si>
  <si>
    <t>0261/35</t>
  </si>
  <si>
    <t>0263/30</t>
  </si>
  <si>
    <t>0270/6</t>
  </si>
  <si>
    <t>0304/15/a</t>
  </si>
  <si>
    <t>BELTERÜLETI SZÁNTÓ</t>
  </si>
  <si>
    <t>GYÜMÖLCSÖS</t>
  </si>
  <si>
    <t>SPORTTELEP</t>
  </si>
  <si>
    <t>GYEKICZKI GYÖRGYNÉ FÉLE SZÁNTÓ (KÉTSOPRONY)</t>
  </si>
  <si>
    <t>020/15</t>
  </si>
  <si>
    <t>forgalomképes ingatlanok</t>
  </si>
  <si>
    <t>ezen belül</t>
  </si>
  <si>
    <t>szántók</t>
  </si>
  <si>
    <t>telkek</t>
  </si>
  <si>
    <t>forgalomképtelen ingatlanok</t>
  </si>
  <si>
    <t>korlátozottan forgalomképes</t>
  </si>
  <si>
    <t>összesen</t>
  </si>
  <si>
    <t>2028/1</t>
  </si>
  <si>
    <t>2028/2</t>
  </si>
  <si>
    <t>2067/7</t>
  </si>
  <si>
    <t>2067/1</t>
  </si>
  <si>
    <t>2057/2</t>
  </si>
  <si>
    <t>6/2</t>
  </si>
  <si>
    <t>2023/1</t>
  </si>
  <si>
    <t>2181/2</t>
  </si>
  <si>
    <t>2067/2</t>
  </si>
  <si>
    <t>2067/3</t>
  </si>
  <si>
    <t>2067/4</t>
  </si>
  <si>
    <t>2067/5</t>
  </si>
  <si>
    <t>2067/8</t>
  </si>
  <si>
    <t>2067/9</t>
  </si>
  <si>
    <t>2067/10</t>
  </si>
  <si>
    <t>2067/11</t>
  </si>
  <si>
    <t>1999/2</t>
  </si>
  <si>
    <t>1.</t>
  </si>
  <si>
    <t>2.</t>
  </si>
  <si>
    <t>5.</t>
  </si>
  <si>
    <t>Sorszám</t>
  </si>
  <si>
    <t>Megnevezés</t>
  </si>
  <si>
    <t>Dologi kiadások</t>
  </si>
  <si>
    <t>Felhalmozási kiadások</t>
  </si>
  <si>
    <t>3.</t>
  </si>
  <si>
    <t>Ö S S Z E S E N :</t>
  </si>
  <si>
    <t>Polgármesteri Hivatal igazgatás</t>
  </si>
  <si>
    <t>Belvízelvezető csatornák</t>
  </si>
  <si>
    <t>BERUHÁZÁSOK ÖSSZESEN</t>
  </si>
  <si>
    <t>FELHALMOZÁSI KIADÁS ÖSSZESEN:</t>
  </si>
  <si>
    <t>Testedző Egyesület</t>
  </si>
  <si>
    <t>Polgári Védelmi Pság. támogatása</t>
  </si>
  <si>
    <t>Polgárőrség támogatása</t>
  </si>
  <si>
    <t>Kézilabda Klub</t>
  </si>
  <si>
    <t>Kondorosi Atléták</t>
  </si>
  <si>
    <t>Kick Boksz</t>
  </si>
  <si>
    <t>Női kézilabda</t>
  </si>
  <si>
    <t>cél megnevezése</t>
  </si>
  <si>
    <t>ÁLTALÁNOS TARTALÉK</t>
  </si>
  <si>
    <t>Lakásépítésre, felújításra</t>
  </si>
  <si>
    <t>Felhalmozási célú befektetésre</t>
  </si>
  <si>
    <t>Helyi adók</t>
  </si>
  <si>
    <t>Lótenyésztési Egyesület</t>
  </si>
  <si>
    <t>Belvizes támogatás</t>
  </si>
  <si>
    <t>Polgármesteri Hivatal</t>
  </si>
  <si>
    <t>HITELEK ÖSSZESEN</t>
  </si>
  <si>
    <t>Összesen</t>
  </si>
  <si>
    <t>BEVÉTELEK</t>
  </si>
  <si>
    <t>Személyi kiadások</t>
  </si>
  <si>
    <t>Intézményi működési bevételek</t>
  </si>
  <si>
    <t>Kommunális adó</t>
  </si>
  <si>
    <t>Iparűzési adó</t>
  </si>
  <si>
    <t>2.2.</t>
  </si>
  <si>
    <t>Termőföld bérbead.jöv.adó</t>
  </si>
  <si>
    <t>Helyben maradó SZJA</t>
  </si>
  <si>
    <t>Gépjárműadó</t>
  </si>
  <si>
    <t>2.3.</t>
  </si>
  <si>
    <t>Átengedett központi adók</t>
  </si>
  <si>
    <t>2.4.</t>
  </si>
  <si>
    <t>Bírságok, pótlékok és egyéb sajátos bevételek</t>
  </si>
  <si>
    <t>Önkormányzatok sajátos működési bevételei</t>
  </si>
  <si>
    <t>I.</t>
  </si>
  <si>
    <t>MŰKÖDÉSI BEVÉTELEK ÖSSZESEN</t>
  </si>
  <si>
    <t>1.1.</t>
  </si>
  <si>
    <t>1.2.</t>
  </si>
  <si>
    <t>Normatív kötött felhasználású támogatások</t>
  </si>
  <si>
    <t>Önkormányzatok költségvetési támogatása</t>
  </si>
  <si>
    <t>II.</t>
  </si>
  <si>
    <t>TÁMOGATÁSOK ÖSSZESEN</t>
  </si>
  <si>
    <t>Tárgyi eszközök, immateriális javak értékesítése</t>
  </si>
  <si>
    <t>Önkormányzatok sajátos felhalmozási és tőkebev.</t>
  </si>
  <si>
    <t>Pénzügyi befektetések bevételei</t>
  </si>
  <si>
    <t>III.</t>
  </si>
  <si>
    <t>FELHALMOZÁSI ÉS TŐKE JELLEGŰ BEVÉTELEK ÖSSZESEN</t>
  </si>
  <si>
    <t xml:space="preserve">Támogatásértékű működési bevétel </t>
  </si>
  <si>
    <t>Támogatásértékű felhalmozási bevétel</t>
  </si>
  <si>
    <t>IV.</t>
  </si>
  <si>
    <t>TÁMOGATÁSÉRTÉKŰ BEVÉTEL ÖSSZESEN</t>
  </si>
  <si>
    <t>Működési célú pénzeszköz átvétel államházt.kívülről</t>
  </si>
  <si>
    <t>Felhalmozási célú pénzeszköz átvétel</t>
  </si>
  <si>
    <t>V.</t>
  </si>
  <si>
    <t>VÉGLEGESEN ÁTVETT PÉNZESZK. ÖSSZESEN</t>
  </si>
  <si>
    <t>TÁMOGATÁSI KÖLCSÖNÖK VISSZATÉRÜLÉSE, IGÉNYBEVÉTELE, ÉRTÉKPAPÍROK KIBOCSÁTÁSÁNAK BEVÉTELE ÖSSZESEN</t>
  </si>
  <si>
    <t>Működési célú hitel felvétele</t>
  </si>
  <si>
    <t>Felhalmozási célú hitel felvétele</t>
  </si>
  <si>
    <t>VII.</t>
  </si>
  <si>
    <t>Előző évi előirányzat-maradvány,pénzmaradvány igénybevét.</t>
  </si>
  <si>
    <t>VIII.</t>
  </si>
  <si>
    <t>PÉNZFORG.NÉLKÜLI BEVÉTELEK ÖSSZESEN</t>
  </si>
  <si>
    <t>BEVÉTEL ÖSSZESEN</t>
  </si>
  <si>
    <t>Ellátottak pénzbeli juttatása</t>
  </si>
  <si>
    <t>Működési kiadások összesen</t>
  </si>
  <si>
    <t>Felhalmozási kiadások összesen</t>
  </si>
  <si>
    <t>Civil szervezetek egyéb támogatása</t>
  </si>
  <si>
    <t>Úszótanfolyam</t>
  </si>
  <si>
    <t>Vöröskereszt</t>
  </si>
  <si>
    <t>Közbiztonsági Alapítvány</t>
  </si>
  <si>
    <t>Kat.és Polg. Védelmi Szövetség</t>
  </si>
  <si>
    <t>Működési kiadások</t>
  </si>
  <si>
    <t>Működési célú tartalék</t>
  </si>
  <si>
    <t>Fejlesztési kiadások</t>
  </si>
  <si>
    <t>Fejlesztési célú tartalék</t>
  </si>
  <si>
    <t>Polgármesteri Hivatal egyéb</t>
  </si>
  <si>
    <t>Cím.sz.</t>
  </si>
  <si>
    <t>Alcím.sz.</t>
  </si>
  <si>
    <t>Jogcím.csop.sz.</t>
  </si>
  <si>
    <t>Előir.  csop.sz.</t>
  </si>
  <si>
    <t>Cím, alcím, jogcím</t>
  </si>
  <si>
    <t>Finanszírozási kiadások</t>
  </si>
  <si>
    <t>Tűzoltó Egyesület</t>
  </si>
  <si>
    <t>Működési célú pénzeszköz átadás</t>
  </si>
  <si>
    <t>Képviselői Keret</t>
  </si>
  <si>
    <t>Bursa Hungarica</t>
  </si>
  <si>
    <t xml:space="preserve">Szlovák Önkormányzat </t>
  </si>
  <si>
    <t>Társadalmi szervezetek támogatása</t>
  </si>
  <si>
    <t>Fejlesztések</t>
  </si>
  <si>
    <t>MŰKÖDÉSI PÉNZESZK.ÁTAD.,TÁMOGATÁSOK ÖSSZESEN</t>
  </si>
  <si>
    <t>Tám.ért.pe átadások</t>
  </si>
  <si>
    <t>Működési célú péneszköz átadás</t>
  </si>
  <si>
    <t>Mindösszesen</t>
  </si>
  <si>
    <t>Felhalmozási célú pénzeszköz átadás</t>
  </si>
  <si>
    <t>Tám.ért.felhalmozási pe átadás</t>
  </si>
  <si>
    <t>Villanyhálózat korszerűsítése</t>
  </si>
  <si>
    <t>Tám.ért.felhalmozási pe átadások</t>
  </si>
  <si>
    <t>Felhalmozási célú péneszköz átadás</t>
  </si>
  <si>
    <t>Központosított előirányzatok</t>
  </si>
  <si>
    <t>Véglegesen átvett pénzeszközök</t>
  </si>
  <si>
    <t>Jogcím. csop.sz.</t>
  </si>
  <si>
    <t>Előir.cs.sz.</t>
  </si>
  <si>
    <t>VI.</t>
  </si>
  <si>
    <t>Kamatfizetés</t>
  </si>
  <si>
    <t>Támogatási keret</t>
  </si>
  <si>
    <t>Felhalmozási célú pe átadás</t>
  </si>
  <si>
    <t xml:space="preserve">    ebből kamatbevételek</t>
  </si>
  <si>
    <t>Érdekeltségi hozzájárulás</t>
  </si>
  <si>
    <t>Munkaadókat terhelő befizetések</t>
  </si>
  <si>
    <t>Támogatásértékű pénzeszköz átadás</t>
  </si>
  <si>
    <t>Társ.szoc. Juttatás</t>
  </si>
  <si>
    <t>Fellhalmozási hiteltörlesztés</t>
  </si>
  <si>
    <t>Felújítások</t>
  </si>
  <si>
    <t>Tám.ért.felh.pe átadás</t>
  </si>
  <si>
    <t>Tám.ért.pe átadás</t>
  </si>
  <si>
    <t>Őr utca útépítés</t>
  </si>
  <si>
    <t>Támogatásértékű bevétel</t>
  </si>
  <si>
    <t>Támogatásértékű működési bevétel</t>
  </si>
  <si>
    <t>2.2.1.</t>
  </si>
  <si>
    <t>2.2.2.</t>
  </si>
  <si>
    <t>2.4.1.</t>
  </si>
  <si>
    <t>2.4.2.</t>
  </si>
  <si>
    <t>2.4.3.</t>
  </si>
  <si>
    <t>Támogatásértékű bevétel összesen</t>
  </si>
  <si>
    <t>4.</t>
  </si>
  <si>
    <t>Települési Szolgáltató Intézmény</t>
  </si>
  <si>
    <t>Felújítások összesen</t>
  </si>
  <si>
    <t>Teszi</t>
  </si>
  <si>
    <t>Körösszögi Többcélú Társulás</t>
  </si>
  <si>
    <t>Cím.sz</t>
  </si>
  <si>
    <t>Alcím.sz</t>
  </si>
  <si>
    <t>Jogcím.csop.sz</t>
  </si>
  <si>
    <t>Előir.  csop.sz</t>
  </si>
  <si>
    <t>Noe, gyermeknap</t>
  </si>
  <si>
    <t>Kondorosért Alapítvány</t>
  </si>
  <si>
    <t>SZJA jövedelemkülönbség mérséklés</t>
  </si>
  <si>
    <t>Szennyvízmennyiség mérőműszer vásárlása</t>
  </si>
  <si>
    <t>Szennyvízhálózat bővítés és az ehhez szükséges kapacitás és hatékonyság növ. A meglévő szennyvíztisztító telepen I. forduló</t>
  </si>
  <si>
    <t>Közmunka  járuléka</t>
  </si>
  <si>
    <t>Szlovák Önkormányzat önköm.támogatása</t>
  </si>
  <si>
    <t>Szlovák Önkormányzat általános támogatása</t>
  </si>
  <si>
    <t>Kötvényből, felhalmozási kiadásra</t>
  </si>
  <si>
    <t>Biomassza felhasználás vizsgálata</t>
  </si>
  <si>
    <t>Egyéb működési célú céltartalék</t>
  </si>
  <si>
    <t>2.5.</t>
  </si>
  <si>
    <t>1.3.</t>
  </si>
  <si>
    <t>Felhalmozási kamatfizetés</t>
  </si>
  <si>
    <t>Általános tartalék</t>
  </si>
  <si>
    <t>Működési céltartalék</t>
  </si>
  <si>
    <t>1.9.1.</t>
  </si>
  <si>
    <t>Normatív állami támogatások</t>
  </si>
  <si>
    <t>Szabadság utcában található park életrekeltése</t>
  </si>
  <si>
    <t>Belvízrendezés az élhetőbb településekért „Komplex belvízrendezési program megvalósítása a belterületen és a csatlakozó társulati csatornán „I. ütem”” című kiemelt projekt</t>
  </si>
  <si>
    <t>Szabadság utcai útfelújítás</t>
  </si>
  <si>
    <t xml:space="preserve">Működési bevételek </t>
  </si>
  <si>
    <t>KONDOROS NK. ÖNKORMÁNYZAT 2010. ÉVI ÁLTALÁNOS TARTALÉKA</t>
  </si>
  <si>
    <t>Működési bevételek</t>
  </si>
  <si>
    <t>Pénzmaradvány</t>
  </si>
  <si>
    <t>Felújítási kiadások</t>
  </si>
  <si>
    <t>Felhalmozási hiteltörlesztés</t>
  </si>
  <si>
    <t>Támogatások</t>
  </si>
  <si>
    <t>Támogatásértékű bevételek</t>
  </si>
  <si>
    <t>Hitelek</t>
  </si>
  <si>
    <t>Pénzforgalom nélküli bevételek</t>
  </si>
  <si>
    <t>Finanszírozási kiadások összesen</t>
  </si>
  <si>
    <t>Működési tartalék</t>
  </si>
  <si>
    <t>Felújítás</t>
  </si>
  <si>
    <t>Támogatási kölcsönök</t>
  </si>
  <si>
    <t>Többsincs Óvoda</t>
  </si>
  <si>
    <t>Dérczy Ferenc Könyvtár</t>
  </si>
  <si>
    <t>Kardos</t>
  </si>
  <si>
    <t>Szlovák Önkormányzat</t>
  </si>
  <si>
    <t>Cím sz</t>
  </si>
  <si>
    <t>Alcím sz.</t>
  </si>
  <si>
    <t>Jogc.cs.sz.</t>
  </si>
  <si>
    <t>Előir.csop.sz.</t>
  </si>
  <si>
    <t>Kiem.ei.sz.</t>
  </si>
  <si>
    <t>Előir.sz.</t>
  </si>
  <si>
    <t xml:space="preserve">    ebből kamatbevétel</t>
  </si>
  <si>
    <t>Felhalmozási és tőke jellegű bevételek</t>
  </si>
  <si>
    <t>Pénzügyi befektetések eredményei, realizált árf.nyereség</t>
  </si>
  <si>
    <t>FELHALMOZÁSI ÉS TŐKE JELLEGŰ BEVÉTELEK</t>
  </si>
  <si>
    <t xml:space="preserve">Hitelek  </t>
  </si>
  <si>
    <t>POLGÁRMESTERI HIVATAL BEVÉTEL ÖSSZESEN</t>
  </si>
  <si>
    <t>1.a</t>
  </si>
  <si>
    <t>Működési célú pénzeszköz átvétel</t>
  </si>
  <si>
    <t>Kardos összesen:</t>
  </si>
  <si>
    <t>2.3.1.</t>
  </si>
  <si>
    <t>Talajterhelési díjbevétel</t>
  </si>
  <si>
    <t xml:space="preserve">Támogatások  </t>
  </si>
  <si>
    <t>Normatív támogatások</t>
  </si>
  <si>
    <t xml:space="preserve">Központosított előirányzatok </t>
  </si>
  <si>
    <t>Fejlesztési célú támogatások</t>
  </si>
  <si>
    <t>1.4.1.</t>
  </si>
  <si>
    <t>TEKI támogatás</t>
  </si>
  <si>
    <t xml:space="preserve">IV. </t>
  </si>
  <si>
    <t>POLGÁRMESTERI HIVATAL EGYÉB BEVÉTEL ÖSSZESEN</t>
  </si>
  <si>
    <t>SZLOVÁK ÖNKORMÁNYZAT ÖSSZESEN</t>
  </si>
  <si>
    <t>Felhalmozási célú péneszköz átvétel</t>
  </si>
  <si>
    <t>TÖBBSINCS ÓVODA ÖSSZESEN</t>
  </si>
  <si>
    <t>DÉRCZY FERENC KÖNYVTÁR ÖSSZESEN</t>
  </si>
  <si>
    <t>Petőfi István Általános Iskola</t>
  </si>
  <si>
    <t xml:space="preserve">2010. évi költségvetés bevételei és kiadásai intézményenként </t>
  </si>
  <si>
    <t>BEVÉTELEK MINDÖSSZESEN:</t>
  </si>
  <si>
    <t>KIADÁSOK MINDÖSSZESEN:</t>
  </si>
  <si>
    <t>PÉNZFORGALOM NÉLKÜLI BEVÉTELEK ÖSSZESEN</t>
  </si>
  <si>
    <t>PETŐFI ISTVÁN ÁLT.ISKOLA ÖSSZESEN</t>
  </si>
  <si>
    <t>TELEPÜLÉSI SZOLGÁLTATÓ INTÉZMÉNY ÖSSZESEN</t>
  </si>
  <si>
    <t>Véglegesen Átvett pénzeszközök</t>
  </si>
  <si>
    <t>BEVÉTELEK ÖSSZESEN</t>
  </si>
  <si>
    <t>Megnevezési jogcím</t>
  </si>
  <si>
    <t>Önkormányzati igazgatási tevékenység</t>
  </si>
  <si>
    <t>ebből - átszámlázott szolgáltatás</t>
  </si>
  <si>
    <t>Kötvénykibocsátás árfolyamnyeresége</t>
  </si>
  <si>
    <t>Kistérségtől átvett pénzeszköz</t>
  </si>
  <si>
    <t>Kardos hozzájárulása körjegyzőséghez</t>
  </si>
  <si>
    <t>Támogatás értékű működési bevétel</t>
  </si>
  <si>
    <t>Támogatás értékű felhalmozási bevétel</t>
  </si>
  <si>
    <t>Működési célú pénzmaradvány</t>
  </si>
  <si>
    <t>Felhalmozási célú pénzmaradvány</t>
  </si>
  <si>
    <t>HITELEK, HOSSZÚ LEJÁRATRA KIBOCSÁTOTT KÖTVÉNY  ÖSSZESEN</t>
  </si>
  <si>
    <t>Belvizes, lakásvásárlási kölcsönök</t>
  </si>
  <si>
    <t>Tartósan adott kölcsönök</t>
  </si>
  <si>
    <t xml:space="preserve">Polgármesteri Hivatal </t>
  </si>
  <si>
    <t>Munkaadókat terh.bef.köt.</t>
  </si>
  <si>
    <t>Tám.ért.pe.átadás</t>
  </si>
  <si>
    <t>Működési célú pe.átadás</t>
  </si>
  <si>
    <t>Társ.szoc.juttatás</t>
  </si>
  <si>
    <t>Kamatfizetési kötelezettség</t>
  </si>
  <si>
    <t xml:space="preserve">Polgármesteri Hivatal egyéb </t>
  </si>
  <si>
    <t>6.</t>
  </si>
  <si>
    <t>Polg. Hivatal és részben önálló intézm.</t>
  </si>
  <si>
    <t>Működési kiadások mindösszesen</t>
  </si>
  <si>
    <t>Tám.ért.felhalm.pe. Átadás</t>
  </si>
  <si>
    <t>Felhalm.célú pe.átadás</t>
  </si>
  <si>
    <t>Felhalmozási kamatfizetési kötelez.</t>
  </si>
  <si>
    <t>Támog.ért.felhalm.célú pe átadás</t>
  </si>
  <si>
    <t>Felhalmozási célú pe. átadás</t>
  </si>
  <si>
    <t>Felhalmoz.kiadások mindösszesen</t>
  </si>
  <si>
    <t>Kiadások összesen:</t>
  </si>
  <si>
    <t>Polg.Hivatal személyi kiadásai</t>
  </si>
  <si>
    <t>Kardos személyi kiadása</t>
  </si>
  <si>
    <t>Polgármesteri Hivatal munkadók.terh.jár</t>
  </si>
  <si>
    <t>Kardos munkaadókat terh.jár.</t>
  </si>
  <si>
    <t>Munkaadót terhelő járulékok</t>
  </si>
  <si>
    <t>Polg.Hivatal dologi kiadása</t>
  </si>
  <si>
    <t>Kardos dologi kiadása</t>
  </si>
  <si>
    <t>Körös-szögi Többcélú Társ. Támogatása</t>
  </si>
  <si>
    <t>Tám.ért.műk.pe átadás</t>
  </si>
  <si>
    <t>Működési célú pe átadás</t>
  </si>
  <si>
    <t>Támogatás értékű felhalm.pe.átadás</t>
  </si>
  <si>
    <t>Felhalm.hiteltörlesztés</t>
  </si>
  <si>
    <t>ÖSSZES KIADÁS</t>
  </si>
  <si>
    <t>Körös-völgyi Hulladékgazdálkodási Rekultivációs Önk.Társ.</t>
  </si>
  <si>
    <t>Előző évi működési célú pénzmaradvány igénybevét.</t>
  </si>
  <si>
    <t>Előző évi felhalmozási célú pénzmaradvány igénybvét. Igénybevét.</t>
  </si>
  <si>
    <t>ebből kamatbevétel</t>
  </si>
  <si>
    <t>pótlékok, bírságok egyéb sajátos bevételek</t>
  </si>
  <si>
    <t>Sajátos működési bevételek</t>
  </si>
  <si>
    <t>Normatív állami támogatás</t>
  </si>
  <si>
    <t>Központosított előirányzat</t>
  </si>
  <si>
    <t>Normatív kötött felhasználású támogatás</t>
  </si>
  <si>
    <t>Felhalm.célú pe. Átvétel</t>
  </si>
  <si>
    <t>Körös-völgyi Hulladékgazdálkodási Önk.Társ.</t>
  </si>
  <si>
    <t>KÖRÖS-VÖLGYI HULLADÉKGAZD.ÖNK.TÁRS.ÖSSZESEN:</t>
  </si>
  <si>
    <t>Egyéb dologi kiadások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</si>
</sst>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_-* #,##0.0\ _F_t_-;\-* #,##0.0\ _F_t_-;_-* &quot;-&quot;??\ _F_t_-;_-@_-"/>
  </numFmts>
  <fonts count="64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4"/>
      <name val="Arial"/>
      <family val="0"/>
    </font>
    <font>
      <sz val="10"/>
      <color indexed="9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 CE"/>
      <family val="0"/>
    </font>
    <font>
      <sz val="9"/>
      <name val="Arial"/>
      <family val="0"/>
    </font>
    <font>
      <i/>
      <sz val="8"/>
      <name val="Arial"/>
      <family val="2"/>
    </font>
    <font>
      <b/>
      <sz val="14"/>
      <name val="Arial CE"/>
      <family val="0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b/>
      <sz val="9"/>
      <color indexed="12"/>
      <name val="Arial"/>
      <family val="2"/>
    </font>
    <font>
      <b/>
      <sz val="9"/>
      <color indexed="10"/>
      <name val="Arial"/>
      <family val="0"/>
    </font>
    <font>
      <b/>
      <sz val="9"/>
      <color indexed="10"/>
      <name val="Arial CE"/>
      <family val="0"/>
    </font>
    <font>
      <b/>
      <sz val="9"/>
      <color indexed="12"/>
      <name val="Arial CE"/>
      <family val="0"/>
    </font>
    <font>
      <i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sz val="10"/>
      <name val="Arial Rounded MT Bold"/>
      <family val="2"/>
    </font>
    <font>
      <sz val="9"/>
      <name val="Arial Rounded MT Bold"/>
      <family val="2"/>
    </font>
    <font>
      <sz val="11"/>
      <name val="Arial Rounded MT Bold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8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 horizontal="centerContinuous"/>
    </xf>
    <xf numFmtId="0" fontId="0" fillId="24" borderId="0" xfId="0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centerContinuous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25" borderId="0" xfId="0" applyNumberFormat="1" applyFont="1" applyFill="1" applyBorder="1" applyAlignment="1">
      <alignment horizontal="right"/>
    </xf>
    <xf numFmtId="3" fontId="2" fillId="7" borderId="0" xfId="0" applyNumberFormat="1" applyFont="1" applyFill="1" applyBorder="1" applyAlignment="1">
      <alignment horizontal="right"/>
    </xf>
    <xf numFmtId="3" fontId="6" fillId="7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3" fontId="6" fillId="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Continuous"/>
    </xf>
    <xf numFmtId="3" fontId="2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0" fontId="2" fillId="24" borderId="13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vertical="center" wrapText="1"/>
    </xf>
    <xf numFmtId="3" fontId="17" fillId="7" borderId="10" xfId="0" applyNumberFormat="1" applyFont="1" applyFill="1" applyBorder="1" applyAlignment="1">
      <alignment vertical="center" wrapText="1"/>
    </xf>
    <xf numFmtId="3" fontId="0" fillId="0" borderId="14" xfId="0" applyNumberFormat="1" applyBorder="1" applyAlignment="1">
      <alignment/>
    </xf>
    <xf numFmtId="3" fontId="6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/>
    </xf>
    <xf numFmtId="0" fontId="0" fillId="24" borderId="12" xfId="0" applyFill="1" applyBorder="1" applyAlignment="1">
      <alignment horizontal="centerContinuous"/>
    </xf>
    <xf numFmtId="0" fontId="0" fillId="24" borderId="16" xfId="0" applyFill="1" applyBorder="1" applyAlignment="1">
      <alignment horizontal="center"/>
    </xf>
    <xf numFmtId="0" fontId="2" fillId="24" borderId="17" xfId="0" applyFont="1" applyFill="1" applyBorder="1" applyAlignment="1">
      <alignment vertical="center" wrapText="1"/>
    </xf>
    <xf numFmtId="0" fontId="6" fillId="24" borderId="16" xfId="0" applyFont="1" applyFill="1" applyBorder="1" applyAlignment="1">
      <alignment/>
    </xf>
    <xf numFmtId="0" fontId="0" fillId="24" borderId="12" xfId="0" applyFill="1" applyBorder="1" applyAlignment="1">
      <alignment/>
    </xf>
    <xf numFmtId="0" fontId="2" fillId="24" borderId="12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0" fillId="0" borderId="18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 horizontal="right"/>
    </xf>
    <xf numFmtId="3" fontId="6" fillId="24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2" fillId="24" borderId="0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3" fontId="8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 shrinkToFit="1"/>
    </xf>
    <xf numFmtId="3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0" fillId="25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3" fontId="6" fillId="25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39" fillId="24" borderId="10" xfId="0" applyFont="1" applyFill="1" applyBorder="1" applyAlignment="1">
      <alignment horizontal="left"/>
    </xf>
    <xf numFmtId="3" fontId="39" fillId="24" borderId="1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39" fillId="24" borderId="10" xfId="0" applyFont="1" applyFill="1" applyBorder="1" applyAlignment="1">
      <alignment/>
    </xf>
    <xf numFmtId="3" fontId="39" fillId="24" borderId="10" xfId="0" applyNumberFormat="1" applyFont="1" applyFill="1" applyBorder="1" applyAlignment="1">
      <alignment/>
    </xf>
    <xf numFmtId="3" fontId="16" fillId="7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8" fillId="7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7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7" fillId="7" borderId="0" xfId="0" applyNumberFormat="1" applyFont="1" applyFill="1" applyBorder="1" applyAlignment="1">
      <alignment vertical="center"/>
    </xf>
    <xf numFmtId="3" fontId="11" fillId="7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6" fillId="7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11" fillId="4" borderId="12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3" fontId="6" fillId="15" borderId="22" xfId="0" applyNumberFormat="1" applyFont="1" applyFill="1" applyBorder="1" applyAlignment="1">
      <alignment vertical="center" wrapText="1"/>
    </xf>
    <xf numFmtId="3" fontId="0" fillId="25" borderId="0" xfId="0" applyNumberFormat="1" applyFill="1" applyAlignment="1">
      <alignment vertical="center" wrapText="1"/>
    </xf>
    <xf numFmtId="0" fontId="0" fillId="15" borderId="0" xfId="0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173" fontId="0" fillId="25" borderId="0" xfId="0" applyNumberFormat="1" applyFill="1" applyBorder="1" applyAlignment="1">
      <alignment vertical="center" wrapText="1"/>
    </xf>
    <xf numFmtId="3" fontId="0" fillId="25" borderId="0" xfId="0" applyNumberForma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6" fillId="25" borderId="0" xfId="0" applyNumberFormat="1" applyFont="1" applyFill="1" applyBorder="1" applyAlignment="1">
      <alignment vertical="center" wrapText="1"/>
    </xf>
    <xf numFmtId="3" fontId="6" fillId="23" borderId="0" xfId="0" applyNumberFormat="1" applyFont="1" applyFill="1" applyBorder="1" applyAlignment="1">
      <alignment vertical="center" wrapText="1"/>
    </xf>
    <xf numFmtId="0" fontId="6" fillId="21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25" borderId="0" xfId="0" applyFont="1" applyFill="1" applyAlignment="1">
      <alignment vertical="center" wrapText="1"/>
    </xf>
    <xf numFmtId="0" fontId="6" fillId="15" borderId="0" xfId="0" applyFont="1" applyFill="1" applyAlignment="1">
      <alignment vertical="center" wrapText="1"/>
    </xf>
    <xf numFmtId="0" fontId="0" fillId="25" borderId="0" xfId="0" applyFill="1" applyAlignment="1">
      <alignment vertical="center" wrapText="1"/>
    </xf>
    <xf numFmtId="0" fontId="16" fillId="15" borderId="0" xfId="0" applyFont="1" applyFill="1" applyAlignment="1">
      <alignment vertical="center" wrapText="1"/>
    </xf>
    <xf numFmtId="0" fontId="16" fillId="21" borderId="0" xfId="0" applyFont="1" applyFill="1" applyAlignment="1">
      <alignment vertical="center"/>
    </xf>
    <xf numFmtId="173" fontId="16" fillId="21" borderId="0" xfId="0" applyNumberFormat="1" applyFont="1" applyFill="1" applyAlignment="1">
      <alignment vertical="center"/>
    </xf>
    <xf numFmtId="0" fontId="16" fillId="21" borderId="0" xfId="0" applyFont="1" applyFill="1" applyAlignment="1">
      <alignment vertical="center" wrapText="1"/>
    </xf>
    <xf numFmtId="3" fontId="16" fillId="21" borderId="0" xfId="0" applyNumberFormat="1" applyFont="1" applyFill="1" applyAlignment="1">
      <alignment vertical="center"/>
    </xf>
    <xf numFmtId="0" fontId="20" fillId="15" borderId="0" xfId="0" applyFont="1" applyFill="1" applyAlignment="1">
      <alignment vertical="center"/>
    </xf>
    <xf numFmtId="0" fontId="16" fillId="15" borderId="0" xfId="0" applyFont="1" applyFill="1" applyAlignment="1">
      <alignment vertical="center"/>
    </xf>
    <xf numFmtId="173" fontId="16" fillId="15" borderId="0" xfId="0" applyNumberFormat="1" applyFont="1" applyFill="1" applyAlignment="1">
      <alignment vertical="center"/>
    </xf>
    <xf numFmtId="3" fontId="16" fillId="15" borderId="0" xfId="0" applyNumberFormat="1" applyFont="1" applyFill="1" applyAlignment="1">
      <alignment vertical="center"/>
    </xf>
    <xf numFmtId="3" fontId="0" fillId="0" borderId="19" xfId="0" applyNumberFormat="1" applyBorder="1" applyAlignment="1">
      <alignment/>
    </xf>
    <xf numFmtId="0" fontId="0" fillId="24" borderId="0" xfId="0" applyFill="1" applyBorder="1" applyAlignment="1">
      <alignment vertical="center" wrapText="1"/>
    </xf>
    <xf numFmtId="0" fontId="6" fillId="25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39" fillId="24" borderId="10" xfId="0" applyFont="1" applyFill="1" applyBorder="1" applyAlignment="1">
      <alignment horizontal="left" wrapText="1"/>
    </xf>
    <xf numFmtId="0" fontId="39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0" fillId="25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7" borderId="0" xfId="0" applyFill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0" fillId="7" borderId="0" xfId="0" applyNumberFormat="1" applyFill="1" applyAlignment="1">
      <alignment vertical="center"/>
    </xf>
    <xf numFmtId="0" fontId="6" fillId="7" borderId="10" xfId="0" applyFont="1" applyFill="1" applyBorder="1" applyAlignment="1">
      <alignment wrapText="1"/>
    </xf>
    <xf numFmtId="0" fontId="6" fillId="7" borderId="10" xfId="0" applyFont="1" applyFill="1" applyBorder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0" fontId="2" fillId="23" borderId="21" xfId="0" applyFont="1" applyFill="1" applyBorder="1" applyAlignment="1">
      <alignment horizontal="centerContinuous"/>
    </xf>
    <xf numFmtId="0" fontId="2" fillId="23" borderId="21" xfId="0" applyFont="1" applyFill="1" applyBorder="1" applyAlignment="1">
      <alignment horizontal="left"/>
    </xf>
    <xf numFmtId="0" fontId="14" fillId="23" borderId="21" xfId="0" applyFont="1" applyFill="1" applyBorder="1" applyAlignment="1">
      <alignment horizontal="center" vertical="center" wrapText="1"/>
    </xf>
    <xf numFmtId="0" fontId="6" fillId="23" borderId="0" xfId="0" applyFont="1" applyFill="1" applyAlignment="1">
      <alignment horizontal="center" vertical="center"/>
    </xf>
    <xf numFmtId="0" fontId="6" fillId="23" borderId="0" xfId="0" applyFont="1" applyFill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0" fillId="0" borderId="0" xfId="0" applyNumberFormat="1" applyFill="1" applyAlignment="1">
      <alignment/>
    </xf>
    <xf numFmtId="3" fontId="0" fillId="25" borderId="0" xfId="0" applyNumberFormat="1" applyFont="1" applyFill="1" applyAlignment="1">
      <alignment/>
    </xf>
    <xf numFmtId="3" fontId="6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6" fillId="0" borderId="25" xfId="0" applyNumberFormat="1" applyFont="1" applyBorder="1" applyAlignment="1">
      <alignment/>
    </xf>
    <xf numFmtId="3" fontId="6" fillId="24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23" borderId="26" xfId="0" applyNumberFormat="1" applyFont="1" applyFill="1" applyBorder="1" applyAlignment="1">
      <alignment/>
    </xf>
    <xf numFmtId="173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11" fillId="7" borderId="0" xfId="0" applyNumberFormat="1" applyFont="1" applyFill="1" applyAlignment="1">
      <alignment vertical="center"/>
    </xf>
    <xf numFmtId="49" fontId="0" fillId="0" borderId="0" xfId="0" applyNumberForma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0" fontId="4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7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/>
    </xf>
    <xf numFmtId="0" fontId="0" fillId="0" borderId="10" xfId="0" applyBorder="1" applyAlignment="1">
      <alignment/>
    </xf>
    <xf numFmtId="0" fontId="6" fillId="24" borderId="10" xfId="0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11" borderId="18" xfId="0" applyFont="1" applyFill="1" applyBorder="1" applyAlignment="1">
      <alignment horizontal="center"/>
    </xf>
    <xf numFmtId="0" fontId="6" fillId="11" borderId="28" xfId="0" applyFont="1" applyFill="1" applyBorder="1" applyAlignment="1">
      <alignment/>
    </xf>
    <xf numFmtId="0" fontId="6" fillId="11" borderId="27" xfId="0" applyFont="1" applyFill="1" applyBorder="1" applyAlignment="1">
      <alignment/>
    </xf>
    <xf numFmtId="0" fontId="6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29" xfId="0" applyFill="1" applyBorder="1" applyAlignment="1">
      <alignment/>
    </xf>
    <xf numFmtId="0" fontId="0" fillId="11" borderId="30" xfId="0" applyFill="1" applyBorder="1" applyAlignment="1">
      <alignment horizontal="center"/>
    </xf>
    <xf numFmtId="0" fontId="6" fillId="11" borderId="31" xfId="0" applyFont="1" applyFill="1" applyBorder="1" applyAlignment="1">
      <alignment horizontal="center"/>
    </xf>
    <xf numFmtId="0" fontId="9" fillId="0" borderId="32" xfId="0" applyFont="1" applyBorder="1" applyAlignment="1">
      <alignment/>
    </xf>
    <xf numFmtId="0" fontId="6" fillId="10" borderId="33" xfId="0" applyFont="1" applyFill="1" applyBorder="1" applyAlignment="1">
      <alignment/>
    </xf>
    <xf numFmtId="0" fontId="8" fillId="10" borderId="20" xfId="0" applyFont="1" applyFill="1" applyBorder="1" applyAlignment="1">
      <alignment/>
    </xf>
    <xf numFmtId="0" fontId="6" fillId="10" borderId="34" xfId="0" applyFont="1" applyFill="1" applyBorder="1" applyAlignment="1">
      <alignment/>
    </xf>
    <xf numFmtId="0" fontId="6" fillId="10" borderId="35" xfId="0" applyFont="1" applyFill="1" applyBorder="1" applyAlignment="1">
      <alignment/>
    </xf>
    <xf numFmtId="0" fontId="9" fillId="0" borderId="3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/>
    </xf>
    <xf numFmtId="2" fontId="18" fillId="0" borderId="0" xfId="0" applyNumberFormat="1" applyFont="1" applyAlignment="1">
      <alignment horizontal="center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1" fontId="6" fillId="11" borderId="10" xfId="0" applyNumberFormat="1" applyFont="1" applyFill="1" applyBorder="1" applyAlignment="1">
      <alignment horizontal="center" vertical="center"/>
    </xf>
    <xf numFmtId="2" fontId="6" fillId="11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8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1" fontId="8" fillId="11" borderId="10" xfId="0" applyNumberFormat="1" applyFont="1" applyFill="1" applyBorder="1" applyAlignment="1">
      <alignment horizontal="center" vertical="center"/>
    </xf>
    <xf numFmtId="3" fontId="8" fillId="11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0" fontId="0" fillId="0" borderId="36" xfId="0" applyFill="1" applyBorder="1" applyAlignment="1">
      <alignment vertical="center" wrapText="1"/>
    </xf>
    <xf numFmtId="0" fontId="0" fillId="0" borderId="36" xfId="0" applyFill="1" applyBorder="1" applyAlignment="1">
      <alignment/>
    </xf>
    <xf numFmtId="1" fontId="0" fillId="0" borderId="36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Fill="1" applyBorder="1" applyAlignment="1">
      <alignment/>
    </xf>
    <xf numFmtId="1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18" fillId="15" borderId="10" xfId="0" applyFont="1" applyFill="1" applyBorder="1" applyAlignment="1">
      <alignment vertical="center" wrapText="1"/>
    </xf>
    <xf numFmtId="0" fontId="0" fillId="15" borderId="10" xfId="0" applyFill="1" applyBorder="1" applyAlignment="1">
      <alignment/>
    </xf>
    <xf numFmtId="1" fontId="6" fillId="15" borderId="10" xfId="0" applyNumberFormat="1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2" fontId="6" fillId="15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5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0" xfId="40" applyNumberFormat="1" applyFont="1" applyFill="1" applyBorder="1" applyAlignment="1">
      <alignment/>
    </xf>
    <xf numFmtId="0" fontId="6" fillId="15" borderId="10" xfId="0" applyFont="1" applyFill="1" applyBorder="1" applyAlignment="1">
      <alignment wrapText="1"/>
    </xf>
    <xf numFmtId="0" fontId="6" fillId="15" borderId="10" xfId="0" applyFont="1" applyFill="1" applyBorder="1" applyAlignment="1">
      <alignment/>
    </xf>
    <xf numFmtId="176" fontId="6" fillId="15" borderId="10" xfId="0" applyNumberFormat="1" applyFont="1" applyFill="1" applyBorder="1" applyAlignment="1">
      <alignment/>
    </xf>
    <xf numFmtId="177" fontId="6" fillId="15" borderId="10" xfId="40" applyNumberFormat="1" applyFont="1" applyFill="1" applyBorder="1" applyAlignment="1">
      <alignment/>
    </xf>
    <xf numFmtId="178" fontId="6" fillId="15" borderId="1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76" fontId="0" fillId="0" borderId="0" xfId="0" applyNumberFormat="1" applyFill="1" applyBorder="1" applyAlignment="1">
      <alignment/>
    </xf>
    <xf numFmtId="0" fontId="18" fillId="15" borderId="10" xfId="0" applyFont="1" applyFill="1" applyBorder="1" applyAlignment="1">
      <alignment/>
    </xf>
    <xf numFmtId="0" fontId="18" fillId="15" borderId="10" xfId="0" applyFont="1" applyFill="1" applyBorder="1" applyAlignment="1">
      <alignment wrapText="1"/>
    </xf>
    <xf numFmtId="179" fontId="0" fillId="0" borderId="10" xfId="0" applyNumberFormat="1" applyBorder="1" applyAlignment="1">
      <alignment/>
    </xf>
    <xf numFmtId="177" fontId="0" fillId="0" borderId="10" xfId="40" applyNumberFormat="1" applyFont="1" applyBorder="1" applyAlignment="1">
      <alignment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2" fillId="7" borderId="10" xfId="0" applyFont="1" applyFill="1" applyBorder="1" applyAlignment="1">
      <alignment horizontal="centerContinuous" vertical="center" wrapText="1"/>
    </xf>
    <xf numFmtId="0" fontId="2" fillId="7" borderId="10" xfId="0" applyFont="1" applyFill="1" applyBorder="1" applyAlignment="1">
      <alignment horizontal="centerContinuous"/>
    </xf>
    <xf numFmtId="0" fontId="2" fillId="7" borderId="10" xfId="0" applyFont="1" applyFill="1" applyBorder="1" applyAlignment="1">
      <alignment vertical="center" wrapText="1"/>
    </xf>
    <xf numFmtId="0" fontId="0" fillId="23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justify" vertical="center" wrapText="1"/>
    </xf>
    <xf numFmtId="3" fontId="0" fillId="0" borderId="10" xfId="0" applyNumberForma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23" borderId="10" xfId="0" applyNumberFormat="1" applyFill="1" applyBorder="1" applyAlignment="1">
      <alignment vertical="center"/>
    </xf>
    <xf numFmtId="3" fontId="6" fillId="2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/>
    </xf>
    <xf numFmtId="0" fontId="2" fillId="23" borderId="10" xfId="0" applyFont="1" applyFill="1" applyBorder="1" applyAlignment="1">
      <alignment vertical="center" wrapText="1"/>
    </xf>
    <xf numFmtId="3" fontId="2" fillId="23" borderId="10" xfId="0" applyNumberFormat="1" applyFont="1" applyFill="1" applyBorder="1" applyAlignment="1">
      <alignment/>
    </xf>
    <xf numFmtId="3" fontId="6" fillId="23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 vertical="center" wrapText="1"/>
    </xf>
    <xf numFmtId="3" fontId="2" fillId="4" borderId="10" xfId="0" applyNumberFormat="1" applyFont="1" applyFill="1" applyBorder="1" applyAlignment="1">
      <alignment/>
    </xf>
    <xf numFmtId="0" fontId="2" fillId="11" borderId="10" xfId="0" applyFont="1" applyFill="1" applyBorder="1" applyAlignment="1">
      <alignment vertical="center" wrapText="1"/>
    </xf>
    <xf numFmtId="3" fontId="2" fillId="11" borderId="10" xfId="0" applyNumberFormat="1" applyFont="1" applyFill="1" applyBorder="1" applyAlignment="1">
      <alignment/>
    </xf>
    <xf numFmtId="3" fontId="6" fillId="11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0" fillId="0" borderId="37" xfId="0" applyFill="1" applyBorder="1" applyAlignment="1">
      <alignment horizontal="justify" vertical="top"/>
    </xf>
    <xf numFmtId="0" fontId="0" fillId="0" borderId="10" xfId="0" applyFill="1" applyBorder="1" applyAlignment="1">
      <alignment horizontal="centerContinuous"/>
    </xf>
    <xf numFmtId="0" fontId="0" fillId="0" borderId="19" xfId="0" applyFill="1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4" fillId="0" borderId="0" xfId="0" applyFont="1" applyAlignment="1">
      <alignment horizontal="center" shrinkToFit="1"/>
    </xf>
    <xf numFmtId="0" fontId="0" fillId="0" borderId="19" xfId="0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37" xfId="0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0" fontId="6" fillId="0" borderId="19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6" fillId="0" borderId="29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39" fillId="4" borderId="0" xfId="0" applyFont="1" applyFill="1" applyAlignment="1">
      <alignment horizontal="centerContinuous" vertical="center" wrapText="1"/>
    </xf>
    <xf numFmtId="0" fontId="20" fillId="4" borderId="0" xfId="0" applyFont="1" applyFill="1" applyAlignment="1">
      <alignment horizontal="centerContinuous"/>
    </xf>
    <xf numFmtId="0" fontId="16" fillId="4" borderId="0" xfId="0" applyFont="1" applyFill="1" applyAlignment="1">
      <alignment horizontal="centerContinuous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justify" vertical="center" wrapText="1"/>
    </xf>
    <xf numFmtId="0" fontId="2" fillId="4" borderId="40" xfId="0" applyFont="1" applyFill="1" applyBorder="1" applyAlignment="1">
      <alignment horizontal="justify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 vertical="center"/>
    </xf>
    <xf numFmtId="3" fontId="6" fillId="4" borderId="42" xfId="0" applyNumberFormat="1" applyFont="1" applyFill="1" applyBorder="1" applyAlignment="1">
      <alignment horizontal="right" vertical="center"/>
    </xf>
    <xf numFmtId="3" fontId="0" fillId="4" borderId="10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4" borderId="36" xfId="0" applyNumberFormat="1" applyFont="1" applyFill="1" applyBorder="1" applyAlignment="1">
      <alignment horizontal="right" vertical="center"/>
    </xf>
    <xf numFmtId="3" fontId="0" fillId="0" borderId="36" xfId="0" applyNumberFormat="1" applyFont="1" applyBorder="1" applyAlignment="1">
      <alignment vertical="center"/>
    </xf>
    <xf numFmtId="3" fontId="6" fillId="4" borderId="45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3" fontId="40" fillId="4" borderId="10" xfId="0" applyNumberFormat="1" applyFont="1" applyFill="1" applyBorder="1" applyAlignment="1">
      <alignment vertical="center" wrapText="1"/>
    </xf>
    <xf numFmtId="0" fontId="40" fillId="4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3" fontId="40" fillId="0" borderId="18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justify" vertical="center" wrapText="1"/>
    </xf>
    <xf numFmtId="3" fontId="40" fillId="0" borderId="18" xfId="0" applyNumberFormat="1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6" fillId="8" borderId="10" xfId="0" applyFont="1" applyFill="1" applyBorder="1" applyAlignment="1">
      <alignment vertical="center" wrapText="1"/>
    </xf>
    <xf numFmtId="3" fontId="46" fillId="8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Continuous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justify"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0" fontId="49" fillId="4" borderId="10" xfId="0" applyFont="1" applyFill="1" applyBorder="1" applyAlignment="1">
      <alignment horizontal="centerContinuous" vertical="center" wrapText="1"/>
    </xf>
    <xf numFmtId="0" fontId="49" fillId="4" borderId="10" xfId="0" applyFont="1" applyFill="1" applyBorder="1" applyAlignment="1">
      <alignment horizontal="centerContinuous" vertical="center"/>
    </xf>
    <xf numFmtId="0" fontId="49" fillId="0" borderId="10" xfId="0" applyFont="1" applyBorder="1" applyAlignment="1">
      <alignment horizontal="centerContinuous" vertical="center"/>
    </xf>
    <xf numFmtId="0" fontId="49" fillId="0" borderId="10" xfId="0" applyFont="1" applyBorder="1" applyAlignment="1">
      <alignment horizontal="justify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3" fontId="49" fillId="0" borderId="37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Continuous" vertical="center"/>
    </xf>
    <xf numFmtId="0" fontId="48" fillId="0" borderId="10" xfId="0" applyFont="1" applyBorder="1" applyAlignment="1">
      <alignment horizontal="justify" vertical="center" wrapText="1"/>
    </xf>
    <xf numFmtId="3" fontId="49" fillId="4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48" fillId="4" borderId="10" xfId="0" applyNumberFormat="1" applyFont="1" applyFill="1" applyBorder="1" applyAlignment="1">
      <alignment horizontal="righ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/>
    </xf>
    <xf numFmtId="0" fontId="50" fillId="0" borderId="12" xfId="0" applyFont="1" applyBorder="1" applyAlignment="1">
      <alignment vertical="center" wrapText="1"/>
    </xf>
    <xf numFmtId="0" fontId="1" fillId="0" borderId="43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46" xfId="0" applyFont="1" applyBorder="1" applyAlignment="1">
      <alignment vertical="center" wrapText="1"/>
    </xf>
    <xf numFmtId="0" fontId="50" fillId="4" borderId="47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40" fillId="0" borderId="31" xfId="0" applyNumberFormat="1" applyFont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wrapText="1"/>
    </xf>
    <xf numFmtId="3" fontId="40" fillId="0" borderId="32" xfId="0" applyNumberFormat="1" applyFont="1" applyBorder="1" applyAlignment="1">
      <alignment horizontal="right" wrapText="1"/>
    </xf>
    <xf numFmtId="3" fontId="40" fillId="0" borderId="29" xfId="0" applyNumberFormat="1" applyFont="1" applyBorder="1" applyAlignment="1">
      <alignment horizontal="right" wrapText="1"/>
    </xf>
    <xf numFmtId="3" fontId="40" fillId="0" borderId="19" xfId="0" applyNumberFormat="1" applyFont="1" applyBorder="1" applyAlignment="1">
      <alignment horizontal="right"/>
    </xf>
    <xf numFmtId="3" fontId="40" fillId="0" borderId="19" xfId="0" applyNumberFormat="1" applyFont="1" applyBorder="1" applyAlignment="1">
      <alignment horizontal="right" wrapText="1"/>
    </xf>
    <xf numFmtId="3" fontId="52" fillId="0" borderId="19" xfId="0" applyNumberFormat="1" applyFont="1" applyBorder="1" applyAlignment="1">
      <alignment horizontal="right" wrapText="1"/>
    </xf>
    <xf numFmtId="3" fontId="52" fillId="4" borderId="51" xfId="0" applyNumberFormat="1" applyFont="1" applyFill="1" applyBorder="1" applyAlignment="1">
      <alignment horizontal="right" wrapText="1"/>
    </xf>
    <xf numFmtId="3" fontId="40" fillId="0" borderId="27" xfId="0" applyNumberFormat="1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wrapText="1"/>
    </xf>
    <xf numFmtId="3" fontId="40" fillId="0" borderId="18" xfId="0" applyNumberFormat="1" applyFont="1" applyBorder="1" applyAlignment="1">
      <alignment horizontal="right" wrapText="1"/>
    </xf>
    <xf numFmtId="3" fontId="40" fillId="0" borderId="10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right" wrapText="1"/>
    </xf>
    <xf numFmtId="3" fontId="52" fillId="4" borderId="42" xfId="0" applyNumberFormat="1" applyFont="1" applyFill="1" applyBorder="1" applyAlignment="1">
      <alignment horizontal="right" wrapText="1"/>
    </xf>
    <xf numFmtId="3" fontId="40" fillId="0" borderId="33" xfId="0" applyNumberFormat="1" applyFont="1" applyBorder="1" applyAlignment="1">
      <alignment horizontal="right" vertical="center" wrapText="1"/>
    </xf>
    <xf numFmtId="3" fontId="40" fillId="0" borderId="52" xfId="0" applyNumberFormat="1" applyFont="1" applyBorder="1" applyAlignment="1">
      <alignment horizontal="right" wrapText="1"/>
    </xf>
    <xf numFmtId="3" fontId="40" fillId="0" borderId="52" xfId="0" applyNumberFormat="1" applyFont="1" applyBorder="1" applyAlignment="1">
      <alignment horizontal="right"/>
    </xf>
    <xf numFmtId="3" fontId="52" fillId="0" borderId="37" xfId="0" applyNumberFormat="1" applyFont="1" applyBorder="1" applyAlignment="1">
      <alignment horizontal="right" wrapText="1"/>
    </xf>
    <xf numFmtId="3" fontId="52" fillId="4" borderId="53" xfId="0" applyNumberFormat="1" applyFont="1" applyFill="1" applyBorder="1" applyAlignment="1">
      <alignment horizontal="right" wrapText="1"/>
    </xf>
    <xf numFmtId="3" fontId="46" fillId="4" borderId="48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/>
    </xf>
    <xf numFmtId="3" fontId="52" fillId="4" borderId="37" xfId="0" applyNumberFormat="1" applyFont="1" applyFill="1" applyBorder="1" applyAlignment="1">
      <alignment/>
    </xf>
    <xf numFmtId="3" fontId="52" fillId="4" borderId="52" xfId="0" applyNumberFormat="1" applyFont="1" applyFill="1" applyBorder="1" applyAlignment="1">
      <alignment/>
    </xf>
    <xf numFmtId="3" fontId="51" fillId="4" borderId="52" xfId="0" applyNumberFormat="1" applyFont="1" applyFill="1" applyBorder="1" applyAlignment="1">
      <alignment/>
    </xf>
    <xf numFmtId="3" fontId="52" fillId="4" borderId="54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3" fontId="52" fillId="4" borderId="10" xfId="0" applyNumberFormat="1" applyFont="1" applyFill="1" applyBorder="1" applyAlignment="1">
      <alignment/>
    </xf>
    <xf numFmtId="3" fontId="51" fillId="4" borderId="10" xfId="0" applyNumberFormat="1" applyFont="1" applyFill="1" applyBorder="1" applyAlignment="1">
      <alignment/>
    </xf>
    <xf numFmtId="3" fontId="52" fillId="4" borderId="42" xfId="0" applyNumberFormat="1" applyFont="1" applyFill="1" applyBorder="1" applyAlignment="1">
      <alignment/>
    </xf>
    <xf numFmtId="3" fontId="40" fillId="0" borderId="52" xfId="0" applyNumberFormat="1" applyFont="1" applyBorder="1" applyAlignment="1">
      <alignment/>
    </xf>
    <xf numFmtId="3" fontId="52" fillId="4" borderId="55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46" fillId="4" borderId="49" xfId="0" applyNumberFormat="1" applyFont="1" applyFill="1" applyBorder="1" applyAlignment="1">
      <alignment vertical="center"/>
    </xf>
    <xf numFmtId="3" fontId="53" fillId="4" borderId="49" xfId="0" applyNumberFormat="1" applyFont="1" applyFill="1" applyBorder="1" applyAlignment="1">
      <alignment vertical="center"/>
    </xf>
    <xf numFmtId="3" fontId="54" fillId="4" borderId="49" xfId="0" applyNumberFormat="1" applyFont="1" applyFill="1" applyBorder="1" applyAlignment="1">
      <alignment vertical="center"/>
    </xf>
    <xf numFmtId="3" fontId="52" fillId="4" borderId="56" xfId="0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vertical="center" wrapText="1"/>
    </xf>
    <xf numFmtId="3" fontId="6" fillId="15" borderId="22" xfId="0" applyNumberFormat="1" applyFont="1" applyFill="1" applyBorder="1" applyAlignment="1">
      <alignment vertical="center"/>
    </xf>
    <xf numFmtId="3" fontId="0" fillId="25" borderId="0" xfId="0" applyNumberFormat="1" applyFill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15" borderId="0" xfId="0" applyFill="1" applyBorder="1" applyAlignment="1">
      <alignment vertical="center"/>
    </xf>
    <xf numFmtId="173" fontId="0" fillId="15" borderId="0" xfId="0" applyNumberFormat="1" applyFill="1" applyBorder="1" applyAlignment="1">
      <alignment vertical="center"/>
    </xf>
    <xf numFmtId="3" fontId="0" fillId="15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3" fontId="0" fillId="25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73" fontId="0" fillId="0" borderId="0" xfId="0" applyNumberFormat="1" applyFill="1" applyBorder="1" applyAlignment="1">
      <alignment vertical="center"/>
    </xf>
    <xf numFmtId="0" fontId="0" fillId="15" borderId="0" xfId="0" applyFill="1" applyAlignment="1">
      <alignment vertical="center"/>
    </xf>
    <xf numFmtId="3" fontId="0" fillId="25" borderId="0" xfId="0" applyNumberFormat="1" applyFill="1" applyBorder="1" applyAlignment="1">
      <alignment vertical="center"/>
    </xf>
    <xf numFmtId="3" fontId="6" fillId="25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6" fillId="23" borderId="0" xfId="0" applyNumberFormat="1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173" fontId="0" fillId="0" borderId="0" xfId="0" applyNumberFormat="1" applyFont="1" applyAlignment="1">
      <alignment vertical="center"/>
    </xf>
    <xf numFmtId="0" fontId="19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9" fillId="15" borderId="0" xfId="0" applyFont="1" applyFill="1" applyBorder="1" applyAlignment="1">
      <alignment vertical="center"/>
    </xf>
    <xf numFmtId="3" fontId="0" fillId="15" borderId="0" xfId="0" applyNumberFormat="1" applyFont="1" applyFill="1" applyBorder="1" applyAlignment="1">
      <alignment vertical="center"/>
    </xf>
    <xf numFmtId="17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0" fillId="21" borderId="0" xfId="0" applyFill="1" applyAlignment="1">
      <alignment vertical="center"/>
    </xf>
    <xf numFmtId="0" fontId="6" fillId="21" borderId="0" xfId="0" applyFont="1" applyFill="1" applyAlignment="1">
      <alignment vertical="center"/>
    </xf>
    <xf numFmtId="173" fontId="6" fillId="21" borderId="0" xfId="0" applyNumberFormat="1" applyFont="1" applyFill="1" applyAlignment="1">
      <alignment vertical="center"/>
    </xf>
    <xf numFmtId="3" fontId="6" fillId="21" borderId="0" xfId="0" applyNumberFormat="1" applyFont="1" applyFill="1" applyAlignment="1">
      <alignment vertical="center"/>
    </xf>
    <xf numFmtId="173" fontId="0" fillId="15" borderId="0" xfId="0" applyNumberFormat="1" applyFont="1" applyFill="1" applyAlignment="1">
      <alignment vertical="center"/>
    </xf>
    <xf numFmtId="3" fontId="6" fillId="15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/>
    </xf>
    <xf numFmtId="3" fontId="14" fillId="0" borderId="21" xfId="0" applyNumberFormat="1" applyFont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left" vertical="center" wrapText="1"/>
    </xf>
    <xf numFmtId="3" fontId="1" fillId="4" borderId="47" xfId="0" applyNumberFormat="1" applyFont="1" applyFill="1" applyBorder="1" applyAlignment="1">
      <alignment horizontal="left" vertical="center" wrapText="1"/>
    </xf>
    <xf numFmtId="3" fontId="21" fillId="4" borderId="12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vertical="center" wrapText="1"/>
    </xf>
    <xf numFmtId="3" fontId="6" fillId="4" borderId="15" xfId="0" applyNumberFormat="1" applyFont="1" applyFill="1" applyBorder="1" applyAlignment="1">
      <alignment vertical="center"/>
    </xf>
    <xf numFmtId="3" fontId="6" fillId="4" borderId="15" xfId="0" applyNumberFormat="1" applyFont="1" applyFill="1" applyBorder="1" applyAlignment="1">
      <alignment vertical="center" wrapText="1"/>
    </xf>
    <xf numFmtId="3" fontId="6" fillId="4" borderId="19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 wrapText="1"/>
    </xf>
    <xf numFmtId="3" fontId="6" fillId="4" borderId="10" xfId="0" applyNumberFormat="1" applyFont="1" applyFill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/>
    </xf>
    <xf numFmtId="3" fontId="0" fillId="0" borderId="0" xfId="0" applyNumberFormat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16" fillId="7" borderId="10" xfId="0" applyNumberFormat="1" applyFont="1" applyFill="1" applyBorder="1" applyAlignment="1">
      <alignment horizontal="center" vertical="center" wrapText="1"/>
    </xf>
    <xf numFmtId="3" fontId="21" fillId="7" borderId="10" xfId="0" applyNumberFormat="1" applyFont="1" applyFill="1" applyBorder="1" applyAlignment="1">
      <alignment horizontal="center" vertical="center" wrapText="1"/>
    </xf>
    <xf numFmtId="3" fontId="21" fillId="7" borderId="10" xfId="0" applyNumberFormat="1" applyFont="1" applyFill="1" applyBorder="1" applyAlignment="1">
      <alignment vertical="center" wrapText="1"/>
    </xf>
    <xf numFmtId="3" fontId="21" fillId="7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left" vertical="center" wrapText="1"/>
    </xf>
    <xf numFmtId="3" fontId="6" fillId="4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center" vertical="center" textRotation="90" wrapText="1" shrinkToFit="1"/>
    </xf>
    <xf numFmtId="3" fontId="0" fillId="0" borderId="10" xfId="0" applyNumberFormat="1" applyFont="1" applyFill="1" applyBorder="1" applyAlignment="1">
      <alignment horizontal="center" vertical="center" textRotation="90" wrapText="1" shrinkToFit="1"/>
    </xf>
    <xf numFmtId="3" fontId="1" fillId="0" borderId="10" xfId="0" applyNumberFormat="1" applyFont="1" applyFill="1" applyBorder="1" applyAlignment="1">
      <alignment horizontal="center" vertical="center" textRotation="90" wrapText="1" shrinkToFi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3" fontId="0" fillId="23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6" fillId="21" borderId="25" xfId="0" applyNumberFormat="1" applyFont="1" applyFill="1" applyBorder="1" applyAlignment="1">
      <alignment vertical="center"/>
    </xf>
    <xf numFmtId="3" fontId="6" fillId="21" borderId="57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6" fillId="21" borderId="2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3" fontId="0" fillId="23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0" fillId="23" borderId="0" xfId="0" applyNumberFormat="1" applyFont="1" applyFill="1" applyBorder="1" applyAlignment="1">
      <alignment vertical="center"/>
    </xf>
    <xf numFmtId="3" fontId="0" fillId="23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0" fillId="21" borderId="21" xfId="0" applyNumberFormat="1" applyFont="1" applyFill="1" applyBorder="1" applyAlignment="1">
      <alignment vertical="center"/>
    </xf>
    <xf numFmtId="3" fontId="0" fillId="21" borderId="21" xfId="0" applyNumberFormat="1" applyFont="1" applyFill="1" applyBorder="1" applyAlignment="1">
      <alignment vertical="center" wrapText="1"/>
    </xf>
    <xf numFmtId="3" fontId="6" fillId="25" borderId="0" xfId="0" applyNumberFormat="1" applyFont="1" applyFill="1" applyAlignment="1">
      <alignment vertical="center" wrapText="1"/>
    </xf>
    <xf numFmtId="3" fontId="6" fillId="21" borderId="0" xfId="0" applyNumberFormat="1" applyFont="1" applyFill="1" applyBorder="1" applyAlignment="1">
      <alignment vertical="center" wrapText="1"/>
    </xf>
    <xf numFmtId="3" fontId="6" fillId="21" borderId="0" xfId="0" applyNumberFormat="1" applyFont="1" applyFill="1" applyBorder="1" applyAlignment="1">
      <alignment vertical="center"/>
    </xf>
    <xf numFmtId="3" fontId="6" fillId="7" borderId="0" xfId="0" applyNumberFormat="1" applyFont="1" applyFill="1" applyAlignment="1">
      <alignment vertical="center"/>
    </xf>
    <xf numFmtId="3" fontId="0" fillId="7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 wrapText="1"/>
    </xf>
    <xf numFmtId="3" fontId="1" fillId="7" borderId="20" xfId="0" applyNumberFormat="1" applyFont="1" applyFill="1" applyBorder="1" applyAlignment="1">
      <alignment horizontal="left" vertical="center" wrapText="1"/>
    </xf>
    <xf numFmtId="3" fontId="1" fillId="7" borderId="34" xfId="0" applyNumberFormat="1" applyFont="1" applyFill="1" applyBorder="1" applyAlignment="1">
      <alignment horizontal="left" vertical="center" wrapText="1"/>
    </xf>
    <xf numFmtId="3" fontId="41" fillId="7" borderId="34" xfId="0" applyNumberFormat="1" applyFont="1" applyFill="1" applyBorder="1" applyAlignment="1">
      <alignment horizontal="left" vertical="center" wrapText="1"/>
    </xf>
    <xf numFmtId="3" fontId="21" fillId="7" borderId="34" xfId="0" applyNumberFormat="1" applyFont="1" applyFill="1" applyBorder="1" applyAlignment="1">
      <alignment horizontal="center" vertical="center" wrapText="1"/>
    </xf>
    <xf numFmtId="3" fontId="6" fillId="7" borderId="34" xfId="0" applyNumberFormat="1" applyFont="1" applyFill="1" applyBorder="1" applyAlignment="1">
      <alignment vertical="center" wrapText="1"/>
    </xf>
    <xf numFmtId="3" fontId="8" fillId="7" borderId="0" xfId="0" applyNumberFormat="1" applyFont="1" applyFill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0" fillId="7" borderId="0" xfId="0" applyNumberFormat="1" applyFill="1" applyBorder="1" applyAlignment="1">
      <alignment vertical="center"/>
    </xf>
    <xf numFmtId="3" fontId="0" fillId="7" borderId="0" xfId="0" applyNumberFormat="1" applyFont="1" applyFill="1" applyBorder="1" applyAlignment="1">
      <alignment vertical="center"/>
    </xf>
    <xf numFmtId="3" fontId="9" fillId="7" borderId="0" xfId="0" applyNumberFormat="1" applyFont="1" applyFill="1" applyBorder="1" applyAlignment="1">
      <alignment vertical="center" wrapText="1"/>
    </xf>
    <xf numFmtId="3" fontId="20" fillId="7" borderId="0" xfId="0" applyNumberFormat="1" applyFont="1" applyFill="1" applyBorder="1" applyAlignment="1">
      <alignment vertical="center"/>
    </xf>
    <xf numFmtId="3" fontId="17" fillId="7" borderId="0" xfId="0" applyNumberFormat="1" applyFont="1" applyFill="1" applyBorder="1" applyAlignment="1">
      <alignment vertical="center" wrapText="1"/>
    </xf>
    <xf numFmtId="3" fontId="16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 wrapText="1"/>
    </xf>
    <xf numFmtId="3" fontId="11" fillId="7" borderId="0" xfId="0" applyNumberFormat="1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7" fillId="7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6" fillId="7" borderId="25" xfId="0" applyNumberFormat="1" applyFont="1" applyFill="1" applyBorder="1" applyAlignment="1">
      <alignment vertical="center"/>
    </xf>
    <xf numFmtId="3" fontId="6" fillId="7" borderId="10" xfId="0" applyNumberFormat="1" applyFont="1" applyFill="1" applyBorder="1" applyAlignment="1">
      <alignment horizontal="center" vertical="center" wrapText="1"/>
    </xf>
    <xf numFmtId="3" fontId="6" fillId="7" borderId="10" xfId="0" applyNumberFormat="1" applyFont="1" applyFill="1" applyBorder="1" applyAlignment="1">
      <alignment vertical="center" wrapText="1"/>
    </xf>
    <xf numFmtId="3" fontId="6" fillId="7" borderId="10" xfId="0" applyNumberFormat="1" applyFont="1" applyFill="1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59" xfId="0" applyNumberFormat="1" applyBorder="1" applyAlignment="1">
      <alignment vertical="center"/>
    </xf>
    <xf numFmtId="3" fontId="6" fillId="4" borderId="59" xfId="0" applyNumberFormat="1" applyFont="1" applyFill="1" applyBorder="1" applyAlignment="1">
      <alignment vertical="center"/>
    </xf>
    <xf numFmtId="3" fontId="0" fillId="0" borderId="5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59" xfId="0" applyNumberFormat="1" applyFill="1" applyBorder="1" applyAlignment="1">
      <alignment vertical="center"/>
    </xf>
    <xf numFmtId="3" fontId="6" fillId="4" borderId="60" xfId="0" applyNumberFormat="1" applyFont="1" applyFill="1" applyBorder="1" applyAlignment="1">
      <alignment vertical="center"/>
    </xf>
    <xf numFmtId="3" fontId="17" fillId="7" borderId="25" xfId="0" applyNumberFormat="1" applyFont="1" applyFill="1" applyBorder="1" applyAlignment="1">
      <alignment vertical="center"/>
    </xf>
    <xf numFmtId="0" fontId="55" fillId="4" borderId="47" xfId="0" applyFont="1" applyFill="1" applyBorder="1" applyAlignment="1">
      <alignment horizontal="center" vertical="center" textRotation="90"/>
    </xf>
    <xf numFmtId="0" fontId="55" fillId="4" borderId="49" xfId="0" applyFont="1" applyFill="1" applyBorder="1" applyAlignment="1">
      <alignment horizontal="center" vertical="center" wrapText="1"/>
    </xf>
    <xf numFmtId="0" fontId="55" fillId="4" borderId="5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vertical="center"/>
    </xf>
    <xf numFmtId="3" fontId="17" fillId="7" borderId="49" xfId="0" applyNumberFormat="1" applyFont="1" applyFill="1" applyBorder="1" applyAlignment="1">
      <alignment vertical="center"/>
    </xf>
    <xf numFmtId="3" fontId="17" fillId="7" borderId="56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1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61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5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right"/>
    </xf>
    <xf numFmtId="177" fontId="0" fillId="0" borderId="0" xfId="40" applyNumberFormat="1" applyAlignment="1">
      <alignment/>
    </xf>
    <xf numFmtId="177" fontId="6" fillId="0" borderId="0" xfId="40" applyNumberFormat="1" applyFont="1" applyAlignment="1">
      <alignment/>
    </xf>
    <xf numFmtId="49" fontId="0" fillId="0" borderId="61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3" fontId="16" fillId="7" borderId="0" xfId="0" applyNumberFormat="1" applyFont="1" applyFill="1" applyAlignment="1">
      <alignment vertical="center"/>
    </xf>
    <xf numFmtId="3" fontId="17" fillId="7" borderId="0" xfId="0" applyNumberFormat="1" applyFont="1" applyFill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17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23" borderId="0" xfId="0" applyFill="1" applyAlignment="1">
      <alignment horizontal="right"/>
    </xf>
    <xf numFmtId="173" fontId="0" fillId="23" borderId="0" xfId="0" applyNumberFormat="1" applyFill="1" applyAlignment="1">
      <alignment/>
    </xf>
    <xf numFmtId="3" fontId="1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 wrapText="1"/>
    </xf>
    <xf numFmtId="0" fontId="6" fillId="23" borderId="0" xfId="0" applyFont="1" applyFill="1" applyBorder="1" applyAlignment="1">
      <alignment horizontal="left"/>
    </xf>
    <xf numFmtId="49" fontId="6" fillId="23" borderId="0" xfId="0" applyNumberFormat="1" applyFont="1" applyFill="1" applyBorder="1" applyAlignment="1">
      <alignment horizontal="right"/>
    </xf>
    <xf numFmtId="3" fontId="6" fillId="23" borderId="0" xfId="0" applyNumberFormat="1" applyFont="1" applyFill="1" applyBorder="1" applyAlignment="1">
      <alignment horizontal="right" wrapText="1"/>
    </xf>
    <xf numFmtId="0" fontId="6" fillId="23" borderId="0" xfId="0" applyFont="1" applyFill="1" applyAlignment="1">
      <alignment/>
    </xf>
    <xf numFmtId="3" fontId="6" fillId="23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17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6" fillId="23" borderId="0" xfId="0" applyFont="1" applyFill="1" applyAlignment="1">
      <alignment horizontal="right"/>
    </xf>
    <xf numFmtId="173" fontId="6" fillId="23" borderId="0" xfId="0" applyNumberFormat="1" applyFont="1" applyFill="1" applyAlignment="1">
      <alignment/>
    </xf>
    <xf numFmtId="0" fontId="6" fillId="23" borderId="0" xfId="0" applyFont="1" applyFill="1" applyBorder="1" applyAlignment="1">
      <alignment/>
    </xf>
    <xf numFmtId="3" fontId="6" fillId="23" borderId="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right"/>
    </xf>
    <xf numFmtId="17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10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9" fontId="6" fillId="4" borderId="12" xfId="0" applyNumberFormat="1" applyFont="1" applyFill="1" applyBorder="1" applyAlignment="1">
      <alignment vertical="center"/>
    </xf>
    <xf numFmtId="9" fontId="6" fillId="4" borderId="19" xfId="0" applyNumberFormat="1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9" fontId="6" fillId="0" borderId="19" xfId="0" applyNumberFormat="1" applyFont="1" applyFill="1" applyBorder="1" applyAlignment="1">
      <alignment vertical="center"/>
    </xf>
    <xf numFmtId="173" fontId="0" fillId="0" borderId="37" xfId="0" applyNumberFormat="1" applyBorder="1" applyAlignment="1">
      <alignment/>
    </xf>
    <xf numFmtId="3" fontId="0" fillId="0" borderId="37" xfId="0" applyNumberFormat="1" applyFont="1" applyFill="1" applyBorder="1" applyAlignment="1">
      <alignment vertical="center"/>
    </xf>
    <xf numFmtId="9" fontId="6" fillId="0" borderId="52" xfId="0" applyNumberFormat="1" applyFont="1" applyFill="1" applyBorder="1" applyAlignment="1">
      <alignment vertical="center"/>
    </xf>
    <xf numFmtId="9" fontId="6" fillId="4" borderId="49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 shrinkToFit="1"/>
    </xf>
    <xf numFmtId="3" fontId="0" fillId="0" borderId="21" xfId="0" applyNumberFormat="1" applyBorder="1" applyAlignment="1">
      <alignment vertical="center"/>
    </xf>
    <xf numFmtId="3" fontId="6" fillId="21" borderId="11" xfId="0" applyNumberFormat="1" applyFont="1" applyFill="1" applyBorder="1" applyAlignment="1">
      <alignment vertical="center"/>
    </xf>
    <xf numFmtId="3" fontId="6" fillId="7" borderId="0" xfId="0" applyNumberFormat="1" applyFont="1" applyFill="1" applyAlignment="1">
      <alignment/>
    </xf>
    <xf numFmtId="3" fontId="6" fillId="25" borderId="0" xfId="0" applyNumberFormat="1" applyFont="1" applyFill="1" applyAlignment="1">
      <alignment/>
    </xf>
    <xf numFmtId="3" fontId="8" fillId="7" borderId="0" xfId="0" applyNumberFormat="1" applyFont="1" applyFill="1" applyAlignment="1">
      <alignment vertical="center"/>
    </xf>
    <xf numFmtId="9" fontId="0" fillId="0" borderId="0" xfId="0" applyNumberFormat="1" applyFill="1" applyAlignment="1">
      <alignment vertical="center"/>
    </xf>
    <xf numFmtId="9" fontId="40" fillId="0" borderId="0" xfId="0" applyNumberFormat="1" applyFont="1" applyAlignment="1">
      <alignment vertical="center"/>
    </xf>
    <xf numFmtId="0" fontId="2" fillId="11" borderId="10" xfId="0" applyFont="1" applyFill="1" applyBorder="1" applyAlignment="1">
      <alignment horizontal="centerContinuous" vertical="center" wrapText="1"/>
    </xf>
    <xf numFmtId="0" fontId="2" fillId="11" borderId="10" xfId="0" applyFont="1" applyFill="1" applyBorder="1" applyAlignment="1">
      <alignment horizontal="centerContinuous"/>
    </xf>
    <xf numFmtId="9" fontId="0" fillId="0" borderId="0" xfId="0" applyNumberFormat="1" applyAlignment="1">
      <alignment/>
    </xf>
    <xf numFmtId="9" fontId="6" fillId="0" borderId="10" xfId="0" applyNumberFormat="1" applyFont="1" applyBorder="1" applyAlignment="1">
      <alignment wrapText="1"/>
    </xf>
    <xf numFmtId="9" fontId="0" fillId="0" borderId="10" xfId="0" applyNumberFormat="1" applyBorder="1" applyAlignment="1">
      <alignment/>
    </xf>
    <xf numFmtId="9" fontId="0" fillId="0" borderId="0" xfId="0" applyNumberFormat="1" applyBorder="1" applyAlignment="1">
      <alignment/>
    </xf>
    <xf numFmtId="9" fontId="44" fillId="0" borderId="0" xfId="0" applyNumberFormat="1" applyFont="1" applyAlignment="1">
      <alignment horizontal="center" shrinkToFit="1"/>
    </xf>
    <xf numFmtId="3" fontId="0" fillId="0" borderId="20" xfId="0" applyNumberFormat="1" applyBorder="1" applyAlignment="1">
      <alignment/>
    </xf>
    <xf numFmtId="9" fontId="0" fillId="0" borderId="19" xfId="0" applyNumberFormat="1" applyBorder="1" applyAlignment="1">
      <alignment/>
    </xf>
    <xf numFmtId="0" fontId="0" fillId="0" borderId="47" xfId="0" applyBorder="1" applyAlignment="1">
      <alignment/>
    </xf>
    <xf numFmtId="0" fontId="6" fillId="0" borderId="49" xfId="0" applyFont="1" applyBorder="1" applyAlignment="1">
      <alignment/>
    </xf>
    <xf numFmtId="9" fontId="6" fillId="0" borderId="56" xfId="0" applyNumberFormat="1" applyFont="1" applyBorder="1" applyAlignment="1">
      <alignment wrapText="1"/>
    </xf>
    <xf numFmtId="9" fontId="0" fillId="0" borderId="37" xfId="0" applyNumberFormat="1" applyBorder="1" applyAlignment="1">
      <alignment/>
    </xf>
    <xf numFmtId="0" fontId="17" fillId="24" borderId="10" xfId="0" applyFont="1" applyFill="1" applyBorder="1" applyAlignment="1">
      <alignment vertical="center" wrapText="1"/>
    </xf>
    <xf numFmtId="0" fontId="17" fillId="24" borderId="10" xfId="0" applyFont="1" applyFill="1" applyBorder="1" applyAlignment="1">
      <alignment/>
    </xf>
    <xf numFmtId="0" fontId="9" fillId="0" borderId="0" xfId="0" applyFont="1" applyAlignment="1">
      <alignment/>
    </xf>
    <xf numFmtId="9" fontId="9" fillId="0" borderId="0" xfId="0" applyNumberFormat="1" applyFont="1" applyAlignment="1">
      <alignment/>
    </xf>
    <xf numFmtId="3" fontId="17" fillId="24" borderId="10" xfId="0" applyNumberFormat="1" applyFont="1" applyFill="1" applyBorder="1" applyAlignment="1">
      <alignment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9" fontId="6" fillId="0" borderId="10" xfId="0" applyNumberFormat="1" applyFont="1" applyBorder="1" applyAlignment="1">
      <alignment/>
    </xf>
    <xf numFmtId="9" fontId="8" fillId="24" borderId="37" xfId="0" applyNumberFormat="1" applyFont="1" applyFill="1" applyBorder="1" applyAlignment="1">
      <alignment/>
    </xf>
    <xf numFmtId="9" fontId="8" fillId="24" borderId="10" xfId="0" applyNumberFormat="1" applyFont="1" applyFill="1" applyBorder="1" applyAlignment="1">
      <alignment/>
    </xf>
    <xf numFmtId="3" fontId="52" fillId="4" borderId="19" xfId="0" applyNumberFormat="1" applyFont="1" applyFill="1" applyBorder="1" applyAlignment="1">
      <alignment horizontal="right" wrapText="1"/>
    </xf>
    <xf numFmtId="3" fontId="52" fillId="4" borderId="10" xfId="0" applyNumberFormat="1" applyFont="1" applyFill="1" applyBorder="1" applyAlignment="1">
      <alignment horizontal="right" wrapText="1"/>
    </xf>
    <xf numFmtId="3" fontId="52" fillId="4" borderId="37" xfId="0" applyNumberFormat="1" applyFont="1" applyFill="1" applyBorder="1" applyAlignment="1">
      <alignment horizontal="right" wrapText="1"/>
    </xf>
    <xf numFmtId="3" fontId="52" fillId="4" borderId="49" xfId="0" applyNumberFormat="1" applyFont="1" applyFill="1" applyBorder="1" applyAlignment="1">
      <alignment horizontal="right" vertical="center" wrapText="1"/>
    </xf>
    <xf numFmtId="3" fontId="53" fillId="4" borderId="57" xfId="0" applyNumberFormat="1" applyFont="1" applyFill="1" applyBorder="1" applyAlignment="1">
      <alignment horizontal="right" vertical="center" wrapText="1"/>
    </xf>
    <xf numFmtId="3" fontId="52" fillId="4" borderId="1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18" fillId="0" borderId="0" xfId="0" applyFont="1" applyFill="1" applyAlignment="1">
      <alignment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18" fillId="0" borderId="0" xfId="0" applyFont="1" applyAlignment="1">
      <alignment vertical="center"/>
    </xf>
    <xf numFmtId="3" fontId="10" fillId="15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3" fontId="0" fillId="0" borderId="0" xfId="0" applyNumberFormat="1" applyFill="1" applyAlignment="1">
      <alignment vertical="center"/>
    </xf>
    <xf numFmtId="3" fontId="10" fillId="1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0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3" fontId="11" fillId="4" borderId="25" xfId="0" applyNumberFormat="1" applyFont="1" applyFill="1" applyBorder="1" applyAlignment="1">
      <alignment horizontal="center" vertical="center" wrapText="1"/>
    </xf>
    <xf numFmtId="3" fontId="11" fillId="4" borderId="57" xfId="0" applyNumberFormat="1" applyFont="1" applyFill="1" applyBorder="1" applyAlignment="1">
      <alignment horizontal="center" vertical="center" wrapText="1"/>
    </xf>
    <xf numFmtId="3" fontId="11" fillId="4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shrinkToFit="1"/>
    </xf>
    <xf numFmtId="3" fontId="18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6" fillId="21" borderId="57" xfId="0" applyNumberFormat="1" applyFont="1" applyFill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3" fontId="0" fillId="23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23" borderId="22" xfId="0" applyNumberFormat="1" applyFont="1" applyFill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6" fillId="0" borderId="11" xfId="0" applyNumberFormat="1" applyFont="1" applyBorder="1" applyAlignment="1">
      <alignment vertical="center" shrinkToFit="1"/>
    </xf>
    <xf numFmtId="3" fontId="0" fillId="0" borderId="11" xfId="0" applyNumberFormat="1" applyBorder="1" applyAlignment="1">
      <alignment vertical="center"/>
    </xf>
    <xf numFmtId="3" fontId="6" fillId="0" borderId="57" xfId="0" applyNumberFormat="1" applyFont="1" applyBorder="1" applyAlignment="1">
      <alignment vertical="center" wrapText="1"/>
    </xf>
    <xf numFmtId="3" fontId="0" fillId="0" borderId="57" xfId="0" applyNumberForma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0" fillId="0" borderId="22" xfId="0" applyNumberFormat="1" applyFont="1" applyBorder="1" applyAlignment="1">
      <alignment vertical="center" wrapText="1"/>
    </xf>
    <xf numFmtId="3" fontId="1" fillId="0" borderId="18" xfId="0" applyNumberFormat="1" applyFont="1" applyFill="1" applyBorder="1" applyAlignment="1">
      <alignment horizontal="center" vertical="center" wrapText="1" shrinkToFit="1"/>
    </xf>
    <xf numFmtId="3" fontId="0" fillId="0" borderId="27" xfId="0" applyNumberFormat="1" applyBorder="1" applyAlignment="1">
      <alignment vertical="center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wrapText="1"/>
    </xf>
    <xf numFmtId="0" fontId="10" fillId="24" borderId="0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" fontId="6" fillId="0" borderId="18" xfId="0" applyNumberFormat="1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1" fillId="23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8" fillId="0" borderId="0" xfId="0" applyFont="1" applyAlignment="1">
      <alignment/>
    </xf>
    <xf numFmtId="0" fontId="4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6" fillId="0" borderId="18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0" fontId="2" fillId="23" borderId="0" xfId="0" applyFont="1" applyFill="1" applyAlignment="1">
      <alignment horizontal="center" vertical="center"/>
    </xf>
    <xf numFmtId="0" fontId="2" fillId="23" borderId="34" xfId="0" applyFont="1" applyFill="1" applyBorder="1" applyAlignment="1">
      <alignment horizontal="center" vertical="center"/>
    </xf>
    <xf numFmtId="0" fontId="10" fillId="19" borderId="43" xfId="0" applyFont="1" applyFill="1" applyBorder="1" applyAlignment="1">
      <alignment vertical="center" textRotation="90" wrapText="1" readingOrder="2"/>
    </xf>
    <xf numFmtId="0" fontId="10" fillId="19" borderId="46" xfId="0" applyFont="1" applyFill="1" applyBorder="1" applyAlignment="1">
      <alignment vertical="center" textRotation="90" wrapText="1" readingOrder="2"/>
    </xf>
    <xf numFmtId="0" fontId="10" fillId="0" borderId="46" xfId="0" applyFont="1" applyBorder="1" applyAlignment="1">
      <alignment vertical="center" textRotation="90" wrapText="1" readingOrder="2"/>
    </xf>
    <xf numFmtId="0" fontId="45" fillId="19" borderId="46" xfId="0" applyFont="1" applyFill="1" applyBorder="1" applyAlignment="1">
      <alignment vertical="center" textRotation="90" wrapText="1" readingOrder="2"/>
    </xf>
    <xf numFmtId="0" fontId="45" fillId="0" borderId="46" xfId="0" applyFont="1" applyBorder="1" applyAlignment="1">
      <alignment vertical="center" textRotation="90" wrapText="1" readingOrder="2"/>
    </xf>
    <xf numFmtId="0" fontId="45" fillId="19" borderId="33" xfId="0" applyFont="1" applyFill="1" applyBorder="1" applyAlignment="1">
      <alignment vertical="center" textRotation="90" readingOrder="2"/>
    </xf>
    <xf numFmtId="0" fontId="45" fillId="0" borderId="33" xfId="0" applyFont="1" applyBorder="1" applyAlignment="1">
      <alignment vertical="center" textRotation="90" readingOrder="2"/>
    </xf>
    <xf numFmtId="0" fontId="44" fillId="0" borderId="0" xfId="0" applyFont="1" applyAlignment="1">
      <alignment horizontal="center" shrinkToFit="1"/>
    </xf>
    <xf numFmtId="0" fontId="45" fillId="19" borderId="63" xfId="0" applyFont="1" applyFill="1" applyBorder="1" applyAlignment="1">
      <alignment vertical="center" textRotation="90" wrapText="1" readingOrder="2"/>
    </xf>
    <xf numFmtId="0" fontId="45" fillId="19" borderId="22" xfId="0" applyFont="1" applyFill="1" applyBorder="1" applyAlignment="1">
      <alignment vertical="center" textRotation="90" readingOrder="2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3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59" fillId="0" borderId="21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 vertical="center" wrapText="1"/>
    </xf>
    <xf numFmtId="3" fontId="60" fillId="0" borderId="0" xfId="0" applyNumberFormat="1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3" fontId="61" fillId="0" borderId="15" xfId="0" applyNumberFormat="1" applyFont="1" applyBorder="1" applyAlignment="1">
      <alignment horizontal="center" vertical="center" wrapText="1"/>
    </xf>
    <xf numFmtId="3" fontId="61" fillId="0" borderId="12" xfId="0" applyNumberFormat="1" applyFont="1" applyBorder="1" applyAlignment="1">
      <alignment horizontal="center" vertical="center" wrapText="1"/>
    </xf>
    <xf numFmtId="3" fontId="61" fillId="0" borderId="0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13" xfId="0" applyFont="1" applyBorder="1" applyAlignment="1">
      <alignment vertical="top" wrapText="1"/>
    </xf>
    <xf numFmtId="0" fontId="61" fillId="0" borderId="61" xfId="0" applyFont="1" applyBorder="1" applyAlignment="1">
      <alignment vertical="top" wrapText="1"/>
    </xf>
    <xf numFmtId="3" fontId="61" fillId="0" borderId="61" xfId="0" applyNumberFormat="1" applyFont="1" applyBorder="1" applyAlignment="1">
      <alignment horizontal="right" vertical="top" wrapText="1"/>
    </xf>
    <xf numFmtId="0" fontId="61" fillId="0" borderId="61" xfId="0" applyFont="1" applyBorder="1" applyAlignment="1">
      <alignment horizontal="right" vertical="top" wrapText="1"/>
    </xf>
    <xf numFmtId="3" fontId="61" fillId="0" borderId="12" xfId="0" applyNumberFormat="1" applyFont="1" applyBorder="1" applyAlignment="1">
      <alignment horizontal="right" vertical="center"/>
    </xf>
    <xf numFmtId="3" fontId="61" fillId="0" borderId="0" xfId="0" applyNumberFormat="1" applyFont="1" applyBorder="1" applyAlignment="1">
      <alignment/>
    </xf>
    <xf numFmtId="0" fontId="61" fillId="0" borderId="16" xfId="0" applyFont="1" applyBorder="1" applyAlignment="1">
      <alignment vertical="top" wrapText="1"/>
    </xf>
    <xf numFmtId="0" fontId="61" fillId="0" borderId="53" xfId="0" applyFont="1" applyBorder="1" applyAlignment="1">
      <alignment horizontal="justify" vertical="top" wrapText="1"/>
    </xf>
    <xf numFmtId="3" fontId="61" fillId="0" borderId="16" xfId="0" applyNumberFormat="1" applyFont="1" applyBorder="1" applyAlignment="1">
      <alignment horizontal="right" vertical="top" wrapText="1"/>
    </xf>
    <xf numFmtId="0" fontId="61" fillId="0" borderId="16" xfId="0" applyFont="1" applyBorder="1" applyAlignment="1">
      <alignment horizontal="right" vertical="top" wrapText="1"/>
    </xf>
    <xf numFmtId="0" fontId="61" fillId="0" borderId="63" xfId="0" applyFont="1" applyBorder="1" applyAlignment="1">
      <alignment horizontal="right" vertical="top" wrapText="1"/>
    </xf>
    <xf numFmtId="3" fontId="61" fillId="0" borderId="16" xfId="0" applyNumberFormat="1" applyFont="1" applyBorder="1" applyAlignment="1">
      <alignment horizontal="right"/>
    </xf>
    <xf numFmtId="0" fontId="61" fillId="0" borderId="13" xfId="0" applyFont="1" applyBorder="1" applyAlignment="1">
      <alignment vertical="top" wrapText="1"/>
    </xf>
    <xf numFmtId="3" fontId="61" fillId="0" borderId="13" xfId="0" applyNumberFormat="1" applyFont="1" applyBorder="1" applyAlignment="1">
      <alignment horizontal="right" vertical="top" wrapText="1"/>
    </xf>
    <xf numFmtId="0" fontId="61" fillId="0" borderId="13" xfId="0" applyFont="1" applyBorder="1" applyAlignment="1">
      <alignment horizontal="right" vertical="top" wrapText="1"/>
    </xf>
    <xf numFmtId="0" fontId="61" fillId="0" borderId="65" xfId="0" applyFont="1" applyBorder="1" applyAlignment="1">
      <alignment horizontal="right" vertical="top" wrapText="1"/>
    </xf>
    <xf numFmtId="3" fontId="61" fillId="0" borderId="13" xfId="0" applyNumberFormat="1" applyFont="1" applyBorder="1" applyAlignment="1">
      <alignment horizontal="right"/>
    </xf>
    <xf numFmtId="3" fontId="61" fillId="0" borderId="62" xfId="0" applyNumberFormat="1" applyFont="1" applyBorder="1" applyAlignment="1">
      <alignment horizontal="right"/>
    </xf>
    <xf numFmtId="0" fontId="61" fillId="0" borderId="61" xfId="0" applyFont="1" applyBorder="1" applyAlignment="1">
      <alignment horizontal="justify" vertical="top" wrapText="1"/>
    </xf>
    <xf numFmtId="0" fontId="61" fillId="0" borderId="53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61" xfId="0" applyFont="1" applyBorder="1" applyAlignment="1">
      <alignment vertical="top" wrapText="1"/>
    </xf>
    <xf numFmtId="3" fontId="62" fillId="0" borderId="61" xfId="0" applyNumberFormat="1" applyFont="1" applyBorder="1" applyAlignment="1">
      <alignment horizontal="right" vertical="top" wrapText="1"/>
    </xf>
    <xf numFmtId="0" fontId="62" fillId="0" borderId="12" xfId="0" applyFont="1" applyBorder="1" applyAlignment="1">
      <alignment horizontal="right" vertical="top" wrapText="1"/>
    </xf>
    <xf numFmtId="3" fontId="62" fillId="0" borderId="12" xfId="0" applyNumberFormat="1" applyFont="1" applyBorder="1" applyAlignment="1">
      <alignment horizontal="right" vertical="top" wrapText="1"/>
    </xf>
    <xf numFmtId="0" fontId="62" fillId="0" borderId="12" xfId="0" applyFont="1" applyBorder="1" applyAlignment="1">
      <alignment vertical="top" wrapText="1"/>
    </xf>
    <xf numFmtId="0" fontId="6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3" fontId="62" fillId="0" borderId="12" xfId="0" applyNumberFormat="1" applyFont="1" applyBorder="1" applyAlignment="1">
      <alignment horizontal="right" vertical="center" wrapText="1"/>
    </xf>
    <xf numFmtId="6" fontId="62" fillId="0" borderId="12" xfId="0" applyNumberFormat="1" applyFont="1" applyBorder="1" applyAlignment="1">
      <alignment horizontal="right" vertical="center" wrapText="1"/>
    </xf>
    <xf numFmtId="3" fontId="62" fillId="0" borderId="15" xfId="0" applyNumberFormat="1" applyFont="1" applyBorder="1" applyAlignment="1">
      <alignment horizontal="right" vertical="center" wrapText="1"/>
    </xf>
    <xf numFmtId="0" fontId="61" fillId="0" borderId="0" xfId="0" applyFont="1" applyBorder="1" applyAlignment="1">
      <alignment vertical="top" wrapText="1"/>
    </xf>
    <xf numFmtId="3" fontId="61" fillId="0" borderId="0" xfId="0" applyNumberFormat="1" applyFont="1" applyBorder="1" applyAlignment="1">
      <alignment vertical="top" wrapText="1"/>
    </xf>
    <xf numFmtId="3" fontId="61" fillId="0" borderId="0" xfId="0" applyNumberFormat="1" applyFont="1" applyAlignment="1">
      <alignment/>
    </xf>
    <xf numFmtId="0" fontId="62" fillId="0" borderId="12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3" fontId="62" fillId="0" borderId="15" xfId="0" applyNumberFormat="1" applyFont="1" applyBorder="1" applyAlignment="1">
      <alignment horizontal="center" vertical="top" wrapText="1"/>
    </xf>
    <xf numFmtId="0" fontId="62" fillId="0" borderId="25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3" fontId="62" fillId="0" borderId="57" xfId="0" applyNumberFormat="1" applyFont="1" applyBorder="1" applyAlignment="1">
      <alignment horizontal="center" vertical="top" wrapText="1"/>
    </xf>
    <xf numFmtId="3" fontId="62" fillId="0" borderId="61" xfId="0" applyNumberFormat="1" applyFont="1" applyBorder="1" applyAlignment="1">
      <alignment vertical="top" wrapText="1"/>
    </xf>
    <xf numFmtId="0" fontId="62" fillId="0" borderId="25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3" fontId="62" fillId="0" borderId="21" xfId="0" applyNumberFormat="1" applyFont="1" applyBorder="1" applyAlignment="1">
      <alignment vertical="top" wrapText="1"/>
    </xf>
    <xf numFmtId="3" fontId="61" fillId="0" borderId="12" xfId="0" applyNumberFormat="1" applyFont="1" applyBorder="1" applyAlignment="1">
      <alignment/>
    </xf>
    <xf numFmtId="0" fontId="62" fillId="0" borderId="61" xfId="0" applyFont="1" applyBorder="1" applyAlignment="1">
      <alignment horizontal="justify" vertical="top" wrapText="1"/>
    </xf>
    <xf numFmtId="0" fontId="62" fillId="0" borderId="16" xfId="0" applyFont="1" applyBorder="1" applyAlignment="1">
      <alignment vertical="top" wrapText="1"/>
    </xf>
    <xf numFmtId="3" fontId="62" fillId="0" borderId="53" xfId="0" applyNumberFormat="1" applyFont="1" applyBorder="1" applyAlignment="1">
      <alignment vertical="top" wrapText="1"/>
    </xf>
    <xf numFmtId="0" fontId="62" fillId="0" borderId="63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3" fontId="62" fillId="0" borderId="63" xfId="0" applyNumberFormat="1" applyFont="1" applyBorder="1" applyAlignment="1">
      <alignment vertical="top" wrapText="1"/>
    </xf>
    <xf numFmtId="3" fontId="61" fillId="0" borderId="16" xfId="0" applyNumberFormat="1" applyFont="1" applyBorder="1" applyAlignment="1">
      <alignment/>
    </xf>
    <xf numFmtId="0" fontId="62" fillId="0" borderId="13" xfId="0" applyFont="1" applyBorder="1" applyAlignment="1">
      <alignment vertical="top" wrapText="1"/>
    </xf>
    <xf numFmtId="0" fontId="62" fillId="0" borderId="65" xfId="0" applyFont="1" applyBorder="1" applyAlignment="1">
      <alignment vertical="top" wrapText="1"/>
    </xf>
    <xf numFmtId="0" fontId="62" fillId="0" borderId="61" xfId="0" applyFont="1" applyBorder="1" applyAlignment="1">
      <alignment vertical="top" wrapText="1"/>
    </xf>
    <xf numFmtId="3" fontId="62" fillId="0" borderId="65" xfId="0" applyNumberFormat="1" applyFont="1" applyBorder="1" applyAlignment="1">
      <alignment vertical="top" wrapText="1"/>
    </xf>
    <xf numFmtId="3" fontId="61" fillId="0" borderId="13" xfId="0" applyNumberFormat="1" applyFont="1" applyBorder="1" applyAlignment="1">
      <alignment/>
    </xf>
    <xf numFmtId="3" fontId="61" fillId="0" borderId="12" xfId="0" applyNumberFormat="1" applyFont="1" applyBorder="1" applyAlignment="1">
      <alignment vertical="center"/>
    </xf>
    <xf numFmtId="3" fontId="62" fillId="0" borderId="12" xfId="0" applyNumberFormat="1" applyFont="1" applyBorder="1" applyAlignment="1">
      <alignment vertical="top" wrapText="1"/>
    </xf>
    <xf numFmtId="3" fontId="62" fillId="0" borderId="25" xfId="0" applyNumberFormat="1" applyFont="1" applyBorder="1" applyAlignment="1">
      <alignment vertical="top" wrapText="1"/>
    </xf>
    <xf numFmtId="3" fontId="62" fillId="0" borderId="12" xfId="0" applyNumberFormat="1" applyFont="1" applyBorder="1" applyAlignment="1">
      <alignment vertical="center" wrapText="1"/>
    </xf>
    <xf numFmtId="6" fontId="62" fillId="0" borderId="25" xfId="0" applyNumberFormat="1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3" fontId="62" fillId="0" borderId="25" xfId="0" applyNumberFormat="1" applyFont="1" applyBorder="1" applyAlignment="1">
      <alignment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6" fontId="61" fillId="0" borderId="61" xfId="0" applyNumberFormat="1" applyFont="1" applyBorder="1" applyAlignment="1">
      <alignment vertical="top" wrapText="1"/>
    </xf>
    <xf numFmtId="0" fontId="61" fillId="0" borderId="12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3" fontId="61" fillId="0" borderId="15" xfId="0" applyNumberFormat="1" applyFont="1" applyBorder="1" applyAlignment="1">
      <alignment horizontal="center" vertical="top" wrapText="1"/>
    </xf>
    <xf numFmtId="3" fontId="61" fillId="0" borderId="61" xfId="0" applyNumberFormat="1" applyFont="1" applyBorder="1" applyAlignment="1">
      <alignment vertical="top" wrapText="1"/>
    </xf>
    <xf numFmtId="0" fontId="63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1">
      <selection activeCell="B9" sqref="B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55646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30"/>
  <sheetViews>
    <sheetView zoomScalePageLayoutView="0" workbookViewId="0" topLeftCell="A7">
      <selection activeCell="H27" sqref="H27"/>
    </sheetView>
  </sheetViews>
  <sheetFormatPr defaultColWidth="9.140625" defaultRowHeight="12.75"/>
  <cols>
    <col min="1" max="1" width="6.00390625" style="0" bestFit="1" customWidth="1"/>
    <col min="2" max="2" width="5.00390625" style="0" customWidth="1"/>
    <col min="3" max="3" width="6.7109375" style="0" customWidth="1"/>
    <col min="4" max="4" width="7.00390625" style="0" bestFit="1" customWidth="1"/>
    <col min="5" max="5" width="43.57421875" style="0" customWidth="1"/>
    <col min="7" max="7" width="10.421875" style="0" customWidth="1"/>
  </cols>
  <sheetData>
    <row r="1" spans="1:8" s="48" customFormat="1" ht="37.5" customHeight="1">
      <c r="A1" s="727" t="s">
        <v>103</v>
      </c>
      <c r="B1" s="728"/>
      <c r="C1" s="728"/>
      <c r="D1" s="728"/>
      <c r="E1" s="728"/>
      <c r="F1" s="728"/>
      <c r="G1" s="729"/>
      <c r="H1" s="729"/>
    </row>
    <row r="2" spans="1:8" ht="18">
      <c r="A2" s="726" t="s">
        <v>102</v>
      </c>
      <c r="B2" s="695"/>
      <c r="C2" s="695"/>
      <c r="D2" s="695"/>
      <c r="E2" s="695"/>
      <c r="F2" s="695"/>
      <c r="G2" s="695"/>
      <c r="H2" s="695"/>
    </row>
    <row r="3" spans="1:8" ht="33" customHeight="1" thickBot="1">
      <c r="A3" s="37" t="s">
        <v>1174</v>
      </c>
      <c r="B3" s="37" t="s">
        <v>1175</v>
      </c>
      <c r="C3" s="37" t="s">
        <v>1176</v>
      </c>
      <c r="D3" s="37" t="s">
        <v>1177</v>
      </c>
      <c r="E3" s="37" t="s">
        <v>1125</v>
      </c>
      <c r="F3" s="50" t="s">
        <v>17</v>
      </c>
      <c r="G3" s="179" t="s">
        <v>90</v>
      </c>
      <c r="H3" s="179" t="s">
        <v>84</v>
      </c>
    </row>
    <row r="4" spans="1:6" ht="12.75">
      <c r="A4" t="s">
        <v>1035</v>
      </c>
      <c r="C4" s="19"/>
      <c r="D4" s="20"/>
      <c r="E4" s="21" t="s">
        <v>1062</v>
      </c>
      <c r="F4" s="23"/>
    </row>
    <row r="5" spans="2:6" ht="12.75">
      <c r="B5" t="s">
        <v>1035</v>
      </c>
      <c r="C5" s="19"/>
      <c r="D5" s="20"/>
      <c r="E5" s="26" t="s">
        <v>1044</v>
      </c>
      <c r="F5" s="23"/>
    </row>
    <row r="6" spans="3:6" ht="12.75">
      <c r="C6" s="19" t="s">
        <v>1036</v>
      </c>
      <c r="D6" s="20"/>
      <c r="E6" s="21" t="s">
        <v>1041</v>
      </c>
      <c r="F6" s="23"/>
    </row>
    <row r="7" spans="3:6" ht="12.75">
      <c r="C7" s="19"/>
      <c r="D7" s="20">
        <v>39116</v>
      </c>
      <c r="E7" s="27" t="s">
        <v>1139</v>
      </c>
      <c r="F7" s="23"/>
    </row>
    <row r="8" spans="3:8" ht="12.75">
      <c r="C8" s="19"/>
      <c r="D8" s="20"/>
      <c r="E8" s="21" t="s">
        <v>1173</v>
      </c>
      <c r="G8" s="18">
        <v>3730</v>
      </c>
      <c r="H8">
        <v>2950</v>
      </c>
    </row>
    <row r="9" spans="3:8" ht="12.75">
      <c r="C9" s="19"/>
      <c r="D9" s="20"/>
      <c r="E9" s="21" t="s">
        <v>13</v>
      </c>
      <c r="F9" s="39">
        <v>0</v>
      </c>
      <c r="G9">
        <v>273</v>
      </c>
      <c r="H9">
        <v>273</v>
      </c>
    </row>
    <row r="10" spans="3:8" s="53" customFormat="1" ht="12.75">
      <c r="C10" s="54"/>
      <c r="D10" s="55"/>
      <c r="E10" s="79" t="s">
        <v>1064</v>
      </c>
      <c r="F10" s="80">
        <v>0</v>
      </c>
      <c r="G10" s="80">
        <f>SUM(G8:G9)</f>
        <v>4003</v>
      </c>
      <c r="H10" s="80">
        <f>SUM(H8:H9)</f>
        <v>3223</v>
      </c>
    </row>
    <row r="11" spans="3:6" ht="12.75">
      <c r="C11" s="19"/>
      <c r="D11" s="20">
        <v>39117</v>
      </c>
      <c r="E11" s="27" t="s">
        <v>1138</v>
      </c>
      <c r="F11" s="23"/>
    </row>
    <row r="12" spans="3:6" ht="12.75">
      <c r="C12" s="19"/>
      <c r="D12" s="20"/>
      <c r="E12" s="21" t="s">
        <v>1061</v>
      </c>
      <c r="F12" s="23">
        <v>0</v>
      </c>
    </row>
    <row r="13" spans="3:8" ht="12.75">
      <c r="C13" s="19"/>
      <c r="D13" s="20"/>
      <c r="E13" s="21" t="s">
        <v>33</v>
      </c>
      <c r="F13" s="23"/>
      <c r="G13">
        <v>1126</v>
      </c>
      <c r="H13">
        <v>1126</v>
      </c>
    </row>
    <row r="14" spans="3:8" ht="12.75">
      <c r="C14" s="19"/>
      <c r="D14" s="20"/>
      <c r="E14" s="79" t="s">
        <v>1064</v>
      </c>
      <c r="F14" s="83">
        <f>SUM(F12)</f>
        <v>0</v>
      </c>
      <c r="G14" s="83">
        <f>SUM(G13)</f>
        <v>1126</v>
      </c>
      <c r="H14" s="83">
        <f>SUM(H13)</f>
        <v>1126</v>
      </c>
    </row>
    <row r="15" spans="2:6" ht="12.75">
      <c r="B15" t="s">
        <v>1036</v>
      </c>
      <c r="C15" s="19"/>
      <c r="D15" s="20"/>
      <c r="E15" s="26" t="s">
        <v>1120</v>
      </c>
      <c r="F15" s="23"/>
    </row>
    <row r="16" spans="3:6" ht="12.75">
      <c r="C16" s="19" t="s">
        <v>1036</v>
      </c>
      <c r="D16" s="20"/>
      <c r="E16" s="21" t="s">
        <v>1041</v>
      </c>
      <c r="F16" s="23"/>
    </row>
    <row r="17" spans="3:6" ht="12.75">
      <c r="C17" s="19"/>
      <c r="D17" s="20">
        <v>39116</v>
      </c>
      <c r="E17" s="27" t="s">
        <v>1139</v>
      </c>
      <c r="F17" s="23"/>
    </row>
    <row r="18" spans="3:6" ht="12.75">
      <c r="C18" s="19"/>
      <c r="D18" s="20"/>
      <c r="E18" s="21" t="s">
        <v>13</v>
      </c>
      <c r="F18" s="39">
        <v>273</v>
      </c>
    </row>
    <row r="19" spans="3:6" ht="12.75">
      <c r="C19" s="19"/>
      <c r="D19" s="20"/>
      <c r="E19" s="21" t="s">
        <v>1173</v>
      </c>
      <c r="F19" s="23">
        <v>3730</v>
      </c>
    </row>
    <row r="20" spans="3:8" ht="12.75">
      <c r="C20" s="19"/>
      <c r="D20" s="20"/>
      <c r="E20" s="79" t="s">
        <v>1064</v>
      </c>
      <c r="F20" s="80">
        <f>SUM(F18:F19)</f>
        <v>4003</v>
      </c>
      <c r="G20" s="80">
        <f>SUM(G18:G19)</f>
        <v>0</v>
      </c>
      <c r="H20" s="80">
        <f>SUM(H18:H19)</f>
        <v>0</v>
      </c>
    </row>
    <row r="21" spans="3:6" ht="12.75">
      <c r="C21" s="19"/>
      <c r="D21" s="20">
        <v>39117</v>
      </c>
      <c r="E21" s="27" t="s">
        <v>1138</v>
      </c>
      <c r="F21" s="23"/>
    </row>
    <row r="22" spans="3:7" ht="12.75">
      <c r="C22" s="19"/>
      <c r="D22" s="20"/>
      <c r="E22" s="21" t="s">
        <v>1140</v>
      </c>
      <c r="F22" s="23">
        <v>0</v>
      </c>
      <c r="G22">
        <v>500</v>
      </c>
    </row>
    <row r="23" spans="3:8" ht="12.75">
      <c r="C23" s="19"/>
      <c r="D23" s="20"/>
      <c r="E23" s="21" t="s">
        <v>32</v>
      </c>
      <c r="F23" s="23"/>
      <c r="G23">
        <v>4394</v>
      </c>
      <c r="H23">
        <v>4394</v>
      </c>
    </row>
    <row r="24" spans="3:6" ht="12.75">
      <c r="C24" s="19"/>
      <c r="D24" s="20"/>
      <c r="E24" s="21" t="s">
        <v>33</v>
      </c>
      <c r="F24" s="23"/>
    </row>
    <row r="25" spans="3:8" ht="12.75">
      <c r="C25" s="19"/>
      <c r="D25" s="25"/>
      <c r="E25" s="79" t="s">
        <v>1064</v>
      </c>
      <c r="F25" s="81">
        <f>SUM(F22:F22)</f>
        <v>0</v>
      </c>
      <c r="G25" s="81">
        <f>SUM(G22:G24)</f>
        <v>4894</v>
      </c>
      <c r="H25" s="81">
        <f>SUM(H22:H24)</f>
        <v>4394</v>
      </c>
    </row>
    <row r="26" spans="3:6" ht="12.75">
      <c r="C26" s="19"/>
      <c r="D26" s="25"/>
      <c r="E26" s="21"/>
      <c r="F26" s="23"/>
    </row>
    <row r="27" spans="3:6" ht="25.5">
      <c r="C27" s="19"/>
      <c r="D27" s="25"/>
      <c r="E27" s="98" t="s">
        <v>31</v>
      </c>
      <c r="F27" s="23"/>
    </row>
    <row r="28" spans="3:8" ht="12.75">
      <c r="C28" s="19"/>
      <c r="D28" s="29">
        <v>39116</v>
      </c>
      <c r="E28" s="27" t="s">
        <v>1141</v>
      </c>
      <c r="F28" s="28">
        <f>F10+F20</f>
        <v>4003</v>
      </c>
      <c r="G28" s="28">
        <f>G10+G20</f>
        <v>4003</v>
      </c>
      <c r="H28" s="28">
        <f>H10+H20</f>
        <v>3223</v>
      </c>
    </row>
    <row r="29" spans="3:8" ht="12.75">
      <c r="C29" s="19"/>
      <c r="D29" s="29">
        <v>39117</v>
      </c>
      <c r="E29" s="27" t="s">
        <v>1142</v>
      </c>
      <c r="F29" s="28">
        <f>F14+F25</f>
        <v>0</v>
      </c>
      <c r="G29" s="28">
        <f>G14+G25</f>
        <v>6020</v>
      </c>
      <c r="H29" s="28">
        <f>H14+H25</f>
        <v>5520</v>
      </c>
    </row>
    <row r="30" spans="3:8" ht="12.75">
      <c r="C30" s="19"/>
      <c r="D30" s="29"/>
      <c r="E30" s="27" t="s">
        <v>1137</v>
      </c>
      <c r="F30" s="28">
        <f>SUM(F28:F29)</f>
        <v>4003</v>
      </c>
      <c r="G30" s="28">
        <f>SUM(G28:G29)</f>
        <v>10023</v>
      </c>
      <c r="H30" s="28">
        <f>SUM(H28:H29)</f>
        <v>8743</v>
      </c>
    </row>
  </sheetData>
  <sheetProtection/>
  <mergeCells count="2">
    <mergeCell ref="A2:H2"/>
    <mergeCell ref="A1:H1"/>
  </mergeCell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&amp;L3/A melléklet 12/2011.(IV.29.) rendelethez
ezer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58"/>
  <sheetViews>
    <sheetView zoomScalePageLayoutView="0" workbookViewId="0" topLeftCell="A37">
      <selection activeCell="E27" sqref="E27"/>
    </sheetView>
  </sheetViews>
  <sheetFormatPr defaultColWidth="9.140625" defaultRowHeight="12.75"/>
  <cols>
    <col min="2" max="2" width="30.7109375" style="52" customWidth="1"/>
    <col min="3" max="3" width="10.8515625" style="0" customWidth="1"/>
    <col min="4" max="4" width="11.140625" style="0" customWidth="1"/>
  </cols>
  <sheetData>
    <row r="1" spans="1:5" s="48" customFormat="1" ht="34.5" customHeight="1">
      <c r="A1" s="732" t="s">
        <v>105</v>
      </c>
      <c r="B1" s="733"/>
      <c r="C1" s="733"/>
      <c r="D1" s="734"/>
      <c r="E1" s="734"/>
    </row>
    <row r="2" spans="1:5" ht="18">
      <c r="A2" s="726" t="s">
        <v>104</v>
      </c>
      <c r="B2" s="695"/>
      <c r="C2" s="695"/>
      <c r="D2" s="695"/>
      <c r="E2" s="695"/>
    </row>
    <row r="3" spans="1:5" ht="26.25" thickBot="1">
      <c r="A3" s="50"/>
      <c r="B3" s="50" t="s">
        <v>1039</v>
      </c>
      <c r="C3" s="50" t="s">
        <v>17</v>
      </c>
      <c r="D3" s="180" t="s">
        <v>90</v>
      </c>
      <c r="E3" s="181" t="s">
        <v>84</v>
      </c>
    </row>
    <row r="4" spans="1:5" ht="12.75">
      <c r="A4" s="5" t="s">
        <v>1157</v>
      </c>
      <c r="B4" s="163"/>
      <c r="C4" s="84"/>
      <c r="D4" s="158"/>
      <c r="E4" s="158"/>
    </row>
    <row r="5" spans="1:5" ht="12.75">
      <c r="A5" s="11" t="s">
        <v>1120</v>
      </c>
      <c r="B5" s="164"/>
      <c r="C5" s="30"/>
      <c r="D5" s="3"/>
      <c r="E5" s="3"/>
    </row>
    <row r="6" spans="1:5" ht="12.75">
      <c r="A6" s="5"/>
      <c r="B6" s="89" t="s">
        <v>1198</v>
      </c>
      <c r="C6" s="30">
        <v>15839</v>
      </c>
      <c r="D6" s="3">
        <v>25649</v>
      </c>
      <c r="E6" s="3">
        <v>25557</v>
      </c>
    </row>
    <row r="7" spans="1:5" s="53" customFormat="1" ht="12.75">
      <c r="A7" s="41"/>
      <c r="B7" s="165" t="s">
        <v>1064</v>
      </c>
      <c r="C7" s="42">
        <f>SUM(C6)</f>
        <v>15839</v>
      </c>
      <c r="D7" s="42">
        <f>SUM(D6)</f>
        <v>25649</v>
      </c>
      <c r="E7" s="42">
        <f>SUM(E6)</f>
        <v>25557</v>
      </c>
    </row>
    <row r="8" spans="1:5" ht="12.75">
      <c r="A8" s="5"/>
      <c r="B8" s="163"/>
      <c r="C8" s="30"/>
      <c r="D8" s="3"/>
      <c r="E8" s="3"/>
    </row>
    <row r="9" spans="1:5" ht="12.75">
      <c r="A9" s="5" t="s">
        <v>1044</v>
      </c>
      <c r="B9" s="163"/>
      <c r="C9" s="30"/>
      <c r="D9" s="3"/>
      <c r="E9" s="3"/>
    </row>
    <row r="10" spans="1:5" ht="12.75">
      <c r="A10" s="9"/>
      <c r="B10" s="89" t="s">
        <v>60</v>
      </c>
      <c r="C10" s="30">
        <v>1000</v>
      </c>
      <c r="D10" s="3">
        <v>3250</v>
      </c>
      <c r="E10" s="3">
        <v>3250</v>
      </c>
    </row>
    <row r="11" spans="1:5" ht="38.25">
      <c r="A11" s="9"/>
      <c r="B11" s="43" t="s">
        <v>57</v>
      </c>
      <c r="C11" s="30"/>
      <c r="D11" s="3">
        <v>4609</v>
      </c>
      <c r="E11" s="3">
        <v>75</v>
      </c>
    </row>
    <row r="12" spans="1:5" ht="12.75">
      <c r="A12" s="5"/>
      <c r="B12" s="89" t="s">
        <v>59</v>
      </c>
      <c r="C12" s="30">
        <v>3662</v>
      </c>
      <c r="D12" s="3">
        <v>29665</v>
      </c>
      <c r="E12" s="3">
        <v>29665</v>
      </c>
    </row>
    <row r="13" spans="1:5" ht="25.5">
      <c r="A13" s="5"/>
      <c r="B13" s="89" t="s">
        <v>58</v>
      </c>
      <c r="C13" s="30"/>
      <c r="D13" s="3">
        <v>3091</v>
      </c>
      <c r="E13" s="3">
        <v>3091</v>
      </c>
    </row>
    <row r="14" spans="1:5" ht="25.5">
      <c r="A14" s="5"/>
      <c r="B14" s="166" t="s">
        <v>1196</v>
      </c>
      <c r="C14" s="31">
        <v>1416</v>
      </c>
      <c r="D14" s="3">
        <v>4024</v>
      </c>
      <c r="E14" s="3">
        <v>4007</v>
      </c>
    </row>
    <row r="15" spans="1:5" ht="25.5">
      <c r="A15" s="5"/>
      <c r="B15" s="166" t="s">
        <v>16</v>
      </c>
      <c r="C15" s="31">
        <v>4900</v>
      </c>
      <c r="D15" s="3">
        <v>20375</v>
      </c>
      <c r="E15" s="3">
        <v>20375</v>
      </c>
    </row>
    <row r="16" spans="1:5" ht="38.25">
      <c r="A16" s="5"/>
      <c r="B16" s="43" t="s">
        <v>67</v>
      </c>
      <c r="C16" s="31"/>
      <c r="D16" s="3">
        <v>10416</v>
      </c>
      <c r="E16" s="3"/>
    </row>
    <row r="17" spans="1:5" s="53" customFormat="1" ht="12.75">
      <c r="A17" s="41"/>
      <c r="B17" s="165" t="s">
        <v>1064</v>
      </c>
      <c r="C17" s="42">
        <f>SUM(C10:C15)</f>
        <v>10978</v>
      </c>
      <c r="D17" s="42">
        <f>SUM(D10:D16)</f>
        <v>75430</v>
      </c>
      <c r="E17" s="42">
        <f>SUM(E10:E16)</f>
        <v>60463</v>
      </c>
    </row>
    <row r="18" spans="1:5" ht="12.75">
      <c r="A18" s="5"/>
      <c r="B18" s="163"/>
      <c r="C18" s="30"/>
      <c r="D18" s="3"/>
      <c r="E18" s="3"/>
    </row>
    <row r="19" spans="1:5" ht="12.75">
      <c r="A19" s="41" t="s">
        <v>1171</v>
      </c>
      <c r="B19" s="165"/>
      <c r="C19" s="42">
        <f>C6+C17</f>
        <v>26817</v>
      </c>
      <c r="D19" s="42">
        <f>D6+D17</f>
        <v>101079</v>
      </c>
      <c r="E19" s="42">
        <f>E6+E17</f>
        <v>86020</v>
      </c>
    </row>
    <row r="20" spans="1:5" ht="12.75">
      <c r="A20" s="5" t="s">
        <v>1133</v>
      </c>
      <c r="B20" s="163"/>
      <c r="C20" s="30"/>
      <c r="D20" s="3"/>
      <c r="E20" s="3"/>
    </row>
    <row r="21" spans="1:5" ht="12.75">
      <c r="A21" s="5" t="s">
        <v>1172</v>
      </c>
      <c r="B21" s="163"/>
      <c r="C21" s="30"/>
      <c r="D21" s="3"/>
      <c r="E21" s="3"/>
    </row>
    <row r="22" spans="1:5" ht="12.75">
      <c r="A22" s="5"/>
      <c r="B22" s="89" t="s">
        <v>55</v>
      </c>
      <c r="C22" s="30"/>
      <c r="D22" s="3">
        <v>344</v>
      </c>
      <c r="E22" s="3">
        <v>344</v>
      </c>
    </row>
    <row r="23" spans="1:5" ht="12.75">
      <c r="A23" s="5"/>
      <c r="B23" s="89" t="s">
        <v>53</v>
      </c>
      <c r="C23" s="30"/>
      <c r="D23" s="3">
        <v>300</v>
      </c>
      <c r="E23" s="3">
        <v>300</v>
      </c>
    </row>
    <row r="24" spans="1:5" ht="12.75">
      <c r="A24" s="5"/>
      <c r="B24" s="89" t="s">
        <v>54</v>
      </c>
      <c r="C24" s="30"/>
      <c r="D24" s="3">
        <v>594</v>
      </c>
      <c r="E24" s="3">
        <v>594</v>
      </c>
    </row>
    <row r="25" spans="1:5" ht="12.75">
      <c r="A25" s="5"/>
      <c r="B25" s="89" t="s">
        <v>52</v>
      </c>
      <c r="C25" s="30"/>
      <c r="D25" s="3">
        <v>230</v>
      </c>
      <c r="E25" s="3">
        <v>230</v>
      </c>
    </row>
    <row r="26" spans="1:5" ht="25.5">
      <c r="A26" s="5"/>
      <c r="B26" s="89" t="s">
        <v>1181</v>
      </c>
      <c r="C26" s="30">
        <v>1500</v>
      </c>
      <c r="D26" s="3">
        <v>1500</v>
      </c>
      <c r="E26" s="3">
        <v>1500</v>
      </c>
    </row>
    <row r="27" spans="1:5" ht="12.75">
      <c r="A27" s="41"/>
      <c r="B27" s="167" t="s">
        <v>1064</v>
      </c>
      <c r="C27" s="42">
        <f>SUM(C26)</f>
        <v>1500</v>
      </c>
      <c r="D27" s="42">
        <f>SUM(D22:D26)</f>
        <v>2968</v>
      </c>
      <c r="E27" s="42">
        <f>SUM(E22:E26)</f>
        <v>2968</v>
      </c>
    </row>
    <row r="28" spans="1:5" ht="12.75">
      <c r="A28" s="5" t="s">
        <v>1044</v>
      </c>
      <c r="B28" s="163"/>
      <c r="C28" s="30"/>
      <c r="D28" s="3"/>
      <c r="E28" s="3"/>
    </row>
    <row r="29" spans="1:5" ht="12.75">
      <c r="A29" s="9"/>
      <c r="B29" s="89" t="s">
        <v>1045</v>
      </c>
      <c r="C29" s="30">
        <v>1500</v>
      </c>
      <c r="D29" s="3">
        <v>1500</v>
      </c>
      <c r="E29" s="3"/>
    </row>
    <row r="30" spans="1:5" ht="41.25" customHeight="1">
      <c r="A30" s="9"/>
      <c r="B30" s="43" t="s">
        <v>67</v>
      </c>
      <c r="C30" s="30">
        <v>10416</v>
      </c>
      <c r="D30" s="3">
        <v>0</v>
      </c>
      <c r="E30" s="3"/>
    </row>
    <row r="31" spans="1:5" ht="38.25">
      <c r="A31" s="9"/>
      <c r="B31" s="89" t="s">
        <v>25</v>
      </c>
      <c r="C31" s="30">
        <v>3107</v>
      </c>
      <c r="D31" s="3">
        <v>3107</v>
      </c>
      <c r="E31" s="3">
        <v>1047</v>
      </c>
    </row>
    <row r="32" spans="1:5" ht="50.25" customHeight="1">
      <c r="A32" s="9"/>
      <c r="B32" s="43" t="s">
        <v>1182</v>
      </c>
      <c r="C32" s="13">
        <v>22747</v>
      </c>
      <c r="D32" s="3">
        <v>22747</v>
      </c>
      <c r="E32" s="3">
        <v>21600</v>
      </c>
    </row>
    <row r="33" spans="1:5" ht="14.25" customHeight="1">
      <c r="A33" s="9"/>
      <c r="B33" s="43" t="s">
        <v>1187</v>
      </c>
      <c r="C33" s="13">
        <v>1113</v>
      </c>
      <c r="D33" s="3">
        <v>3255</v>
      </c>
      <c r="E33" s="3">
        <v>1467</v>
      </c>
    </row>
    <row r="34" spans="1:5" ht="76.5">
      <c r="A34" s="10"/>
      <c r="B34" s="49" t="s">
        <v>1197</v>
      </c>
      <c r="C34" s="31">
        <v>61476</v>
      </c>
      <c r="D34" s="3">
        <v>61476</v>
      </c>
      <c r="E34" s="3">
        <v>920</v>
      </c>
    </row>
    <row r="35" spans="1:5" ht="25.5">
      <c r="A35" s="10"/>
      <c r="B35" s="88" t="s">
        <v>22</v>
      </c>
      <c r="C35" s="31"/>
      <c r="D35" s="3">
        <v>700</v>
      </c>
      <c r="E35" s="3">
        <v>700</v>
      </c>
    </row>
    <row r="36" spans="1:5" ht="12.75">
      <c r="A36" s="10"/>
      <c r="B36" s="88" t="s">
        <v>24</v>
      </c>
      <c r="C36" s="31"/>
      <c r="D36" s="3">
        <v>1000</v>
      </c>
      <c r="E36" s="3">
        <v>999</v>
      </c>
    </row>
    <row r="37" spans="1:5" ht="25.5">
      <c r="A37" s="10"/>
      <c r="B37" s="88" t="s">
        <v>77</v>
      </c>
      <c r="C37" s="31"/>
      <c r="D37" s="3">
        <v>1000</v>
      </c>
      <c r="E37" s="3">
        <v>490</v>
      </c>
    </row>
    <row r="38" spans="1:5" ht="38.25">
      <c r="A38" s="10"/>
      <c r="B38" s="88" t="s">
        <v>78</v>
      </c>
      <c r="C38" s="31"/>
      <c r="D38" s="3">
        <v>2677</v>
      </c>
      <c r="E38" s="3">
        <v>2677</v>
      </c>
    </row>
    <row r="39" spans="1:5" ht="25.5">
      <c r="A39" s="10"/>
      <c r="B39" s="88" t="s">
        <v>79</v>
      </c>
      <c r="C39" s="31"/>
      <c r="D39" s="3">
        <v>5900</v>
      </c>
      <c r="E39" s="3">
        <v>5900</v>
      </c>
    </row>
    <row r="40" spans="1:5" ht="38.25">
      <c r="A40" s="10"/>
      <c r="B40" s="89" t="s">
        <v>23</v>
      </c>
      <c r="C40" s="31"/>
      <c r="D40" s="3">
        <v>263</v>
      </c>
      <c r="E40" s="3">
        <v>263</v>
      </c>
    </row>
    <row r="41" spans="1:5" ht="25.5">
      <c r="A41" s="10"/>
      <c r="B41" s="89" t="s">
        <v>81</v>
      </c>
      <c r="C41" s="31"/>
      <c r="D41" s="3">
        <v>1865</v>
      </c>
      <c r="E41" s="3">
        <v>1865</v>
      </c>
    </row>
    <row r="42" spans="1:5" s="53" customFormat="1" ht="12.75">
      <c r="A42" s="44"/>
      <c r="B42" s="167" t="s">
        <v>1064</v>
      </c>
      <c r="C42" s="45">
        <f>SUM(C29:C34)</f>
        <v>100359</v>
      </c>
      <c r="D42" s="45">
        <f>SUM(D29:D41)</f>
        <v>105490</v>
      </c>
      <c r="E42" s="45">
        <f>SUM(E29:E41)</f>
        <v>37928</v>
      </c>
    </row>
    <row r="43" spans="1:5" ht="12.75">
      <c r="A43" s="11" t="s">
        <v>1120</v>
      </c>
      <c r="B43" s="164"/>
      <c r="C43" s="31"/>
      <c r="D43" s="3"/>
      <c r="E43" s="3"/>
    </row>
    <row r="44" spans="1:5" ht="12.75">
      <c r="A44" s="8"/>
      <c r="B44" s="89" t="s">
        <v>1160</v>
      </c>
      <c r="C44" s="31">
        <v>35147</v>
      </c>
      <c r="D44" s="3">
        <v>95036</v>
      </c>
      <c r="E44" s="3">
        <v>95036</v>
      </c>
    </row>
    <row r="45" spans="1:5" ht="25.5">
      <c r="A45" s="8"/>
      <c r="B45" s="89" t="s">
        <v>26</v>
      </c>
      <c r="C45" s="31"/>
      <c r="D45" s="3">
        <v>463</v>
      </c>
      <c r="E45" s="3">
        <v>463</v>
      </c>
    </row>
    <row r="46" spans="1:5" ht="40.5" customHeight="1">
      <c r="A46" s="10"/>
      <c r="B46" s="88" t="s">
        <v>61</v>
      </c>
      <c r="C46" s="31"/>
      <c r="D46" s="3">
        <v>1818</v>
      </c>
      <c r="E46" s="3">
        <v>1743</v>
      </c>
    </row>
    <row r="47" spans="1:5" s="53" customFormat="1" ht="12.75">
      <c r="A47" s="46"/>
      <c r="B47" s="165" t="s">
        <v>1064</v>
      </c>
      <c r="C47" s="45">
        <f>SUM(C44:C44)</f>
        <v>35147</v>
      </c>
      <c r="D47" s="45">
        <f>SUM(D44:D46)</f>
        <v>97317</v>
      </c>
      <c r="E47" s="45">
        <f>SUM(E44:E46)</f>
        <v>97242</v>
      </c>
    </row>
    <row r="48" spans="1:5" s="175" customFormat="1" ht="12.75">
      <c r="A48" s="102" t="s">
        <v>1246</v>
      </c>
      <c r="B48" s="163"/>
      <c r="C48" s="103"/>
      <c r="D48" s="174"/>
      <c r="E48" s="174"/>
    </row>
    <row r="49" spans="1:5" s="175" customFormat="1" ht="12.75">
      <c r="A49" s="102"/>
      <c r="B49" s="163" t="s">
        <v>82</v>
      </c>
      <c r="C49" s="103"/>
      <c r="D49" s="174">
        <v>485</v>
      </c>
      <c r="E49" s="174">
        <v>485</v>
      </c>
    </row>
    <row r="50" spans="1:5" s="53" customFormat="1" ht="12.75">
      <c r="A50" s="46"/>
      <c r="B50" s="165" t="s">
        <v>1064</v>
      </c>
      <c r="C50" s="45"/>
      <c r="D50" s="45">
        <f>SUM(D49)</f>
        <v>485</v>
      </c>
      <c r="E50" s="45">
        <v>485</v>
      </c>
    </row>
    <row r="51" spans="1:5" ht="12.75">
      <c r="A51" s="102" t="s">
        <v>1214</v>
      </c>
      <c r="B51" s="163"/>
      <c r="C51" s="103"/>
      <c r="D51" s="3"/>
      <c r="E51" s="3"/>
    </row>
    <row r="52" spans="1:5" ht="12.75">
      <c r="A52" s="102"/>
      <c r="B52" s="163" t="s">
        <v>56</v>
      </c>
      <c r="C52" s="103"/>
      <c r="D52" s="3">
        <v>3483</v>
      </c>
      <c r="E52" s="3">
        <v>3483</v>
      </c>
    </row>
    <row r="53" spans="1:5" s="53" customFormat="1" ht="12.75">
      <c r="A53" s="46"/>
      <c r="B53" s="165" t="s">
        <v>1064</v>
      </c>
      <c r="C53" s="45"/>
      <c r="D53" s="45">
        <f>SUM(D52)</f>
        <v>3483</v>
      </c>
      <c r="E53" s="45">
        <v>3483</v>
      </c>
    </row>
    <row r="54" spans="1:5" ht="12.75" customHeight="1">
      <c r="A54" s="730" t="s">
        <v>1298</v>
      </c>
      <c r="B54" s="731"/>
      <c r="C54" s="31"/>
      <c r="D54" s="3"/>
      <c r="E54" s="3"/>
    </row>
    <row r="55" spans="1:5" s="67" customFormat="1" ht="12.75">
      <c r="A55" s="68"/>
      <c r="B55" s="68" t="s">
        <v>6</v>
      </c>
      <c r="C55" s="31">
        <v>250</v>
      </c>
      <c r="D55" s="87">
        <v>250</v>
      </c>
      <c r="E55" s="87">
        <v>250</v>
      </c>
    </row>
    <row r="56" spans="1:5" s="53" customFormat="1" ht="12.75">
      <c r="A56" s="46"/>
      <c r="B56" s="165" t="s">
        <v>1064</v>
      </c>
      <c r="C56" s="45">
        <f>SUM(C55)</f>
        <v>250</v>
      </c>
      <c r="D56" s="45">
        <f>SUM(D55)</f>
        <v>250</v>
      </c>
      <c r="E56" s="45">
        <f>SUM(E55)</f>
        <v>250</v>
      </c>
    </row>
    <row r="57" spans="1:5" s="107" customFormat="1" ht="15">
      <c r="A57" s="105" t="s">
        <v>1046</v>
      </c>
      <c r="B57" s="168"/>
      <c r="C57" s="106">
        <f>C42+C47+C27+C56</f>
        <v>137256</v>
      </c>
      <c r="D57" s="106">
        <f>D27+D42+D47+D50+D53+D56</f>
        <v>209993</v>
      </c>
      <c r="E57" s="106">
        <f>E27+E42+E47+E50+E53+E56</f>
        <v>142356</v>
      </c>
    </row>
    <row r="58" spans="1:5" s="107" customFormat="1" ht="15">
      <c r="A58" s="108" t="s">
        <v>1047</v>
      </c>
      <c r="B58" s="169"/>
      <c r="C58" s="109">
        <f>C19+C57</f>
        <v>164073</v>
      </c>
      <c r="D58" s="109">
        <f>D19+D57</f>
        <v>311072</v>
      </c>
      <c r="E58" s="109">
        <f>E19+E57</f>
        <v>228376</v>
      </c>
    </row>
  </sheetData>
  <sheetProtection/>
  <mergeCells count="3">
    <mergeCell ref="A54:B54"/>
    <mergeCell ref="A2:E2"/>
    <mergeCell ref="A1:E1"/>
  </mergeCells>
  <printOptions headings="1"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&amp;L&amp;9 4. melléklet 12/2011.(IV.29.) rendelethez
ezer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42"/>
  <sheetViews>
    <sheetView tabSelected="1" workbookViewId="0" topLeftCell="A25">
      <selection activeCell="H28" sqref="H28"/>
    </sheetView>
  </sheetViews>
  <sheetFormatPr defaultColWidth="9.140625" defaultRowHeight="12.75"/>
  <cols>
    <col min="2" max="2" width="42.57421875" style="0" customWidth="1"/>
    <col min="3" max="3" width="20.00390625" style="0" customWidth="1"/>
    <col min="4" max="4" width="12.7109375" style="18" customWidth="1"/>
    <col min="5" max="5" width="17.57421875" style="0" customWidth="1"/>
    <col min="6" max="6" width="18.00390625" style="0" customWidth="1"/>
    <col min="7" max="7" width="15.7109375" style="18" customWidth="1"/>
    <col min="8" max="8" width="13.00390625" style="57" customWidth="1"/>
  </cols>
  <sheetData>
    <row r="1" spans="1:12" ht="75.75" customHeight="1">
      <c r="A1" s="783" t="s">
        <v>134</v>
      </c>
      <c r="B1" s="783"/>
      <c r="C1" s="783"/>
      <c r="D1" s="783"/>
      <c r="E1" s="783"/>
      <c r="F1" s="783"/>
      <c r="G1" s="783"/>
      <c r="H1" s="784"/>
      <c r="I1" s="785"/>
      <c r="J1" s="785"/>
      <c r="K1" s="785"/>
      <c r="L1" s="785"/>
    </row>
    <row r="2" spans="1:12" s="790" customFormat="1" ht="36" customHeight="1" thickBot="1">
      <c r="A2" s="786" t="s">
        <v>135</v>
      </c>
      <c r="B2" s="786"/>
      <c r="C2" s="786"/>
      <c r="D2" s="786"/>
      <c r="E2" s="786"/>
      <c r="F2" s="786"/>
      <c r="G2" s="787"/>
      <c r="H2" s="788"/>
      <c r="I2" s="789"/>
      <c r="J2" s="789"/>
      <c r="K2" s="789"/>
      <c r="L2" s="789"/>
    </row>
    <row r="3" spans="1:8" s="796" customFormat="1" ht="24.75" customHeight="1" thickBot="1">
      <c r="A3" s="791" t="s">
        <v>136</v>
      </c>
      <c r="B3" s="792" t="s">
        <v>137</v>
      </c>
      <c r="C3" s="792" t="s">
        <v>138</v>
      </c>
      <c r="D3" s="793" t="s">
        <v>139</v>
      </c>
      <c r="E3" s="792" t="s">
        <v>345</v>
      </c>
      <c r="F3" s="792" t="s">
        <v>140</v>
      </c>
      <c r="G3" s="794" t="s">
        <v>141</v>
      </c>
      <c r="H3" s="795"/>
    </row>
    <row r="4" spans="1:8" s="790" customFormat="1" ht="26.25" thickBot="1">
      <c r="A4" s="797" t="s">
        <v>142</v>
      </c>
      <c r="B4" s="798" t="s">
        <v>143</v>
      </c>
      <c r="C4" s="798" t="s">
        <v>144</v>
      </c>
      <c r="D4" s="799" t="s">
        <v>145</v>
      </c>
      <c r="E4" s="800" t="s">
        <v>146</v>
      </c>
      <c r="F4" s="800" t="s">
        <v>147</v>
      </c>
      <c r="G4" s="801">
        <v>1047875</v>
      </c>
      <c r="H4" s="802"/>
    </row>
    <row r="5" spans="1:8" s="790" customFormat="1" ht="12.75">
      <c r="A5" s="803" t="s">
        <v>148</v>
      </c>
      <c r="B5" s="803" t="s">
        <v>149</v>
      </c>
      <c r="C5" s="804" t="s">
        <v>150</v>
      </c>
      <c r="D5" s="805" t="s">
        <v>151</v>
      </c>
      <c r="E5" s="806" t="s">
        <v>152</v>
      </c>
      <c r="F5" s="807" t="s">
        <v>153</v>
      </c>
      <c r="G5" s="808">
        <v>20374803</v>
      </c>
      <c r="H5" s="802"/>
    </row>
    <row r="6" spans="1:8" s="790" customFormat="1" ht="64.5" thickBot="1">
      <c r="A6" s="809"/>
      <c r="B6" s="809"/>
      <c r="C6" s="798" t="s">
        <v>154</v>
      </c>
      <c r="D6" s="810"/>
      <c r="E6" s="811"/>
      <c r="F6" s="812"/>
      <c r="G6" s="813"/>
      <c r="H6" s="802"/>
    </row>
    <row r="7" spans="1:8" s="790" customFormat="1" ht="12.75">
      <c r="A7" s="803" t="s">
        <v>155</v>
      </c>
      <c r="B7" s="803" t="s">
        <v>156</v>
      </c>
      <c r="C7" s="804" t="s">
        <v>157</v>
      </c>
      <c r="D7" s="805" t="s">
        <v>158</v>
      </c>
      <c r="E7" s="805">
        <v>13512450</v>
      </c>
      <c r="F7" s="806" t="s">
        <v>159</v>
      </c>
      <c r="G7" s="814">
        <v>25557799</v>
      </c>
      <c r="H7" s="802"/>
    </row>
    <row r="8" spans="1:8" s="790" customFormat="1" ht="64.5" thickBot="1">
      <c r="A8" s="809"/>
      <c r="B8" s="809"/>
      <c r="C8" s="815" t="s">
        <v>160</v>
      </c>
      <c r="D8" s="810"/>
      <c r="E8" s="810"/>
      <c r="F8" s="811"/>
      <c r="G8" s="813"/>
      <c r="H8" s="802"/>
    </row>
    <row r="9" spans="1:8" s="790" customFormat="1" ht="12.75">
      <c r="A9" s="803" t="s">
        <v>161</v>
      </c>
      <c r="B9" s="803" t="s">
        <v>162</v>
      </c>
      <c r="C9" s="816" t="s">
        <v>163</v>
      </c>
      <c r="D9" s="805">
        <v>5750780</v>
      </c>
      <c r="E9" s="806" t="s">
        <v>164</v>
      </c>
      <c r="F9" s="806" t="s">
        <v>165</v>
      </c>
      <c r="G9" s="808">
        <v>5750780</v>
      </c>
      <c r="H9" s="802"/>
    </row>
    <row r="10" spans="1:8" s="790" customFormat="1" ht="64.5" thickBot="1">
      <c r="A10" s="809"/>
      <c r="B10" s="809"/>
      <c r="C10" s="798" t="s">
        <v>166</v>
      </c>
      <c r="D10" s="810"/>
      <c r="E10" s="811"/>
      <c r="F10" s="811"/>
      <c r="G10" s="813"/>
      <c r="H10" s="802"/>
    </row>
    <row r="11" spans="1:8" s="790" customFormat="1" ht="60.75" thickBot="1">
      <c r="A11" s="817" t="s">
        <v>167</v>
      </c>
      <c r="B11" s="818" t="s">
        <v>168</v>
      </c>
      <c r="C11" s="818" t="s">
        <v>169</v>
      </c>
      <c r="D11" s="819" t="s">
        <v>170</v>
      </c>
      <c r="E11" s="820" t="s">
        <v>171</v>
      </c>
      <c r="F11" s="821" t="s">
        <v>172</v>
      </c>
      <c r="G11" s="821">
        <v>29664625</v>
      </c>
      <c r="H11" s="802"/>
    </row>
    <row r="12" spans="1:8" s="790" customFormat="1" ht="24.75" thickBot="1">
      <c r="A12" s="817" t="s">
        <v>173</v>
      </c>
      <c r="B12" s="818" t="s">
        <v>174</v>
      </c>
      <c r="C12" s="818" t="s">
        <v>175</v>
      </c>
      <c r="D12" s="819" t="s">
        <v>176</v>
      </c>
      <c r="E12" s="820" t="s">
        <v>177</v>
      </c>
      <c r="F12" s="821" t="s">
        <v>178</v>
      </c>
      <c r="G12" s="821">
        <v>95035786</v>
      </c>
      <c r="H12" s="802"/>
    </row>
    <row r="13" spans="1:8" s="790" customFormat="1" ht="84.75" thickBot="1">
      <c r="A13" s="822" t="s">
        <v>179</v>
      </c>
      <c r="B13" s="822" t="s">
        <v>180</v>
      </c>
      <c r="C13" s="822" t="s">
        <v>181</v>
      </c>
      <c r="D13" s="821" t="s">
        <v>182</v>
      </c>
      <c r="E13" s="820" t="s">
        <v>183</v>
      </c>
      <c r="F13" s="821" t="s">
        <v>184</v>
      </c>
      <c r="G13" s="821">
        <v>1883076</v>
      </c>
      <c r="H13" s="802"/>
    </row>
    <row r="14" spans="1:8" s="796" customFormat="1" ht="72.75" thickBot="1">
      <c r="A14" s="823" t="s">
        <v>185</v>
      </c>
      <c r="B14" s="823" t="s">
        <v>186</v>
      </c>
      <c r="C14" s="824" t="s">
        <v>187</v>
      </c>
      <c r="D14" s="825" t="s">
        <v>188</v>
      </c>
      <c r="E14" s="826">
        <v>0</v>
      </c>
      <c r="F14" s="827">
        <v>4796030</v>
      </c>
      <c r="G14" s="825" t="s">
        <v>188</v>
      </c>
      <c r="H14" s="795"/>
    </row>
    <row r="15" spans="1:8" s="790" customFormat="1" ht="12.75">
      <c r="A15" s="828"/>
      <c r="B15" s="828"/>
      <c r="C15" s="828"/>
      <c r="D15" s="829"/>
      <c r="E15" s="828"/>
      <c r="F15" s="828"/>
      <c r="G15" s="802"/>
      <c r="H15" s="802"/>
    </row>
    <row r="16" spans="4:8" s="790" customFormat="1" ht="12.75">
      <c r="D16" s="830"/>
      <c r="G16" s="830"/>
      <c r="H16" s="802"/>
    </row>
    <row r="17" spans="1:8" s="790" customFormat="1" ht="18.75" customHeight="1" thickBot="1">
      <c r="A17" s="786" t="s">
        <v>189</v>
      </c>
      <c r="B17" s="786"/>
      <c r="C17" s="786"/>
      <c r="D17" s="786"/>
      <c r="E17" s="786"/>
      <c r="F17" s="786"/>
      <c r="G17" s="786"/>
      <c r="H17" s="802"/>
    </row>
    <row r="18" spans="1:8" s="790" customFormat="1" ht="26.25" thickBot="1">
      <c r="A18" s="831" t="s">
        <v>136</v>
      </c>
      <c r="B18" s="832" t="s">
        <v>137</v>
      </c>
      <c r="C18" s="832" t="s">
        <v>138</v>
      </c>
      <c r="D18" s="833" t="s">
        <v>139</v>
      </c>
      <c r="E18" s="834" t="s">
        <v>345</v>
      </c>
      <c r="F18" s="835"/>
      <c r="G18" s="836" t="s">
        <v>140</v>
      </c>
      <c r="H18" s="794" t="s">
        <v>141</v>
      </c>
    </row>
    <row r="19" spans="1:8" s="790" customFormat="1" ht="48.75" thickBot="1">
      <c r="A19" s="817" t="s">
        <v>142</v>
      </c>
      <c r="B19" s="818" t="s">
        <v>190</v>
      </c>
      <c r="C19" s="818" t="s">
        <v>191</v>
      </c>
      <c r="D19" s="837" t="s">
        <v>192</v>
      </c>
      <c r="E19" s="838" t="s">
        <v>193</v>
      </c>
      <c r="F19" s="839"/>
      <c r="G19" s="840" t="s">
        <v>194</v>
      </c>
      <c r="H19" s="841">
        <v>21600000</v>
      </c>
    </row>
    <row r="20" spans="1:8" s="790" customFormat="1" ht="24.75" thickBot="1">
      <c r="A20" s="817" t="s">
        <v>148</v>
      </c>
      <c r="B20" s="818" t="s">
        <v>195</v>
      </c>
      <c r="C20" s="818" t="s">
        <v>196</v>
      </c>
      <c r="D20" s="837" t="s">
        <v>197</v>
      </c>
      <c r="E20" s="838" t="s">
        <v>198</v>
      </c>
      <c r="F20" s="839"/>
      <c r="G20" s="840" t="s">
        <v>197</v>
      </c>
      <c r="H20" s="841"/>
    </row>
    <row r="21" spans="1:8" s="790" customFormat="1" ht="48.75" thickBot="1">
      <c r="A21" s="817" t="s">
        <v>155</v>
      </c>
      <c r="B21" s="818" t="s">
        <v>199</v>
      </c>
      <c r="C21" s="842" t="s">
        <v>200</v>
      </c>
      <c r="D21" s="837" t="s">
        <v>201</v>
      </c>
      <c r="E21" s="838" t="s">
        <v>202</v>
      </c>
      <c r="F21" s="839"/>
      <c r="G21" s="840" t="s">
        <v>203</v>
      </c>
      <c r="H21" s="841"/>
    </row>
    <row r="22" spans="1:8" s="790" customFormat="1" ht="84.75" thickBot="1">
      <c r="A22" s="817" t="s">
        <v>161</v>
      </c>
      <c r="B22" s="818" t="s">
        <v>204</v>
      </c>
      <c r="C22" s="818" t="s">
        <v>205</v>
      </c>
      <c r="D22" s="837" t="s">
        <v>206</v>
      </c>
      <c r="E22" s="838" t="s">
        <v>207</v>
      </c>
      <c r="F22" s="839"/>
      <c r="G22" s="840" t="s">
        <v>208</v>
      </c>
      <c r="H22" s="841"/>
    </row>
    <row r="23" spans="1:8" s="790" customFormat="1" ht="24.75" thickBot="1">
      <c r="A23" s="817" t="s">
        <v>167</v>
      </c>
      <c r="B23" s="818" t="s">
        <v>209</v>
      </c>
      <c r="C23" s="818" t="s">
        <v>210</v>
      </c>
      <c r="D23" s="837" t="s">
        <v>211</v>
      </c>
      <c r="E23" s="838" t="s">
        <v>212</v>
      </c>
      <c r="F23" s="839"/>
      <c r="G23" s="840" t="s">
        <v>213</v>
      </c>
      <c r="H23" s="841">
        <v>9950856</v>
      </c>
    </row>
    <row r="24" spans="1:8" s="790" customFormat="1" ht="28.5" customHeight="1">
      <c r="A24" s="843" t="s">
        <v>173</v>
      </c>
      <c r="B24" s="843" t="s">
        <v>214</v>
      </c>
      <c r="C24" s="843" t="s">
        <v>215</v>
      </c>
      <c r="D24" s="844" t="s">
        <v>216</v>
      </c>
      <c r="E24" s="845" t="s">
        <v>217</v>
      </c>
      <c r="F24" s="846"/>
      <c r="G24" s="847" t="s">
        <v>218</v>
      </c>
      <c r="H24" s="848">
        <v>920000</v>
      </c>
    </row>
    <row r="25" spans="1:8" s="790" customFormat="1" ht="96.75" thickBot="1">
      <c r="A25" s="849"/>
      <c r="B25" s="849"/>
      <c r="C25" s="849"/>
      <c r="D25" s="837" t="s">
        <v>219</v>
      </c>
      <c r="E25" s="850" t="s">
        <v>220</v>
      </c>
      <c r="F25" s="851"/>
      <c r="G25" s="852"/>
      <c r="H25" s="853"/>
    </row>
    <row r="26" spans="1:8" s="790" customFormat="1" ht="48.75" thickBot="1">
      <c r="A26" s="817" t="s">
        <v>179</v>
      </c>
      <c r="B26" s="818" t="s">
        <v>221</v>
      </c>
      <c r="C26" s="818" t="s">
        <v>222</v>
      </c>
      <c r="D26" s="837" t="s">
        <v>223</v>
      </c>
      <c r="E26" s="838" t="s">
        <v>224</v>
      </c>
      <c r="F26" s="839"/>
      <c r="G26" s="840" t="s">
        <v>225</v>
      </c>
      <c r="H26" s="854">
        <v>1469427</v>
      </c>
    </row>
    <row r="27" spans="1:8" s="790" customFormat="1" ht="30.75" customHeight="1" thickBot="1">
      <c r="A27" s="817" t="s">
        <v>185</v>
      </c>
      <c r="B27" s="818" t="s">
        <v>226</v>
      </c>
      <c r="C27" s="818" t="s">
        <v>227</v>
      </c>
      <c r="D27" s="837" t="s">
        <v>228</v>
      </c>
      <c r="E27" s="838" t="s">
        <v>229</v>
      </c>
      <c r="F27" s="839"/>
      <c r="G27" s="840" t="s">
        <v>228</v>
      </c>
      <c r="H27" s="841"/>
    </row>
    <row r="28" spans="1:8" s="790" customFormat="1" ht="24.75" thickBot="1">
      <c r="A28" s="822" t="s">
        <v>230</v>
      </c>
      <c r="B28" s="822" t="s">
        <v>231</v>
      </c>
      <c r="C28" s="822" t="s">
        <v>232</v>
      </c>
      <c r="D28" s="855" t="s">
        <v>233</v>
      </c>
      <c r="E28" s="838" t="s">
        <v>234</v>
      </c>
      <c r="F28" s="839"/>
      <c r="G28" s="855" t="s">
        <v>233</v>
      </c>
      <c r="H28" s="841"/>
    </row>
    <row r="29" spans="1:8" s="790" customFormat="1" ht="48.75" thickBot="1">
      <c r="A29" s="817" t="s">
        <v>235</v>
      </c>
      <c r="B29" s="818" t="s">
        <v>236</v>
      </c>
      <c r="C29" s="818" t="s">
        <v>237</v>
      </c>
      <c r="D29" s="837" t="s">
        <v>238</v>
      </c>
      <c r="E29" s="834" t="s">
        <v>239</v>
      </c>
      <c r="F29" s="835"/>
      <c r="G29" s="856" t="s">
        <v>240</v>
      </c>
      <c r="H29" s="841"/>
    </row>
    <row r="30" spans="1:8" s="796" customFormat="1" ht="53.25" customHeight="1" thickBot="1">
      <c r="A30" s="823" t="s">
        <v>241</v>
      </c>
      <c r="B30" s="824" t="s">
        <v>242</v>
      </c>
      <c r="C30" s="824" t="s">
        <v>243</v>
      </c>
      <c r="D30" s="857" t="s">
        <v>244</v>
      </c>
      <c r="E30" s="858">
        <v>0</v>
      </c>
      <c r="F30" s="859"/>
      <c r="G30" s="860" t="s">
        <v>244</v>
      </c>
      <c r="H30" s="854">
        <v>1521328</v>
      </c>
    </row>
    <row r="31" spans="1:8" s="796" customFormat="1" ht="53.25" customHeight="1" thickBot="1">
      <c r="A31" s="823" t="s">
        <v>245</v>
      </c>
      <c r="B31" s="824" t="s">
        <v>143</v>
      </c>
      <c r="C31" s="824" t="s">
        <v>246</v>
      </c>
      <c r="D31" s="857">
        <v>1383624207</v>
      </c>
      <c r="E31" s="861" t="s">
        <v>198</v>
      </c>
      <c r="F31" s="862" t="s">
        <v>247</v>
      </c>
      <c r="G31" s="863">
        <v>1383624207</v>
      </c>
      <c r="H31" s="854"/>
    </row>
    <row r="32" spans="1:8" s="790" customFormat="1" ht="22.5" customHeight="1" thickBot="1">
      <c r="A32" s="786" t="s">
        <v>248</v>
      </c>
      <c r="B32" s="786"/>
      <c r="C32" s="786"/>
      <c r="D32" s="786"/>
      <c r="E32" s="786"/>
      <c r="F32" s="786"/>
      <c r="G32" s="830"/>
      <c r="H32" s="802"/>
    </row>
    <row r="33" spans="1:8" s="790" customFormat="1" ht="13.5" thickBot="1">
      <c r="A33" s="864" t="s">
        <v>136</v>
      </c>
      <c r="B33" s="865" t="s">
        <v>137</v>
      </c>
      <c r="C33" s="865" t="s">
        <v>138</v>
      </c>
      <c r="D33" s="866" t="s">
        <v>139</v>
      </c>
      <c r="E33" s="865" t="s">
        <v>345</v>
      </c>
      <c r="F33" s="865" t="s">
        <v>140</v>
      </c>
      <c r="G33" s="830"/>
      <c r="H33" s="802"/>
    </row>
    <row r="34" spans="1:8" s="790" customFormat="1" ht="51.75" thickBot="1">
      <c r="A34" s="797" t="s">
        <v>142</v>
      </c>
      <c r="B34" s="815" t="s">
        <v>249</v>
      </c>
      <c r="C34" s="798" t="s">
        <v>250</v>
      </c>
      <c r="D34" s="867">
        <v>22029787</v>
      </c>
      <c r="E34" s="867">
        <v>4405957</v>
      </c>
      <c r="F34" s="867">
        <v>17623830</v>
      </c>
      <c r="G34" s="830"/>
      <c r="H34" s="802"/>
    </row>
    <row r="35" spans="4:8" s="790" customFormat="1" ht="12.75">
      <c r="D35" s="830"/>
      <c r="G35" s="830"/>
      <c r="H35" s="802"/>
    </row>
    <row r="36" spans="1:8" s="790" customFormat="1" ht="14.25">
      <c r="A36" s="868"/>
      <c r="D36" s="830"/>
      <c r="G36" s="830"/>
      <c r="H36" s="802"/>
    </row>
    <row r="37" spans="4:8" s="790" customFormat="1" ht="12.75">
      <c r="D37" s="830"/>
      <c r="G37" s="830"/>
      <c r="H37" s="802"/>
    </row>
    <row r="38" spans="4:8" s="790" customFormat="1" ht="12.75">
      <c r="D38" s="830"/>
      <c r="G38" s="830"/>
      <c r="H38" s="802"/>
    </row>
    <row r="39" spans="4:8" s="790" customFormat="1" ht="12.75">
      <c r="D39" s="830"/>
      <c r="G39" s="830"/>
      <c r="H39" s="802"/>
    </row>
    <row r="40" spans="4:8" s="790" customFormat="1" ht="12.75">
      <c r="D40" s="830"/>
      <c r="G40" s="830"/>
      <c r="H40" s="802"/>
    </row>
    <row r="41" spans="4:8" s="790" customFormat="1" ht="12.75">
      <c r="D41" s="830"/>
      <c r="G41" s="830"/>
      <c r="H41" s="802"/>
    </row>
    <row r="42" spans="4:8" s="790" customFormat="1" ht="12.75">
      <c r="D42" s="830"/>
      <c r="G42" s="830"/>
      <c r="H42" s="802"/>
    </row>
  </sheetData>
  <mergeCells count="37">
    <mergeCell ref="F9:F10"/>
    <mergeCell ref="E31:F31"/>
    <mergeCell ref="E21:F21"/>
    <mergeCell ref="E22:F22"/>
    <mergeCell ref="E26:F26"/>
    <mergeCell ref="A32:F32"/>
    <mergeCell ref="E29:F29"/>
    <mergeCell ref="E27:F27"/>
    <mergeCell ref="E28:F28"/>
    <mergeCell ref="E30:F30"/>
    <mergeCell ref="G24:G25"/>
    <mergeCell ref="E23:F23"/>
    <mergeCell ref="A24:A25"/>
    <mergeCell ref="B24:B25"/>
    <mergeCell ref="C24:C25"/>
    <mergeCell ref="E24:F24"/>
    <mergeCell ref="E25:F25"/>
    <mergeCell ref="D5:D6"/>
    <mergeCell ref="E5:E6"/>
    <mergeCell ref="E9:E10"/>
    <mergeCell ref="E20:F20"/>
    <mergeCell ref="A17:G17"/>
    <mergeCell ref="D7:D8"/>
    <mergeCell ref="E7:E8"/>
    <mergeCell ref="A9:A10"/>
    <mergeCell ref="B9:B10"/>
    <mergeCell ref="D9:D10"/>
    <mergeCell ref="A1:G1"/>
    <mergeCell ref="E18:F18"/>
    <mergeCell ref="E19:F19"/>
    <mergeCell ref="F5:F6"/>
    <mergeCell ref="A7:A8"/>
    <mergeCell ref="B7:B8"/>
    <mergeCell ref="A5:A6"/>
    <mergeCell ref="A2:F2"/>
    <mergeCell ref="F7:F8"/>
    <mergeCell ref="B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 4/A. melléklet 12/2011.(IV.29.) rendelethez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G21"/>
  <sheetViews>
    <sheetView workbookViewId="0" topLeftCell="A1">
      <selection activeCell="F21" sqref="F21"/>
    </sheetView>
  </sheetViews>
  <sheetFormatPr defaultColWidth="9.140625" defaultRowHeight="12.75"/>
  <cols>
    <col min="1" max="1" width="9.8515625" style="0" customWidth="1"/>
    <col min="2" max="2" width="6.8515625" style="0" customWidth="1"/>
    <col min="3" max="3" width="30.8515625" style="0" customWidth="1"/>
  </cols>
  <sheetData>
    <row r="1" spans="1:4" ht="47.25" customHeight="1">
      <c r="A1" s="735" t="s">
        <v>388</v>
      </c>
      <c r="B1" s="735"/>
      <c r="C1" s="735"/>
      <c r="D1" s="735"/>
    </row>
    <row r="2" spans="1:7" s="47" customFormat="1" ht="34.5" thickBot="1">
      <c r="A2" s="37" t="s">
        <v>1123</v>
      </c>
      <c r="B2" s="37" t="s">
        <v>1124</v>
      </c>
      <c r="C2" s="37" t="s">
        <v>1125</v>
      </c>
      <c r="D2" s="50" t="s">
        <v>17</v>
      </c>
      <c r="E2" s="50" t="s">
        <v>392</v>
      </c>
      <c r="F2" s="50" t="s">
        <v>84</v>
      </c>
      <c r="G2" s="50" t="s">
        <v>85</v>
      </c>
    </row>
    <row r="3" spans="1:4" ht="15">
      <c r="A3" s="736" t="s">
        <v>1065</v>
      </c>
      <c r="B3" s="736"/>
      <c r="C3" s="736"/>
      <c r="D3" s="609"/>
    </row>
    <row r="4" spans="1:4" ht="12.75">
      <c r="A4" s="610" t="s">
        <v>1035</v>
      </c>
      <c r="B4" s="611"/>
      <c r="C4" s="611" t="s">
        <v>1199</v>
      </c>
      <c r="D4" s="612"/>
    </row>
    <row r="5" spans="1:7" s="14" customFormat="1" ht="12.75">
      <c r="A5" s="613"/>
      <c r="B5" s="614" t="s">
        <v>1081</v>
      </c>
      <c r="C5" s="613" t="s">
        <v>1067</v>
      </c>
      <c r="D5" s="615">
        <v>20</v>
      </c>
      <c r="E5" s="617">
        <v>20</v>
      </c>
      <c r="F5" s="617">
        <v>11</v>
      </c>
      <c r="G5" s="617">
        <f>(F5/E5)*100</f>
        <v>55.00000000000001</v>
      </c>
    </row>
    <row r="6" spans="1:7" ht="12.75">
      <c r="A6" s="618" t="s">
        <v>1169</v>
      </c>
      <c r="B6" s="19"/>
      <c r="C6" s="17" t="s">
        <v>1161</v>
      </c>
      <c r="D6" s="15"/>
      <c r="F6" s="4"/>
      <c r="G6" s="636"/>
    </row>
    <row r="7" spans="1:7" ht="12.75">
      <c r="A7" s="618"/>
      <c r="B7" s="619">
        <v>39539</v>
      </c>
      <c r="C7" s="16" t="s">
        <v>1162</v>
      </c>
      <c r="D7" s="620">
        <v>855</v>
      </c>
      <c r="E7" s="18">
        <v>1380</v>
      </c>
      <c r="F7" s="190">
        <v>1380</v>
      </c>
      <c r="G7" s="636">
        <f aca="true" t="shared" si="0" ref="G7:G21">(F7/E7)*100</f>
        <v>100</v>
      </c>
    </row>
    <row r="8" spans="1:7" s="14" customFormat="1" ht="12.75">
      <c r="A8" s="621"/>
      <c r="B8" s="622"/>
      <c r="C8" s="623" t="s">
        <v>1168</v>
      </c>
      <c r="D8" s="624">
        <v>855</v>
      </c>
      <c r="E8" s="617">
        <v>1380</v>
      </c>
      <c r="F8" s="617">
        <v>1380</v>
      </c>
      <c r="G8" s="617">
        <f t="shared" si="0"/>
        <v>100</v>
      </c>
    </row>
    <row r="9" spans="1:7" ht="15">
      <c r="A9" s="618" t="s">
        <v>486</v>
      </c>
      <c r="B9" s="19"/>
      <c r="C9" s="625" t="s">
        <v>389</v>
      </c>
      <c r="D9" s="57"/>
      <c r="F9" s="4"/>
      <c r="G9" s="636"/>
    </row>
    <row r="10" spans="1:7" s="47" customFormat="1" ht="38.25">
      <c r="A10" s="635"/>
      <c r="B10" s="200">
        <v>39295</v>
      </c>
      <c r="C10" s="634" t="s">
        <v>1104</v>
      </c>
      <c r="D10" s="117">
        <v>300</v>
      </c>
      <c r="E10" s="97">
        <v>379</v>
      </c>
      <c r="F10" s="187">
        <v>379</v>
      </c>
      <c r="G10" s="636">
        <f t="shared" si="0"/>
        <v>100</v>
      </c>
    </row>
    <row r="11" spans="1:7" s="628" customFormat="1" ht="18">
      <c r="A11" s="607"/>
      <c r="B11" s="608"/>
      <c r="C11" s="623" t="s">
        <v>390</v>
      </c>
      <c r="D11" s="624">
        <v>300</v>
      </c>
      <c r="E11" s="617">
        <v>379</v>
      </c>
      <c r="F11" s="617">
        <v>379</v>
      </c>
      <c r="G11" s="617">
        <f t="shared" si="0"/>
        <v>100</v>
      </c>
    </row>
    <row r="12" spans="1:7" ht="18.75" thickBot="1">
      <c r="A12" s="629"/>
      <c r="B12" s="630"/>
      <c r="C12" s="631" t="s">
        <v>1107</v>
      </c>
      <c r="D12" s="632">
        <f>D8+D11+D5</f>
        <v>1175</v>
      </c>
      <c r="E12" s="632">
        <v>1779</v>
      </c>
      <c r="F12" s="637">
        <v>1770</v>
      </c>
      <c r="G12" s="638">
        <f t="shared" si="0"/>
        <v>99.49409780775717</v>
      </c>
    </row>
    <row r="13" spans="1:7" ht="15">
      <c r="A13" s="737" t="s">
        <v>420</v>
      </c>
      <c r="B13" s="737"/>
      <c r="C13" s="737"/>
      <c r="D13" s="57"/>
      <c r="G13" s="636"/>
    </row>
    <row r="14" spans="1:7" ht="12.75">
      <c r="A14" s="626" t="s">
        <v>1035</v>
      </c>
      <c r="B14" s="19"/>
      <c r="C14" s="633" t="s">
        <v>1116</v>
      </c>
      <c r="D14" s="620"/>
      <c r="G14" s="636"/>
    </row>
    <row r="15" spans="1:7" ht="12.75">
      <c r="A15" s="626"/>
      <c r="B15" s="19">
        <v>39083</v>
      </c>
      <c r="C15" s="1" t="s">
        <v>1066</v>
      </c>
      <c r="D15" s="627">
        <v>100</v>
      </c>
      <c r="E15" s="18">
        <v>116</v>
      </c>
      <c r="F15" s="18">
        <v>95</v>
      </c>
      <c r="G15" s="636">
        <f t="shared" si="0"/>
        <v>81.89655172413794</v>
      </c>
    </row>
    <row r="16" spans="1:7" ht="12.75">
      <c r="A16" s="626"/>
      <c r="B16" s="19">
        <v>39084</v>
      </c>
      <c r="C16" t="s">
        <v>275</v>
      </c>
      <c r="D16" s="18">
        <v>11</v>
      </c>
      <c r="E16" s="18">
        <v>11</v>
      </c>
      <c r="F16" s="18">
        <v>26</v>
      </c>
      <c r="G16" s="636">
        <f t="shared" si="0"/>
        <v>236.36363636363637</v>
      </c>
    </row>
    <row r="17" spans="1:7" ht="12.75">
      <c r="A17" s="626"/>
      <c r="B17" s="19">
        <v>39085</v>
      </c>
      <c r="C17" t="s">
        <v>1040</v>
      </c>
      <c r="D17" s="18">
        <v>664</v>
      </c>
      <c r="E17" s="18">
        <v>1235</v>
      </c>
      <c r="F17" s="18">
        <v>1088</v>
      </c>
      <c r="G17" s="636">
        <f t="shared" si="0"/>
        <v>88.09716599190284</v>
      </c>
    </row>
    <row r="18" spans="1:7" ht="12.75">
      <c r="A18" s="626"/>
      <c r="B18" s="19">
        <v>39088</v>
      </c>
      <c r="C18" t="s">
        <v>1128</v>
      </c>
      <c r="D18" s="18">
        <v>300</v>
      </c>
      <c r="E18" s="18">
        <v>317</v>
      </c>
      <c r="F18" s="18">
        <v>315</v>
      </c>
      <c r="G18" s="636">
        <f t="shared" si="0"/>
        <v>99.36908517350159</v>
      </c>
    </row>
    <row r="19" spans="1:7" s="14" customFormat="1" ht="12.75">
      <c r="A19" s="626"/>
      <c r="B19" s="19">
        <v>39091</v>
      </c>
      <c r="C19" t="s">
        <v>1117</v>
      </c>
      <c r="D19" s="18">
        <v>100</v>
      </c>
      <c r="E19" s="18">
        <v>100</v>
      </c>
      <c r="F19" s="18"/>
      <c r="G19" s="636">
        <f t="shared" si="0"/>
        <v>0</v>
      </c>
    </row>
    <row r="20" spans="1:7" ht="12.75">
      <c r="A20" s="621"/>
      <c r="B20" s="622"/>
      <c r="C20" s="616" t="s">
        <v>1109</v>
      </c>
      <c r="D20" s="617">
        <f>SUM(D15:D19)</f>
        <v>1175</v>
      </c>
      <c r="E20" s="617">
        <v>1779</v>
      </c>
      <c r="F20" s="617">
        <v>1524</v>
      </c>
      <c r="G20" s="617">
        <f t="shared" si="0"/>
        <v>85.66610455311972</v>
      </c>
    </row>
    <row r="21" spans="1:7" ht="18.75" thickBot="1">
      <c r="A21" s="629"/>
      <c r="B21" s="630"/>
      <c r="C21" s="631" t="s">
        <v>391</v>
      </c>
      <c r="D21" s="632">
        <f>D20</f>
        <v>1175</v>
      </c>
      <c r="E21" s="632">
        <v>1779</v>
      </c>
      <c r="F21" s="637">
        <v>1524</v>
      </c>
      <c r="G21" s="638">
        <f t="shared" si="0"/>
        <v>85.66610455311972</v>
      </c>
    </row>
  </sheetData>
  <mergeCells count="3">
    <mergeCell ref="A1:D1"/>
    <mergeCell ref="A3:C3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&amp;L5. melléklet a 12/2011.(IV.29.) rendelethez
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E15"/>
  <sheetViews>
    <sheetView zoomScalePageLayoutView="0" workbookViewId="0" topLeftCell="A1">
      <selection activeCell="N31" sqref="N31"/>
    </sheetView>
  </sheetViews>
  <sheetFormatPr defaultColWidth="9.140625" defaultRowHeight="12.75"/>
  <cols>
    <col min="2" max="2" width="29.57421875" style="0" customWidth="1"/>
    <col min="3" max="3" width="10.7109375" style="0" customWidth="1"/>
    <col min="4" max="4" width="10.8515625" style="0" customWidth="1"/>
  </cols>
  <sheetData>
    <row r="1" spans="1:5" ht="42.75" customHeight="1">
      <c r="A1" s="732" t="s">
        <v>107</v>
      </c>
      <c r="B1" s="733"/>
      <c r="C1" s="733"/>
      <c r="D1" s="740"/>
      <c r="E1" s="740"/>
    </row>
    <row r="2" spans="1:5" ht="12.75">
      <c r="A2" s="738" t="s">
        <v>106</v>
      </c>
      <c r="B2" s="739"/>
      <c r="C2" s="739"/>
      <c r="D2" s="739"/>
      <c r="E2" s="739"/>
    </row>
    <row r="3" spans="1:5" ht="27" customHeight="1" thickBot="1">
      <c r="A3" s="182" t="s">
        <v>1038</v>
      </c>
      <c r="B3" s="183" t="s">
        <v>1055</v>
      </c>
      <c r="C3" s="184" t="s">
        <v>17</v>
      </c>
      <c r="D3" s="186" t="s">
        <v>90</v>
      </c>
      <c r="E3" s="185" t="s">
        <v>84</v>
      </c>
    </row>
    <row r="4" spans="1:5" ht="13.5" thickBot="1">
      <c r="A4" s="85" t="s">
        <v>1035</v>
      </c>
      <c r="B4" s="86" t="s">
        <v>1057</v>
      </c>
      <c r="C4" s="192">
        <v>12250</v>
      </c>
      <c r="D4" s="197">
        <v>12250</v>
      </c>
      <c r="E4" s="193"/>
    </row>
    <row r="5" spans="1:5" ht="13.5" thickBot="1">
      <c r="A5" s="77" t="s">
        <v>1036</v>
      </c>
      <c r="B5" s="78" t="s">
        <v>1058</v>
      </c>
      <c r="C5" s="194">
        <v>36054</v>
      </c>
      <c r="D5" s="198">
        <v>100119</v>
      </c>
      <c r="E5" s="62"/>
    </row>
    <row r="6" spans="1:5" ht="13.5" thickBot="1">
      <c r="A6" s="77" t="s">
        <v>1042</v>
      </c>
      <c r="B6" s="78" t="s">
        <v>1186</v>
      </c>
      <c r="C6" s="192">
        <v>240000</v>
      </c>
      <c r="D6" s="198">
        <v>240000</v>
      </c>
      <c r="E6" s="62"/>
    </row>
    <row r="7" spans="1:5" ht="13.5" thickBot="1">
      <c r="A7" s="77" t="s">
        <v>1169</v>
      </c>
      <c r="B7" s="78" t="s">
        <v>1188</v>
      </c>
      <c r="C7" s="194">
        <v>1000</v>
      </c>
      <c r="D7" s="198">
        <v>1049</v>
      </c>
      <c r="E7" s="62"/>
    </row>
    <row r="8" spans="1:5" ht="13.5" thickBot="1">
      <c r="A8" s="77" t="s">
        <v>1037</v>
      </c>
      <c r="B8" s="78" t="s">
        <v>8</v>
      </c>
      <c r="C8" s="192">
        <v>1751</v>
      </c>
      <c r="D8" s="198">
        <v>1751</v>
      </c>
      <c r="E8" s="62"/>
    </row>
    <row r="9" spans="1:5" ht="13.5" thickBot="1">
      <c r="A9" s="56"/>
      <c r="B9" s="75" t="s">
        <v>1043</v>
      </c>
      <c r="C9" s="195">
        <f>SUM(C4:C8)</f>
        <v>291055</v>
      </c>
      <c r="D9" s="199">
        <f>SUM(D4:D8)</f>
        <v>355169</v>
      </c>
      <c r="E9" s="196"/>
    </row>
    <row r="10" spans="1:4" ht="12.75">
      <c r="A10" s="7"/>
      <c r="B10" s="7"/>
      <c r="D10" s="14"/>
    </row>
    <row r="11" spans="1:2" ht="12.75">
      <c r="A11" s="12" t="s">
        <v>1200</v>
      </c>
      <c r="B11" s="7"/>
    </row>
    <row r="12" spans="1:2" ht="13.5" thickBot="1">
      <c r="A12" s="4"/>
      <c r="B12" s="6"/>
    </row>
    <row r="13" spans="1:5" ht="13.5" thickBot="1">
      <c r="A13" s="70" t="s">
        <v>1035</v>
      </c>
      <c r="B13" s="69" t="s">
        <v>1056</v>
      </c>
      <c r="C13" s="51">
        <v>1000</v>
      </c>
      <c r="D13" s="51">
        <v>3695</v>
      </c>
      <c r="E13" s="51"/>
    </row>
    <row r="14" spans="1:5" ht="26.25" thickBot="1">
      <c r="A14" s="71" t="s">
        <v>1036</v>
      </c>
      <c r="B14" s="72" t="s">
        <v>7</v>
      </c>
      <c r="C14" s="73">
        <v>100</v>
      </c>
      <c r="D14" s="73">
        <v>100</v>
      </c>
      <c r="E14" s="73"/>
    </row>
    <row r="15" spans="1:5" ht="13.5" thickBot="1">
      <c r="A15" s="74"/>
      <c r="B15" s="75" t="s">
        <v>1043</v>
      </c>
      <c r="C15" s="76">
        <v>1100</v>
      </c>
      <c r="D15" s="76">
        <v>3795</v>
      </c>
      <c r="E15" s="76"/>
    </row>
  </sheetData>
  <sheetProtection/>
  <mergeCells count="2">
    <mergeCell ref="A2:E2"/>
    <mergeCell ref="A1:E1"/>
  </mergeCells>
  <printOptions headings="1"/>
  <pageMargins left="0.75" right="0.75" top="1" bottom="1" header="0.5" footer="0.5"/>
  <pageSetup horizontalDpi="600" verticalDpi="600" orientation="landscape" paperSize="9" scale="80" r:id="rId1"/>
  <headerFooter alignWithMargins="0">
    <oddHeader>&amp;L&amp;9 6. melléklet a 12/2011.(IV.29.) rendelethez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F30"/>
  <sheetViews>
    <sheetView workbookViewId="0" topLeftCell="A1">
      <selection activeCell="C17" sqref="C17"/>
    </sheetView>
  </sheetViews>
  <sheetFormatPr defaultColWidth="9.140625" defaultRowHeight="12.75"/>
  <cols>
    <col min="1" max="1" width="32.00390625" style="0" customWidth="1"/>
    <col min="2" max="2" width="14.140625" style="0" customWidth="1"/>
    <col min="3" max="3" width="13.57421875" style="0" customWidth="1"/>
    <col min="4" max="4" width="37.00390625" style="0" customWidth="1"/>
    <col min="5" max="5" width="14.28125" style="0" customWidth="1"/>
    <col min="6" max="6" width="12.421875" style="0" customWidth="1"/>
  </cols>
  <sheetData>
    <row r="1" spans="1:6" ht="18.75">
      <c r="A1" s="741" t="s">
        <v>115</v>
      </c>
      <c r="B1" s="741"/>
      <c r="C1" s="741"/>
      <c r="D1" s="741"/>
      <c r="E1" s="741"/>
      <c r="F1" s="212"/>
    </row>
    <row r="2" spans="1:6" ht="18.75">
      <c r="A2" s="741" t="s">
        <v>116</v>
      </c>
      <c r="B2" s="741"/>
      <c r="C2" s="741"/>
      <c r="D2" s="741"/>
      <c r="E2" s="742"/>
      <c r="F2" s="213"/>
    </row>
    <row r="3" spans="1:6" s="47" customFormat="1" ht="25.5">
      <c r="A3" s="226" t="s">
        <v>1201</v>
      </c>
      <c r="B3" s="327" t="s">
        <v>262</v>
      </c>
      <c r="C3" s="326" t="s">
        <v>263</v>
      </c>
      <c r="D3" s="226" t="s">
        <v>1116</v>
      </c>
      <c r="E3" s="327" t="s">
        <v>262</v>
      </c>
      <c r="F3" s="326" t="s">
        <v>263</v>
      </c>
    </row>
    <row r="4" spans="1:6" ht="12.75">
      <c r="A4" s="2" t="s">
        <v>1201</v>
      </c>
      <c r="B4" s="3">
        <v>170662</v>
      </c>
      <c r="C4" s="3">
        <v>200415</v>
      </c>
      <c r="D4" s="2" t="s">
        <v>117</v>
      </c>
      <c r="E4" s="3">
        <v>276317</v>
      </c>
      <c r="F4" s="3">
        <v>363916</v>
      </c>
    </row>
    <row r="5" spans="1:6" ht="12.75">
      <c r="A5" s="2" t="s">
        <v>1069</v>
      </c>
      <c r="B5" s="3">
        <v>24195</v>
      </c>
      <c r="C5" s="3">
        <v>15807</v>
      </c>
      <c r="D5" s="2" t="s">
        <v>118</v>
      </c>
      <c r="E5" s="3">
        <v>73514</v>
      </c>
      <c r="F5" s="3">
        <v>90409</v>
      </c>
    </row>
    <row r="6" spans="1:6" ht="12.75">
      <c r="A6" s="2" t="s">
        <v>119</v>
      </c>
      <c r="B6" s="3">
        <v>192940</v>
      </c>
      <c r="C6" s="3">
        <v>358460</v>
      </c>
      <c r="D6" s="2" t="s">
        <v>120</v>
      </c>
      <c r="E6" s="3">
        <v>241419</v>
      </c>
      <c r="F6" s="3">
        <v>303845</v>
      </c>
    </row>
    <row r="7" spans="1:6" ht="12.75">
      <c r="A7" s="2" t="s">
        <v>121</v>
      </c>
      <c r="B7" s="3">
        <v>166135</v>
      </c>
      <c r="C7" s="3">
        <v>165950</v>
      </c>
      <c r="D7" s="2" t="s">
        <v>122</v>
      </c>
      <c r="E7" s="3">
        <v>2567</v>
      </c>
      <c r="F7" s="3">
        <v>2755</v>
      </c>
    </row>
    <row r="8" spans="1:6" ht="12.75">
      <c r="A8" s="2" t="s">
        <v>1073</v>
      </c>
      <c r="B8" s="3">
        <v>25000</v>
      </c>
      <c r="C8" s="3">
        <v>30398</v>
      </c>
      <c r="D8" s="2" t="s">
        <v>1159</v>
      </c>
      <c r="E8" s="3">
        <v>15032</v>
      </c>
      <c r="F8" s="3">
        <v>14100</v>
      </c>
    </row>
    <row r="9" spans="1:6" ht="12.75">
      <c r="A9" s="2" t="s">
        <v>123</v>
      </c>
      <c r="B9" s="3">
        <v>23115</v>
      </c>
      <c r="C9" s="3">
        <v>72146</v>
      </c>
      <c r="D9" s="2" t="s">
        <v>124</v>
      </c>
      <c r="E9" s="3">
        <v>11710</v>
      </c>
      <c r="F9" s="3">
        <v>12311</v>
      </c>
    </row>
    <row r="10" spans="1:6" ht="12.75">
      <c r="A10" s="2" t="s">
        <v>125</v>
      </c>
      <c r="B10" s="3">
        <v>0</v>
      </c>
      <c r="C10" s="3">
        <v>3634</v>
      </c>
      <c r="D10" s="2" t="s">
        <v>126</v>
      </c>
      <c r="E10" s="3">
        <v>23700</v>
      </c>
      <c r="F10" s="3">
        <v>63989</v>
      </c>
    </row>
    <row r="11" spans="1:6" ht="12.75">
      <c r="A11" s="2" t="s">
        <v>127</v>
      </c>
      <c r="B11" s="3">
        <v>14793</v>
      </c>
      <c r="C11" s="3">
        <v>13365</v>
      </c>
      <c r="D11" s="2" t="s">
        <v>128</v>
      </c>
      <c r="E11" s="3">
        <v>3851</v>
      </c>
      <c r="F11" s="3"/>
    </row>
    <row r="12" spans="1:6" ht="12.75">
      <c r="A12" s="2" t="s">
        <v>1202</v>
      </c>
      <c r="B12" s="3">
        <v>17611</v>
      </c>
      <c r="C12" s="3">
        <v>23606</v>
      </c>
      <c r="D12" s="2" t="s">
        <v>114</v>
      </c>
      <c r="E12" s="3"/>
      <c r="F12" s="3">
        <v>34434</v>
      </c>
    </row>
    <row r="13" spans="1:6" ht="12.75">
      <c r="A13" s="214" t="s">
        <v>1064</v>
      </c>
      <c r="B13" s="215">
        <f>SUM(B4:B12)</f>
        <v>634451</v>
      </c>
      <c r="C13" s="215">
        <f>SUM(C4:C12)</f>
        <v>883781</v>
      </c>
      <c r="D13" s="214" t="s">
        <v>1064</v>
      </c>
      <c r="E13" s="215">
        <f>SUM(E4:E12)</f>
        <v>648110</v>
      </c>
      <c r="F13" s="215">
        <f>SUM(F4:F12)</f>
        <v>885759</v>
      </c>
    </row>
    <row r="14" spans="1:6" ht="12.75">
      <c r="A14" s="2" t="s">
        <v>129</v>
      </c>
      <c r="B14" s="3">
        <v>13659</v>
      </c>
      <c r="C14" s="3"/>
      <c r="D14" s="2"/>
      <c r="E14" s="3"/>
      <c r="F14" s="3"/>
    </row>
    <row r="15" spans="1:6" ht="12.75">
      <c r="A15" s="2" t="s">
        <v>108</v>
      </c>
      <c r="B15" s="3"/>
      <c r="C15" s="3">
        <v>-23515</v>
      </c>
      <c r="D15" s="2"/>
      <c r="E15" s="3"/>
      <c r="F15" s="3"/>
    </row>
    <row r="16" spans="1:6" ht="12.75">
      <c r="A16" s="178" t="s">
        <v>130</v>
      </c>
      <c r="B16" s="216">
        <f>SUM(B13:B15)</f>
        <v>648110</v>
      </c>
      <c r="C16" s="216">
        <f>SUM(C13:C15)</f>
        <v>860266</v>
      </c>
      <c r="D16" s="178" t="s">
        <v>130</v>
      </c>
      <c r="E16" s="216">
        <f>SUM(E13:E14)</f>
        <v>648110</v>
      </c>
      <c r="F16" s="216">
        <f>SUM(F13:F14)</f>
        <v>885759</v>
      </c>
    </row>
    <row r="17" spans="1:6" ht="12.75">
      <c r="A17" s="214" t="s">
        <v>131</v>
      </c>
      <c r="B17" s="215"/>
      <c r="C17" s="215"/>
      <c r="D17" s="214" t="s">
        <v>1041</v>
      </c>
      <c r="E17" s="82"/>
      <c r="F17" s="82"/>
    </row>
    <row r="18" spans="1:6" ht="12.75">
      <c r="A18" s="2" t="s">
        <v>132</v>
      </c>
      <c r="B18" s="3">
        <v>10000</v>
      </c>
      <c r="C18" s="3">
        <v>2320</v>
      </c>
      <c r="D18" s="217" t="s">
        <v>1118</v>
      </c>
      <c r="E18" s="82">
        <v>137256</v>
      </c>
      <c r="F18" s="82">
        <v>142356</v>
      </c>
    </row>
    <row r="19" spans="1:6" ht="12.75">
      <c r="A19" s="2" t="s">
        <v>133</v>
      </c>
      <c r="B19" s="3">
        <v>3043</v>
      </c>
      <c r="C19" s="3">
        <v>2741</v>
      </c>
      <c r="D19" s="217" t="s">
        <v>1203</v>
      </c>
      <c r="E19" s="82">
        <v>26817</v>
      </c>
      <c r="F19" s="82">
        <v>86020</v>
      </c>
    </row>
    <row r="20" spans="1:6" ht="12.75">
      <c r="A20" s="2" t="s">
        <v>251</v>
      </c>
      <c r="B20" s="3">
        <v>0</v>
      </c>
      <c r="C20" s="3">
        <v>11370</v>
      </c>
      <c r="D20" s="217" t="s">
        <v>252</v>
      </c>
      <c r="E20" s="82">
        <v>0</v>
      </c>
      <c r="F20" s="82">
        <v>5520</v>
      </c>
    </row>
    <row r="21" spans="1:6" ht="12.75">
      <c r="A21" s="2" t="s">
        <v>253</v>
      </c>
      <c r="B21" s="3">
        <v>40805</v>
      </c>
      <c r="C21" s="3">
        <v>65766</v>
      </c>
      <c r="D21" s="217" t="s">
        <v>254</v>
      </c>
      <c r="E21" s="82">
        <v>4003</v>
      </c>
      <c r="F21" s="82">
        <v>3223</v>
      </c>
    </row>
    <row r="22" spans="1:6" ht="12.75">
      <c r="A22" s="2" t="s">
        <v>255</v>
      </c>
      <c r="B22" s="3">
        <v>62031</v>
      </c>
      <c r="C22" s="3">
        <v>95798</v>
      </c>
      <c r="D22" s="2" t="s">
        <v>1204</v>
      </c>
      <c r="E22" s="2">
        <v>4783</v>
      </c>
      <c r="F22" s="2">
        <v>4515</v>
      </c>
    </row>
    <row r="23" spans="1:6" ht="12.75">
      <c r="A23" s="2" t="s">
        <v>256</v>
      </c>
      <c r="B23" s="3">
        <v>0</v>
      </c>
      <c r="C23" s="3">
        <v>11785</v>
      </c>
      <c r="D23" s="2" t="s">
        <v>1119</v>
      </c>
      <c r="E23" s="82">
        <v>288304</v>
      </c>
      <c r="F23" s="82"/>
    </row>
    <row r="24" spans="1:6" ht="12.75">
      <c r="A24" s="2" t="s">
        <v>257</v>
      </c>
      <c r="B24" s="3">
        <v>9522</v>
      </c>
      <c r="C24" s="3">
        <v>9522</v>
      </c>
      <c r="D24" s="2" t="s">
        <v>258</v>
      </c>
      <c r="E24" s="82">
        <v>12194</v>
      </c>
      <c r="F24" s="82">
        <v>4849</v>
      </c>
    </row>
    <row r="25" spans="1:6" ht="12.75">
      <c r="A25" s="2" t="s">
        <v>1202</v>
      </c>
      <c r="B25" s="3">
        <v>333739</v>
      </c>
      <c r="C25" s="3">
        <v>33821</v>
      </c>
      <c r="D25" s="2"/>
      <c r="E25" s="82"/>
      <c r="F25" s="82"/>
    </row>
    <row r="26" spans="1:6" ht="12.75">
      <c r="A26" s="2" t="s">
        <v>259</v>
      </c>
      <c r="B26" s="3">
        <v>14217</v>
      </c>
      <c r="C26" s="3">
        <v>13360</v>
      </c>
      <c r="D26" s="2"/>
      <c r="E26" s="82"/>
      <c r="F26" s="82"/>
    </row>
    <row r="27" spans="1:6" ht="12.75">
      <c r="A27" s="214" t="s">
        <v>1064</v>
      </c>
      <c r="B27" s="215">
        <f>SUM(B18:B26)</f>
        <v>473357</v>
      </c>
      <c r="C27" s="215">
        <f>SUM(C18:C26)</f>
        <v>246483</v>
      </c>
      <c r="D27" s="214" t="s">
        <v>1064</v>
      </c>
      <c r="E27" s="215">
        <f>SUM(E17:E25)</f>
        <v>473357</v>
      </c>
      <c r="F27" s="215">
        <f>SUM(F17:F25)</f>
        <v>246483</v>
      </c>
    </row>
    <row r="28" spans="1:6" ht="12.75">
      <c r="A28" s="2" t="s">
        <v>260</v>
      </c>
      <c r="B28" s="3">
        <v>0</v>
      </c>
      <c r="C28" s="3"/>
      <c r="D28" s="2"/>
      <c r="E28" s="3"/>
      <c r="F28" s="3"/>
    </row>
    <row r="29" spans="1:6" ht="12.75">
      <c r="A29" s="178" t="s">
        <v>261</v>
      </c>
      <c r="B29" s="216">
        <f>SUM(B27:B28)</f>
        <v>473357</v>
      </c>
      <c r="C29" s="216">
        <f>SUM(C27:C28)</f>
        <v>246483</v>
      </c>
      <c r="D29" s="178" t="s">
        <v>261</v>
      </c>
      <c r="E29" s="216">
        <f>SUM(E27:E28)</f>
        <v>473357</v>
      </c>
      <c r="F29" s="216">
        <f>SUM(F27:F28)</f>
        <v>246483</v>
      </c>
    </row>
    <row r="30" spans="1:6" ht="12.75">
      <c r="A30" s="178" t="s">
        <v>438</v>
      </c>
      <c r="B30" s="216">
        <f>B16+B29</f>
        <v>1121467</v>
      </c>
      <c r="C30" s="216">
        <f>C16+C29</f>
        <v>1106749</v>
      </c>
      <c r="D30" s="178" t="s">
        <v>438</v>
      </c>
      <c r="E30" s="216">
        <f>E16+E29</f>
        <v>1121467</v>
      </c>
      <c r="F30" s="216">
        <f>F16+F29</f>
        <v>1132242</v>
      </c>
    </row>
  </sheetData>
  <mergeCells count="2">
    <mergeCell ref="A1:E1"/>
    <mergeCell ref="A2:E2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 7. mellékleta 12/2011.(IV.29.) rendelethez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workbookViewId="0" topLeftCell="A1">
      <selection activeCell="E42" sqref="E42"/>
    </sheetView>
  </sheetViews>
  <sheetFormatPr defaultColWidth="9.140625" defaultRowHeight="12.75"/>
  <cols>
    <col min="2" max="2" width="35.00390625" style="0" customWidth="1"/>
    <col min="3" max="3" width="0" style="0" hidden="1" customWidth="1"/>
    <col min="4" max="5" width="12.140625" style="0" customWidth="1"/>
    <col min="6" max="7" width="11.00390625" style="0" customWidth="1"/>
  </cols>
  <sheetData>
    <row r="1" spans="1:7" ht="12.75">
      <c r="A1" s="746" t="s">
        <v>264</v>
      </c>
      <c r="B1" s="746"/>
      <c r="C1" s="746"/>
      <c r="D1" s="746"/>
      <c r="E1" s="746"/>
      <c r="F1" s="746"/>
      <c r="G1" s="210"/>
    </row>
    <row r="2" spans="1:7" ht="12.75">
      <c r="A2" s="746" t="s">
        <v>265</v>
      </c>
      <c r="B2" s="746"/>
      <c r="C2" s="746"/>
      <c r="D2" s="746"/>
      <c r="E2" s="746"/>
      <c r="F2" s="746"/>
      <c r="G2" s="210"/>
    </row>
    <row r="3" spans="1:7" ht="12.75">
      <c r="A3" s="746" t="s">
        <v>266</v>
      </c>
      <c r="B3" s="746"/>
      <c r="C3" s="746"/>
      <c r="D3" s="746"/>
      <c r="E3" s="746"/>
      <c r="F3" s="746"/>
      <c r="G3" s="210"/>
    </row>
    <row r="4" spans="1:7" ht="12.75">
      <c r="A4" s="747" t="s">
        <v>267</v>
      </c>
      <c r="B4" s="748"/>
      <c r="C4" s="748"/>
      <c r="D4" s="748"/>
      <c r="E4" s="748"/>
      <c r="F4" s="748"/>
      <c r="G4" s="218"/>
    </row>
    <row r="5" spans="1:7" s="47" customFormat="1" ht="25.5">
      <c r="A5" s="225"/>
      <c r="B5" s="225"/>
      <c r="C5" s="226">
        <v>2008</v>
      </c>
      <c r="D5" s="227" t="s">
        <v>262</v>
      </c>
      <c r="E5" s="224" t="s">
        <v>263</v>
      </c>
      <c r="F5" s="227">
        <v>2011</v>
      </c>
      <c r="G5" s="227">
        <v>2012</v>
      </c>
    </row>
    <row r="6" spans="1:7" ht="12.75">
      <c r="A6" s="2" t="s">
        <v>1035</v>
      </c>
      <c r="B6" s="2" t="s">
        <v>268</v>
      </c>
      <c r="C6" s="3">
        <v>163115</v>
      </c>
      <c r="D6" s="3">
        <v>184879</v>
      </c>
      <c r="E6" s="3">
        <v>213775</v>
      </c>
      <c r="F6" s="3">
        <v>186017</v>
      </c>
      <c r="G6" s="3">
        <v>189737</v>
      </c>
    </row>
    <row r="7" spans="1:7" ht="12.75">
      <c r="A7" s="2" t="s">
        <v>1036</v>
      </c>
      <c r="B7" s="2" t="s">
        <v>269</v>
      </c>
      <c r="C7" s="3">
        <v>271733</v>
      </c>
      <c r="D7" s="3">
        <v>270928</v>
      </c>
      <c r="E7" s="3">
        <v>291286</v>
      </c>
      <c r="F7" s="3">
        <v>278588</v>
      </c>
      <c r="G7" s="3">
        <v>284160</v>
      </c>
    </row>
    <row r="8" spans="1:7" ht="12.75">
      <c r="A8" s="2" t="s">
        <v>1079</v>
      </c>
      <c r="B8" s="219" t="s">
        <v>1064</v>
      </c>
      <c r="C8" s="3">
        <f>SUM(C6:C7)</f>
        <v>434848</v>
      </c>
      <c r="D8" s="3">
        <f>SUM(D6:D7)</f>
        <v>455807</v>
      </c>
      <c r="E8" s="3">
        <f>SUM(E6:E7)</f>
        <v>505061</v>
      </c>
      <c r="F8" s="3">
        <f>SUM(F6:F7)</f>
        <v>464605</v>
      </c>
      <c r="G8" s="3">
        <f>SUM(G6:G7)</f>
        <v>473897</v>
      </c>
    </row>
    <row r="9" spans="1:7" ht="12.75">
      <c r="A9" s="2" t="s">
        <v>1085</v>
      </c>
      <c r="B9" s="2" t="s">
        <v>1205</v>
      </c>
      <c r="C9" s="3">
        <v>255767</v>
      </c>
      <c r="D9" s="3">
        <v>202462</v>
      </c>
      <c r="E9" s="3">
        <v>379352</v>
      </c>
      <c r="F9" s="3">
        <v>200931</v>
      </c>
      <c r="G9" s="3">
        <v>202940</v>
      </c>
    </row>
    <row r="10" spans="1:7" ht="12.75">
      <c r="A10" s="2" t="s">
        <v>1090</v>
      </c>
      <c r="B10" s="2" t="s">
        <v>270</v>
      </c>
      <c r="C10" s="3">
        <v>210000</v>
      </c>
      <c r="D10" s="3">
        <v>10000</v>
      </c>
      <c r="E10" s="3">
        <v>2320</v>
      </c>
      <c r="F10" s="3">
        <v>10000</v>
      </c>
      <c r="G10" s="3">
        <v>10000</v>
      </c>
    </row>
    <row r="11" spans="1:7" ht="12.75">
      <c r="A11" s="2" t="s">
        <v>1035</v>
      </c>
      <c r="B11" s="2" t="s">
        <v>1162</v>
      </c>
      <c r="C11" s="3">
        <v>26758</v>
      </c>
      <c r="D11" s="3">
        <v>23115</v>
      </c>
      <c r="E11" s="3">
        <v>72146</v>
      </c>
      <c r="F11" s="3">
        <v>23577</v>
      </c>
      <c r="G11" s="3">
        <v>24050</v>
      </c>
    </row>
    <row r="12" spans="1:7" ht="12.75">
      <c r="A12" s="2" t="s">
        <v>1036</v>
      </c>
      <c r="B12" s="2" t="s">
        <v>1093</v>
      </c>
      <c r="C12" s="3">
        <v>79100</v>
      </c>
      <c r="D12" s="3">
        <v>62031</v>
      </c>
      <c r="E12" s="3">
        <v>95798</v>
      </c>
      <c r="F12" s="3">
        <v>15300</v>
      </c>
      <c r="G12" s="3">
        <v>13800</v>
      </c>
    </row>
    <row r="13" spans="1:7" ht="12.75">
      <c r="A13" s="2" t="s">
        <v>1094</v>
      </c>
      <c r="B13" s="2" t="s">
        <v>1206</v>
      </c>
      <c r="C13" s="3">
        <f>SUM(C11:C12)</f>
        <v>105858</v>
      </c>
      <c r="D13" s="3">
        <f>SUM(D11:D12)</f>
        <v>85146</v>
      </c>
      <c r="E13" s="3">
        <f>SUM(E11:E12)</f>
        <v>167944</v>
      </c>
      <c r="F13" s="3">
        <f>SUM(F11:F12)</f>
        <v>38877</v>
      </c>
      <c r="G13" s="3">
        <f>SUM(G11:G12)</f>
        <v>37850</v>
      </c>
    </row>
    <row r="14" spans="1:7" ht="12.75">
      <c r="A14" s="2" t="s">
        <v>271</v>
      </c>
      <c r="B14" s="2" t="s">
        <v>1144</v>
      </c>
      <c r="C14" s="3">
        <v>8556</v>
      </c>
      <c r="D14" s="3">
        <v>0</v>
      </c>
      <c r="E14" s="3">
        <v>15419</v>
      </c>
      <c r="F14" s="3">
        <v>12450</v>
      </c>
      <c r="G14" s="3">
        <v>10890</v>
      </c>
    </row>
    <row r="15" spans="1:7" ht="12.75">
      <c r="A15" s="2" t="s">
        <v>1147</v>
      </c>
      <c r="B15" s="2" t="s">
        <v>133</v>
      </c>
      <c r="C15" s="3">
        <v>7316</v>
      </c>
      <c r="D15" s="3">
        <v>3043</v>
      </c>
      <c r="E15" s="3">
        <v>2741</v>
      </c>
      <c r="F15" s="3">
        <v>1500</v>
      </c>
      <c r="G15" s="3">
        <v>800</v>
      </c>
    </row>
    <row r="16" spans="1:7" ht="12.75">
      <c r="A16" s="2" t="s">
        <v>1103</v>
      </c>
      <c r="B16" s="2" t="s">
        <v>1207</v>
      </c>
      <c r="C16" s="3">
        <v>21612</v>
      </c>
      <c r="D16" s="3">
        <v>13659</v>
      </c>
      <c r="E16" s="3"/>
      <c r="F16" s="3">
        <v>0</v>
      </c>
      <c r="G16" s="3">
        <v>0</v>
      </c>
    </row>
    <row r="17" spans="1:7" ht="12.75">
      <c r="A17" s="2" t="s">
        <v>1105</v>
      </c>
      <c r="B17" s="2" t="s">
        <v>1208</v>
      </c>
      <c r="C17" s="3">
        <v>60440</v>
      </c>
      <c r="D17" s="3">
        <v>351350</v>
      </c>
      <c r="E17" s="3">
        <v>57427</v>
      </c>
      <c r="F17" s="3">
        <v>10000</v>
      </c>
      <c r="G17" s="3">
        <v>10000</v>
      </c>
    </row>
    <row r="18" spans="1:7" ht="12.75">
      <c r="A18" s="2" t="s">
        <v>110</v>
      </c>
      <c r="B18" s="2" t="s">
        <v>108</v>
      </c>
      <c r="C18" s="3"/>
      <c r="D18" s="3"/>
      <c r="E18" s="3">
        <v>-23515</v>
      </c>
      <c r="F18" s="3"/>
      <c r="G18" s="3"/>
    </row>
    <row r="19" spans="1:7" ht="12.75">
      <c r="A19" s="220"/>
      <c r="B19" s="178" t="s">
        <v>272</v>
      </c>
      <c r="C19" s="216">
        <f>C8+C9+C10+C13+C14+C15+C16+C17</f>
        <v>1104397</v>
      </c>
      <c r="D19" s="216">
        <f>D8+D9+D10+D13+D14+D15+D16+D17</f>
        <v>1121467</v>
      </c>
      <c r="E19" s="216">
        <f>E8+E9+E10+E13+E14+E15+E16+E17+E18</f>
        <v>1106749</v>
      </c>
      <c r="F19" s="216">
        <f>F8+F9+F10+F13+F14+F15+F16+F17</f>
        <v>738363</v>
      </c>
      <c r="G19" s="216">
        <f>G8+G9+G10+G13+G14+G15+G16+G17</f>
        <v>746377</v>
      </c>
    </row>
    <row r="20" spans="1:7" ht="12.75">
      <c r="A20" s="743" t="s">
        <v>273</v>
      </c>
      <c r="B20" s="744"/>
      <c r="C20" s="744"/>
      <c r="D20" s="744"/>
      <c r="E20" s="744"/>
      <c r="F20" s="745"/>
      <c r="G20" s="221"/>
    </row>
    <row r="21" spans="1:7" ht="12.75">
      <c r="A21" s="2" t="s">
        <v>1035</v>
      </c>
      <c r="B21" s="2" t="s">
        <v>1116</v>
      </c>
      <c r="C21" s="3"/>
      <c r="D21" s="3"/>
      <c r="E21" s="3"/>
      <c r="F21" s="3"/>
      <c r="G21" s="3"/>
    </row>
    <row r="22" spans="1:7" ht="12.75">
      <c r="A22" s="2"/>
      <c r="B22" s="2" t="s">
        <v>274</v>
      </c>
      <c r="C22" s="3">
        <v>332067</v>
      </c>
      <c r="D22" s="3">
        <v>276317</v>
      </c>
      <c r="E22" s="3">
        <v>363916</v>
      </c>
      <c r="F22" s="3">
        <v>279080</v>
      </c>
      <c r="G22" s="3">
        <v>281871</v>
      </c>
    </row>
    <row r="23" spans="1:7" ht="12.75">
      <c r="A23" s="2"/>
      <c r="B23" s="2" t="s">
        <v>275</v>
      </c>
      <c r="C23" s="3">
        <v>108239</v>
      </c>
      <c r="D23" s="3">
        <v>73514</v>
      </c>
      <c r="E23" s="3">
        <v>90409</v>
      </c>
      <c r="F23" s="3">
        <v>74249</v>
      </c>
      <c r="G23" s="3">
        <v>74990</v>
      </c>
    </row>
    <row r="24" spans="1:7" ht="12.75">
      <c r="A24" s="2"/>
      <c r="B24" s="2" t="s">
        <v>1040</v>
      </c>
      <c r="C24" s="3">
        <v>229067</v>
      </c>
      <c r="D24" s="3">
        <v>241419</v>
      </c>
      <c r="E24" s="3">
        <v>303845</v>
      </c>
      <c r="F24" s="3">
        <v>246247</v>
      </c>
      <c r="G24" s="3">
        <v>251172</v>
      </c>
    </row>
    <row r="25" spans="1:7" ht="12.75">
      <c r="A25" s="2"/>
      <c r="B25" s="2" t="s">
        <v>1108</v>
      </c>
      <c r="C25" s="3">
        <v>2577</v>
      </c>
      <c r="D25" s="3">
        <v>2567</v>
      </c>
      <c r="E25" s="3">
        <v>2755</v>
      </c>
      <c r="F25" s="3">
        <v>2500</v>
      </c>
      <c r="G25" s="3">
        <v>2500</v>
      </c>
    </row>
    <row r="26" spans="1:7" ht="12.75">
      <c r="A26" s="2"/>
      <c r="B26" s="2" t="s">
        <v>1159</v>
      </c>
      <c r="C26" s="3">
        <v>9650</v>
      </c>
      <c r="D26" s="3">
        <v>15032</v>
      </c>
      <c r="E26" s="3">
        <v>14100</v>
      </c>
      <c r="F26" s="3">
        <v>10000</v>
      </c>
      <c r="G26" s="3">
        <v>10000</v>
      </c>
    </row>
    <row r="27" spans="1:7" ht="12.75">
      <c r="A27" s="2"/>
      <c r="B27" s="2" t="s">
        <v>124</v>
      </c>
      <c r="C27" s="3">
        <v>16030</v>
      </c>
      <c r="D27" s="3">
        <v>11710</v>
      </c>
      <c r="E27" s="3">
        <v>12311</v>
      </c>
      <c r="F27" s="3">
        <v>12120</v>
      </c>
      <c r="G27" s="3">
        <v>10680</v>
      </c>
    </row>
    <row r="28" spans="1:7" ht="12.75">
      <c r="A28" s="2"/>
      <c r="B28" s="2" t="s">
        <v>126</v>
      </c>
      <c r="C28" s="3">
        <v>21200</v>
      </c>
      <c r="D28" s="3">
        <v>23700</v>
      </c>
      <c r="E28" s="3">
        <v>63989</v>
      </c>
      <c r="F28" s="3">
        <v>23700</v>
      </c>
      <c r="G28" s="3">
        <v>23700</v>
      </c>
    </row>
    <row r="29" spans="1:7" ht="12.75">
      <c r="A29" s="2"/>
      <c r="B29" s="2" t="s">
        <v>276</v>
      </c>
      <c r="C29" s="3">
        <v>5469</v>
      </c>
      <c r="D29" s="3">
        <v>3851</v>
      </c>
      <c r="E29" s="3"/>
      <c r="F29" s="3">
        <v>1000</v>
      </c>
      <c r="G29" s="3">
        <v>1000</v>
      </c>
    </row>
    <row r="30" spans="1:7" ht="12.75">
      <c r="A30" s="2"/>
      <c r="B30" s="2" t="s">
        <v>114</v>
      </c>
      <c r="C30" s="3"/>
      <c r="D30" s="3"/>
      <c r="E30" s="3">
        <v>34434</v>
      </c>
      <c r="F30" s="3"/>
      <c r="G30" s="3"/>
    </row>
    <row r="31" spans="1:7" ht="12.75">
      <c r="A31" s="222"/>
      <c r="B31" s="222" t="s">
        <v>1109</v>
      </c>
      <c r="C31" s="223">
        <f>SUM(C22:C29)</f>
        <v>724299</v>
      </c>
      <c r="D31" s="223">
        <f>SUM(D22:D29)</f>
        <v>648110</v>
      </c>
      <c r="E31" s="223">
        <f>SUM(E22:E30)</f>
        <v>885759</v>
      </c>
      <c r="F31" s="223">
        <f>SUM(F22:F29)</f>
        <v>648896</v>
      </c>
      <c r="G31" s="223">
        <f>SUM(G22:G29)</f>
        <v>655913</v>
      </c>
    </row>
    <row r="32" spans="1:7" ht="12.75">
      <c r="A32" s="2" t="s">
        <v>1036</v>
      </c>
      <c r="B32" s="2" t="s">
        <v>1041</v>
      </c>
      <c r="C32" s="3"/>
      <c r="D32" s="3"/>
      <c r="E32" s="3"/>
      <c r="F32" s="3"/>
      <c r="G32" s="3"/>
    </row>
    <row r="33" spans="1:7" ht="12.75">
      <c r="A33" s="2"/>
      <c r="B33" s="2" t="s">
        <v>1118</v>
      </c>
      <c r="C33" s="3">
        <v>110624</v>
      </c>
      <c r="D33" s="3">
        <v>137256</v>
      </c>
      <c r="E33" s="3">
        <v>142356</v>
      </c>
      <c r="F33" s="3">
        <v>65850</v>
      </c>
      <c r="G33" s="3">
        <v>55681</v>
      </c>
    </row>
    <row r="34" spans="1:7" ht="12.75">
      <c r="A34" s="2"/>
      <c r="B34" s="2" t="s">
        <v>1203</v>
      </c>
      <c r="C34" s="3">
        <v>28266</v>
      </c>
      <c r="D34" s="3">
        <v>26817</v>
      </c>
      <c r="E34" s="3">
        <v>86020</v>
      </c>
      <c r="F34" s="3">
        <v>7535</v>
      </c>
      <c r="G34" s="3">
        <v>12000</v>
      </c>
    </row>
    <row r="35" spans="1:7" ht="12.75">
      <c r="A35" s="2"/>
      <c r="B35" s="2" t="s">
        <v>277</v>
      </c>
      <c r="C35" s="3">
        <v>9196</v>
      </c>
      <c r="D35" s="3">
        <v>4003</v>
      </c>
      <c r="E35" s="3">
        <v>3223</v>
      </c>
      <c r="F35" s="3"/>
      <c r="G35" s="3"/>
    </row>
    <row r="36" spans="1:7" ht="12.75">
      <c r="A36" s="2"/>
      <c r="B36" s="2" t="s">
        <v>278</v>
      </c>
      <c r="C36" s="3"/>
      <c r="D36" s="3">
        <v>0</v>
      </c>
      <c r="E36" s="3">
        <v>5520</v>
      </c>
      <c r="F36" s="3"/>
      <c r="G36" s="3"/>
    </row>
    <row r="37" spans="1:7" ht="12.75">
      <c r="A37" s="2"/>
      <c r="B37" s="2" t="s">
        <v>258</v>
      </c>
      <c r="C37" s="3"/>
      <c r="D37" s="3">
        <v>12194</v>
      </c>
      <c r="E37" s="3">
        <v>4849</v>
      </c>
      <c r="F37" s="3">
        <v>11711</v>
      </c>
      <c r="G37" s="3">
        <v>9311</v>
      </c>
    </row>
    <row r="38" spans="1:7" ht="12.75">
      <c r="A38" s="2"/>
      <c r="B38" s="2" t="s">
        <v>1119</v>
      </c>
      <c r="C38" s="3">
        <v>227229</v>
      </c>
      <c r="D38" s="3">
        <v>288304</v>
      </c>
      <c r="E38" s="3"/>
      <c r="F38" s="3"/>
      <c r="G38" s="3">
        <v>10000</v>
      </c>
    </row>
    <row r="39" spans="1:7" ht="12.75">
      <c r="A39" s="222"/>
      <c r="B39" s="222" t="s">
        <v>1110</v>
      </c>
      <c r="C39" s="223">
        <f>SUM(C33:C38)</f>
        <v>375315</v>
      </c>
      <c r="D39" s="223">
        <f>SUM(D33:D38)</f>
        <v>468574</v>
      </c>
      <c r="E39" s="223">
        <f>SUM(E33:E38)</f>
        <v>241968</v>
      </c>
      <c r="F39" s="223">
        <f>SUM(F33:F38)</f>
        <v>85096</v>
      </c>
      <c r="G39" s="223">
        <f>SUM(G33:G38)</f>
        <v>86992</v>
      </c>
    </row>
    <row r="40" spans="1:7" ht="12.75">
      <c r="A40" s="2" t="s">
        <v>1042</v>
      </c>
      <c r="B40" s="2" t="s">
        <v>1126</v>
      </c>
      <c r="C40" s="3"/>
      <c r="D40" s="3"/>
      <c r="E40" s="3"/>
      <c r="F40" s="3"/>
      <c r="G40" s="3"/>
    </row>
    <row r="41" spans="1:7" ht="12.75">
      <c r="A41" s="2"/>
      <c r="B41" s="2" t="s">
        <v>1204</v>
      </c>
      <c r="C41" s="3">
        <v>4783</v>
      </c>
      <c r="D41" s="3">
        <v>4783</v>
      </c>
      <c r="E41" s="3">
        <v>4515</v>
      </c>
      <c r="F41" s="3">
        <v>4371</v>
      </c>
      <c r="G41" s="3">
        <v>3472</v>
      </c>
    </row>
    <row r="42" spans="1:7" ht="12.75">
      <c r="A42" s="222"/>
      <c r="B42" s="222" t="s">
        <v>1209</v>
      </c>
      <c r="C42" s="223">
        <f>SUM(C41)</f>
        <v>4783</v>
      </c>
      <c r="D42" s="223">
        <f>SUM(D41)</f>
        <v>4783</v>
      </c>
      <c r="E42" s="223">
        <f>SUM(E41)</f>
        <v>4515</v>
      </c>
      <c r="F42" s="223">
        <f>SUM(F41)</f>
        <v>4371</v>
      </c>
      <c r="G42" s="223">
        <f>SUM(G41)</f>
        <v>3472</v>
      </c>
    </row>
    <row r="43" spans="1:7" ht="12.75">
      <c r="A43" s="220"/>
      <c r="B43" s="178" t="s">
        <v>279</v>
      </c>
      <c r="C43" s="216">
        <f>C31+C39+C42</f>
        <v>1104397</v>
      </c>
      <c r="D43" s="216">
        <f>D31+D39+D42</f>
        <v>1121467</v>
      </c>
      <c r="E43" s="216">
        <f>E31+E39+E42</f>
        <v>1132242</v>
      </c>
      <c r="F43" s="216">
        <f>F31+F39+F42</f>
        <v>738363</v>
      </c>
      <c r="G43" s="216">
        <f>G31+G39+G42</f>
        <v>746377</v>
      </c>
    </row>
  </sheetData>
  <mergeCells count="5">
    <mergeCell ref="A20:F20"/>
    <mergeCell ref="A1:F1"/>
    <mergeCell ref="A2:F2"/>
    <mergeCell ref="A3:F3"/>
    <mergeCell ref="A4:F4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 8. melléklet a 12/2011.(IV.29.) rendelethez
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S10"/>
  <sheetViews>
    <sheetView workbookViewId="0" topLeftCell="C1">
      <selection activeCell="R11" sqref="R11:R12"/>
    </sheetView>
  </sheetViews>
  <sheetFormatPr defaultColWidth="9.140625" defaultRowHeight="12.75"/>
  <cols>
    <col min="1" max="1" width="27.7109375" style="0" customWidth="1"/>
  </cols>
  <sheetData>
    <row r="1" spans="1:12" s="242" customFormat="1" ht="26.25" customHeight="1">
      <c r="A1" s="749" t="s">
        <v>297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</row>
    <row r="2" spans="1:19" s="14" customFormat="1" ht="12.75">
      <c r="A2" s="228" t="s">
        <v>280</v>
      </c>
      <c r="B2" s="229"/>
      <c r="C2" s="229" t="s">
        <v>281</v>
      </c>
      <c r="D2" s="229"/>
      <c r="E2" s="229"/>
      <c r="F2" s="229"/>
      <c r="G2" s="230"/>
      <c r="H2" s="229"/>
      <c r="I2" s="229" t="s">
        <v>295</v>
      </c>
      <c r="J2" s="229"/>
      <c r="K2" s="229"/>
      <c r="L2" s="229"/>
      <c r="M2" s="230"/>
      <c r="N2" s="229"/>
      <c r="O2" s="229" t="s">
        <v>296</v>
      </c>
      <c r="P2" s="229"/>
      <c r="Q2" s="229"/>
      <c r="R2" s="229"/>
      <c r="S2" s="230"/>
    </row>
    <row r="3" spans="1:19" s="48" customFormat="1" ht="51.75" customHeight="1">
      <c r="A3" s="231" t="s">
        <v>282</v>
      </c>
      <c r="B3" s="232" t="s">
        <v>283</v>
      </c>
      <c r="C3" s="232" t="s">
        <v>284</v>
      </c>
      <c r="D3" s="232" t="s">
        <v>285</v>
      </c>
      <c r="E3" s="232" t="s">
        <v>287</v>
      </c>
      <c r="F3" s="232" t="s">
        <v>288</v>
      </c>
      <c r="G3" s="231" t="s">
        <v>286</v>
      </c>
      <c r="H3" s="232" t="s">
        <v>283</v>
      </c>
      <c r="I3" s="232" t="s">
        <v>284</v>
      </c>
      <c r="J3" s="232" t="s">
        <v>285</v>
      </c>
      <c r="K3" s="232" t="s">
        <v>287</v>
      </c>
      <c r="L3" s="232" t="s">
        <v>288</v>
      </c>
      <c r="M3" s="231" t="s">
        <v>286</v>
      </c>
      <c r="N3" s="232" t="s">
        <v>283</v>
      </c>
      <c r="O3" s="232" t="s">
        <v>284</v>
      </c>
      <c r="P3" s="232" t="s">
        <v>285</v>
      </c>
      <c r="Q3" s="232" t="s">
        <v>287</v>
      </c>
      <c r="R3" s="232" t="s">
        <v>288</v>
      </c>
      <c r="S3" s="231" t="s">
        <v>286</v>
      </c>
    </row>
    <row r="4" spans="1:19" ht="12.75">
      <c r="A4" s="233"/>
      <c r="B4" s="234" t="s">
        <v>289</v>
      </c>
      <c r="C4" s="234" t="s">
        <v>289</v>
      </c>
      <c r="D4" s="234" t="s">
        <v>290</v>
      </c>
      <c r="E4" s="234" t="s">
        <v>290</v>
      </c>
      <c r="F4" s="234" t="s">
        <v>290</v>
      </c>
      <c r="G4" s="235" t="s">
        <v>290</v>
      </c>
      <c r="H4" s="234" t="s">
        <v>289</v>
      </c>
      <c r="I4" s="234" t="s">
        <v>289</v>
      </c>
      <c r="J4" s="234" t="s">
        <v>290</v>
      </c>
      <c r="K4" s="234" t="s">
        <v>290</v>
      </c>
      <c r="L4" s="234" t="s">
        <v>290</v>
      </c>
      <c r="M4" s="235" t="s">
        <v>290</v>
      </c>
      <c r="N4" s="234" t="s">
        <v>289</v>
      </c>
      <c r="O4" s="234" t="s">
        <v>289</v>
      </c>
      <c r="P4" s="234" t="s">
        <v>290</v>
      </c>
      <c r="Q4" s="234" t="s">
        <v>290</v>
      </c>
      <c r="R4" s="234" t="s">
        <v>290</v>
      </c>
      <c r="S4" s="235" t="s">
        <v>290</v>
      </c>
    </row>
    <row r="5" spans="1:19" ht="25.5" customHeight="1">
      <c r="A5" s="241" t="s">
        <v>291</v>
      </c>
      <c r="B5" s="1">
        <v>43</v>
      </c>
      <c r="C5" s="1">
        <v>6</v>
      </c>
      <c r="D5" s="21">
        <v>0</v>
      </c>
      <c r="E5" s="21">
        <v>2</v>
      </c>
      <c r="F5" s="1">
        <v>0</v>
      </c>
      <c r="G5" s="237">
        <f aca="true" t="shared" si="0" ref="G5:G10">SUM(B5:F5)</f>
        <v>51</v>
      </c>
      <c r="H5" s="1">
        <v>43</v>
      </c>
      <c r="I5" s="1">
        <v>6</v>
      </c>
      <c r="J5" s="21">
        <v>0</v>
      </c>
      <c r="K5" s="21">
        <v>2</v>
      </c>
      <c r="L5" s="1">
        <v>0</v>
      </c>
      <c r="M5" s="237">
        <f aca="true" t="shared" si="1" ref="M5:M10">SUM(H5:L5)</f>
        <v>51</v>
      </c>
      <c r="N5" s="1">
        <v>42</v>
      </c>
      <c r="O5" s="1">
        <v>7</v>
      </c>
      <c r="P5" s="21">
        <v>1</v>
      </c>
      <c r="Q5" s="21">
        <v>2</v>
      </c>
      <c r="R5" s="1">
        <v>0</v>
      </c>
      <c r="S5" s="237">
        <f aca="true" t="shared" si="2" ref="S5:S10">SUM(N5:R5)</f>
        <v>52</v>
      </c>
    </row>
    <row r="6" spans="1:19" ht="28.5" customHeight="1">
      <c r="A6" s="241" t="s">
        <v>1170</v>
      </c>
      <c r="B6" s="1">
        <v>33</v>
      </c>
      <c r="C6" s="1">
        <v>2</v>
      </c>
      <c r="D6" s="21">
        <v>0</v>
      </c>
      <c r="E6" s="21">
        <v>0</v>
      </c>
      <c r="F6" s="1">
        <v>0</v>
      </c>
      <c r="G6" s="237">
        <f t="shared" si="0"/>
        <v>35</v>
      </c>
      <c r="H6" s="1">
        <v>33</v>
      </c>
      <c r="I6" s="1">
        <v>2</v>
      </c>
      <c r="J6" s="21">
        <v>0</v>
      </c>
      <c r="K6" s="21">
        <v>0</v>
      </c>
      <c r="L6" s="1">
        <v>0</v>
      </c>
      <c r="M6" s="237">
        <f t="shared" si="1"/>
        <v>35</v>
      </c>
      <c r="N6" s="1">
        <v>31</v>
      </c>
      <c r="O6" s="1">
        <v>3</v>
      </c>
      <c r="P6" s="21">
        <v>2</v>
      </c>
      <c r="Q6" s="21">
        <v>0</v>
      </c>
      <c r="R6" s="1">
        <v>0</v>
      </c>
      <c r="S6" s="237">
        <f t="shared" si="2"/>
        <v>36</v>
      </c>
    </row>
    <row r="7" spans="1:19" ht="18" customHeight="1">
      <c r="A7" s="236" t="s">
        <v>292</v>
      </c>
      <c r="B7" s="1">
        <v>21</v>
      </c>
      <c r="C7" s="1">
        <v>1</v>
      </c>
      <c r="D7" s="21">
        <v>0</v>
      </c>
      <c r="E7" s="21">
        <v>0</v>
      </c>
      <c r="F7" s="21">
        <v>0</v>
      </c>
      <c r="G7" s="237">
        <f t="shared" si="0"/>
        <v>22</v>
      </c>
      <c r="H7" s="1">
        <v>21</v>
      </c>
      <c r="I7" s="1">
        <v>1</v>
      </c>
      <c r="J7" s="21">
        <v>0</v>
      </c>
      <c r="K7" s="21">
        <v>0</v>
      </c>
      <c r="L7" s="21">
        <v>0</v>
      </c>
      <c r="M7" s="237">
        <f t="shared" si="1"/>
        <v>22</v>
      </c>
      <c r="N7" s="1">
        <v>22</v>
      </c>
      <c r="O7" s="1">
        <v>1</v>
      </c>
      <c r="P7" s="21">
        <v>0</v>
      </c>
      <c r="Q7" s="21">
        <v>0</v>
      </c>
      <c r="R7" s="21">
        <v>0</v>
      </c>
      <c r="S7" s="237">
        <f t="shared" si="2"/>
        <v>23</v>
      </c>
    </row>
    <row r="8" spans="1:19" ht="25.5" customHeight="1">
      <c r="A8" s="241" t="s">
        <v>293</v>
      </c>
      <c r="B8" s="1">
        <v>3</v>
      </c>
      <c r="C8" s="1">
        <v>1</v>
      </c>
      <c r="D8" s="21">
        <v>0</v>
      </c>
      <c r="E8" s="21">
        <v>0</v>
      </c>
      <c r="F8" s="21">
        <v>0</v>
      </c>
      <c r="G8" s="237">
        <f t="shared" si="0"/>
        <v>4</v>
      </c>
      <c r="H8" s="1">
        <v>3</v>
      </c>
      <c r="I8" s="1">
        <v>1</v>
      </c>
      <c r="J8" s="21">
        <v>0</v>
      </c>
      <c r="K8" s="21">
        <v>0</v>
      </c>
      <c r="L8" s="21">
        <v>0</v>
      </c>
      <c r="M8" s="237">
        <f t="shared" si="1"/>
        <v>4</v>
      </c>
      <c r="N8" s="1">
        <v>3</v>
      </c>
      <c r="O8" s="1">
        <v>0</v>
      </c>
      <c r="P8" s="21">
        <v>2</v>
      </c>
      <c r="Q8" s="21">
        <v>0</v>
      </c>
      <c r="R8" s="21">
        <v>0</v>
      </c>
      <c r="S8" s="237">
        <f t="shared" si="2"/>
        <v>5</v>
      </c>
    </row>
    <row r="9" spans="1:19" ht="27.75" customHeight="1">
      <c r="A9" s="236" t="s">
        <v>1062</v>
      </c>
      <c r="B9" s="1">
        <v>29</v>
      </c>
      <c r="C9" s="1">
        <v>2</v>
      </c>
      <c r="D9" s="21">
        <v>90</v>
      </c>
      <c r="E9" s="21">
        <v>4</v>
      </c>
      <c r="F9" s="1">
        <v>1</v>
      </c>
      <c r="G9" s="237">
        <f t="shared" si="0"/>
        <v>126</v>
      </c>
      <c r="H9" s="1">
        <v>29</v>
      </c>
      <c r="I9" s="1">
        <v>2</v>
      </c>
      <c r="J9" s="21">
        <v>50</v>
      </c>
      <c r="K9" s="21">
        <v>4</v>
      </c>
      <c r="L9" s="1">
        <v>1</v>
      </c>
      <c r="M9" s="237">
        <f t="shared" si="1"/>
        <v>86</v>
      </c>
      <c r="N9" s="1">
        <v>29</v>
      </c>
      <c r="O9" s="1">
        <v>2</v>
      </c>
      <c r="P9" s="21">
        <v>78</v>
      </c>
      <c r="Q9" s="21">
        <v>4</v>
      </c>
      <c r="R9" s="1">
        <v>0</v>
      </c>
      <c r="S9" s="237">
        <f t="shared" si="2"/>
        <v>113</v>
      </c>
    </row>
    <row r="10" spans="1:19" s="14" customFormat="1" ht="22.5" customHeight="1">
      <c r="A10" s="238" t="s">
        <v>294</v>
      </c>
      <c r="B10" s="239">
        <f>SUM(B5:B9)</f>
        <v>129</v>
      </c>
      <c r="C10" s="239">
        <f>SUM(C5:C9)</f>
        <v>12</v>
      </c>
      <c r="D10" s="239">
        <f>SUM(D5:D9)</f>
        <v>90</v>
      </c>
      <c r="E10" s="239">
        <f>SUM(E5:E9)</f>
        <v>6</v>
      </c>
      <c r="F10" s="239">
        <f>SUM(F5:F9)</f>
        <v>1</v>
      </c>
      <c r="G10" s="240">
        <f t="shared" si="0"/>
        <v>238</v>
      </c>
      <c r="H10" s="239">
        <f>SUM(H5:H9)</f>
        <v>129</v>
      </c>
      <c r="I10" s="239">
        <f>SUM(I5:I9)</f>
        <v>12</v>
      </c>
      <c r="J10" s="239">
        <f>SUM(J5:J9)</f>
        <v>50</v>
      </c>
      <c r="K10" s="239">
        <f>SUM(K5:K9)</f>
        <v>6</v>
      </c>
      <c r="L10" s="239">
        <f>SUM(L5:L9)</f>
        <v>1</v>
      </c>
      <c r="M10" s="240">
        <f t="shared" si="1"/>
        <v>198</v>
      </c>
      <c r="N10" s="239">
        <f>SUM(N5:N9)</f>
        <v>127</v>
      </c>
      <c r="O10" s="239">
        <f>SUM(O5:O9)</f>
        <v>13</v>
      </c>
      <c r="P10" s="239">
        <f>SUM(P5:P9)</f>
        <v>83</v>
      </c>
      <c r="Q10" s="239">
        <f>SUM(Q5:Q9)</f>
        <v>6</v>
      </c>
      <c r="R10" s="239">
        <f>SUM(R5:R9)</f>
        <v>0</v>
      </c>
      <c r="S10" s="240">
        <f t="shared" si="2"/>
        <v>229</v>
      </c>
    </row>
  </sheetData>
  <mergeCells count="1">
    <mergeCell ref="A1:L1"/>
  </mergeCells>
  <printOptions headings="1"/>
  <pageMargins left="0.75" right="0.75" top="1" bottom="1" header="0.5" footer="0.5"/>
  <pageSetup horizontalDpi="600" verticalDpi="600" orientation="landscape" paperSize="9" scale="65" r:id="rId1"/>
  <headerFooter alignWithMargins="0">
    <oddHeader>&amp;L 9. melléklet a 12/2011.(IV.29.) rendelethez
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U73"/>
  <sheetViews>
    <sheetView workbookViewId="0" topLeftCell="A1">
      <selection activeCell="J16" sqref="J16"/>
    </sheetView>
  </sheetViews>
  <sheetFormatPr defaultColWidth="9.140625" defaultRowHeight="12.75"/>
  <cols>
    <col min="1" max="1" width="38.57421875" style="0" bestFit="1" customWidth="1"/>
    <col min="2" max="2" width="14.28125" style="0" bestFit="1" customWidth="1"/>
    <col min="3" max="3" width="9.7109375" style="0" customWidth="1"/>
    <col min="11" max="12" width="8.7109375" style="0" customWidth="1"/>
    <col min="13" max="13" width="8.28125" style="0" customWidth="1"/>
    <col min="14" max="14" width="8.140625" style="0" customWidth="1"/>
    <col min="15" max="15" width="8.421875" style="0" customWidth="1"/>
    <col min="16" max="17" width="8.28125" style="0" customWidth="1"/>
    <col min="18" max="18" width="8.140625" style="0" customWidth="1"/>
    <col min="19" max="19" width="7.8515625" style="0" customWidth="1"/>
    <col min="20" max="20" width="8.00390625" style="0" customWidth="1"/>
    <col min="21" max="21" width="7.8515625" style="0" customWidth="1"/>
  </cols>
  <sheetData>
    <row r="1" spans="1:13" ht="23.25" customHeight="1">
      <c r="A1" s="750" t="s">
        <v>401</v>
      </c>
      <c r="B1" s="750"/>
      <c r="C1" s="750"/>
      <c r="D1" s="750"/>
      <c r="E1" s="750"/>
      <c r="F1" s="750"/>
      <c r="G1" s="750"/>
      <c r="H1" s="750"/>
      <c r="I1" s="750"/>
      <c r="J1" s="750"/>
      <c r="K1" s="244"/>
      <c r="L1" s="244"/>
      <c r="M1" s="244"/>
    </row>
    <row r="2" spans="1:21" ht="12.75">
      <c r="A2" s="245" t="s">
        <v>1039</v>
      </c>
      <c r="B2" s="246" t="s">
        <v>298</v>
      </c>
      <c r="C2" s="247" t="s">
        <v>299</v>
      </c>
      <c r="D2" s="246" t="s">
        <v>300</v>
      </c>
      <c r="E2" s="248" t="s">
        <v>301</v>
      </c>
      <c r="F2" s="248" t="s">
        <v>302</v>
      </c>
      <c r="G2" s="248" t="s">
        <v>303</v>
      </c>
      <c r="H2" s="248" t="s">
        <v>304</v>
      </c>
      <c r="I2" s="248" t="s">
        <v>305</v>
      </c>
      <c r="J2" s="248" t="s">
        <v>306</v>
      </c>
      <c r="K2" s="248" t="s">
        <v>307</v>
      </c>
      <c r="L2" s="248" t="s">
        <v>308</v>
      </c>
      <c r="M2" s="248" t="s">
        <v>309</v>
      </c>
      <c r="N2" s="248" t="s">
        <v>310</v>
      </c>
      <c r="O2" s="248" t="s">
        <v>311</v>
      </c>
      <c r="P2" s="248" t="s">
        <v>312</v>
      </c>
      <c r="Q2" s="248" t="s">
        <v>313</v>
      </c>
      <c r="R2" s="248" t="s">
        <v>314</v>
      </c>
      <c r="S2" s="248" t="s">
        <v>315</v>
      </c>
      <c r="T2" s="248" t="s">
        <v>316</v>
      </c>
      <c r="U2" s="248" t="s">
        <v>317</v>
      </c>
    </row>
    <row r="3" spans="1:21" ht="12.75">
      <c r="A3" s="49" t="s">
        <v>318</v>
      </c>
      <c r="B3" s="249" t="s">
        <v>319</v>
      </c>
      <c r="C3" s="250">
        <v>508</v>
      </c>
      <c r="D3" s="13">
        <v>508</v>
      </c>
      <c r="E3" s="13">
        <v>508</v>
      </c>
      <c r="F3" s="13">
        <v>508</v>
      </c>
      <c r="G3" s="13">
        <v>508</v>
      </c>
      <c r="H3" s="249">
        <v>21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1:21" ht="12.75">
      <c r="A4" s="49" t="s">
        <v>320</v>
      </c>
      <c r="B4" s="249" t="s">
        <v>319</v>
      </c>
      <c r="C4" s="250">
        <v>476</v>
      </c>
      <c r="D4" s="13">
        <v>476</v>
      </c>
      <c r="E4" s="13">
        <v>476</v>
      </c>
      <c r="F4" s="13">
        <v>476</v>
      </c>
      <c r="G4" s="13">
        <v>387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1:21" ht="12.75">
      <c r="A5" s="49" t="s">
        <v>321</v>
      </c>
      <c r="B5" s="249" t="s">
        <v>322</v>
      </c>
      <c r="C5" s="250">
        <v>1311</v>
      </c>
      <c r="D5" s="13">
        <v>899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</row>
    <row r="6" spans="1:21" ht="12.75">
      <c r="A6" s="49" t="s">
        <v>323</v>
      </c>
      <c r="B6" s="249" t="s">
        <v>324</v>
      </c>
      <c r="C6" s="250">
        <v>1765</v>
      </c>
      <c r="D6" s="13">
        <v>1765</v>
      </c>
      <c r="E6" s="13">
        <v>1765</v>
      </c>
      <c r="F6" s="13">
        <v>1765</v>
      </c>
      <c r="G6" s="249">
        <v>882</v>
      </c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</row>
    <row r="7" spans="1:21" ht="12.75">
      <c r="A7" s="49" t="s">
        <v>325</v>
      </c>
      <c r="B7" s="249" t="s">
        <v>324</v>
      </c>
      <c r="C7" s="250">
        <v>723</v>
      </c>
      <c r="D7" s="13">
        <v>723</v>
      </c>
      <c r="E7" s="13">
        <v>723</v>
      </c>
      <c r="F7" s="13">
        <v>723</v>
      </c>
      <c r="G7" s="249">
        <v>361</v>
      </c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</row>
    <row r="8" spans="1:21" ht="12.75">
      <c r="A8" s="251" t="s">
        <v>1063</v>
      </c>
      <c r="B8" s="252"/>
      <c r="C8" s="253">
        <f aca="true" t="shared" si="0" ref="C8:H8">SUM(C3:C7)</f>
        <v>4783</v>
      </c>
      <c r="D8" s="254">
        <f t="shared" si="0"/>
        <v>4371</v>
      </c>
      <c r="E8" s="254">
        <f t="shared" si="0"/>
        <v>3472</v>
      </c>
      <c r="F8" s="254">
        <f t="shared" si="0"/>
        <v>3472</v>
      </c>
      <c r="G8" s="254">
        <f t="shared" si="0"/>
        <v>2138</v>
      </c>
      <c r="H8" s="254">
        <f t="shared" si="0"/>
        <v>21</v>
      </c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</row>
    <row r="9" spans="1:21" ht="12.75">
      <c r="A9" s="49" t="s">
        <v>326</v>
      </c>
      <c r="B9" s="249" t="s">
        <v>327</v>
      </c>
      <c r="C9" s="250">
        <v>2236</v>
      </c>
      <c r="D9" s="13">
        <v>536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</row>
    <row r="10" spans="1:21" ht="12.75">
      <c r="A10" s="255" t="s">
        <v>328</v>
      </c>
      <c r="B10" s="249" t="s">
        <v>329</v>
      </c>
      <c r="C10" s="250">
        <v>27000</v>
      </c>
      <c r="D10" s="13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</row>
    <row r="11" spans="1:21" ht="38.25">
      <c r="A11" s="49" t="s">
        <v>333</v>
      </c>
      <c r="B11" s="249" t="s">
        <v>334</v>
      </c>
      <c r="C11" s="250">
        <v>0</v>
      </c>
      <c r="D11" s="13">
        <v>11028</v>
      </c>
      <c r="E11" s="249">
        <v>10571</v>
      </c>
      <c r="F11" s="249">
        <v>10629</v>
      </c>
      <c r="G11" s="249">
        <v>10688</v>
      </c>
      <c r="H11" s="249">
        <v>10604</v>
      </c>
      <c r="I11" s="249">
        <v>14485</v>
      </c>
      <c r="J11" s="249">
        <v>60241</v>
      </c>
      <c r="K11" s="249">
        <v>57641</v>
      </c>
      <c r="L11" s="249">
        <v>55041</v>
      </c>
      <c r="M11" s="249">
        <v>49392</v>
      </c>
      <c r="N11" s="249"/>
      <c r="O11" s="249"/>
      <c r="P11" s="249"/>
      <c r="Q11" s="249"/>
      <c r="R11" s="249"/>
      <c r="S11" s="249"/>
      <c r="T11" s="249"/>
      <c r="U11" s="249"/>
    </row>
    <row r="12" spans="1:21" ht="25.5">
      <c r="A12" s="219" t="s">
        <v>335</v>
      </c>
      <c r="B12" s="2"/>
      <c r="C12" s="2"/>
      <c r="D12" s="2">
        <v>30000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5.5">
      <c r="A13" s="219" t="s">
        <v>336</v>
      </c>
      <c r="B13" s="2"/>
      <c r="C13" s="2"/>
      <c r="D13" s="2">
        <v>30000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5.5">
      <c r="A14" s="49" t="s">
        <v>337</v>
      </c>
      <c r="B14" s="249" t="s">
        <v>338</v>
      </c>
      <c r="C14" s="250">
        <v>7711</v>
      </c>
      <c r="D14" s="13">
        <v>7711</v>
      </c>
      <c r="E14" s="249">
        <v>7711</v>
      </c>
      <c r="F14" s="249">
        <v>21811</v>
      </c>
      <c r="G14" s="249">
        <v>21313</v>
      </c>
      <c r="H14" s="249">
        <v>20816</v>
      </c>
      <c r="I14" s="249">
        <v>20319</v>
      </c>
      <c r="J14" s="249">
        <v>19821</v>
      </c>
      <c r="K14" s="249">
        <v>19324</v>
      </c>
      <c r="L14" s="249">
        <v>18826</v>
      </c>
      <c r="M14" s="249">
        <v>18328</v>
      </c>
      <c r="N14" s="249">
        <v>17831</v>
      </c>
      <c r="O14" s="249">
        <v>17356</v>
      </c>
      <c r="P14" s="249">
        <v>16836</v>
      </c>
      <c r="Q14" s="249">
        <v>16339</v>
      </c>
      <c r="R14" s="249">
        <v>15841</v>
      </c>
      <c r="S14" s="249">
        <v>15344</v>
      </c>
      <c r="T14" s="249">
        <v>14846</v>
      </c>
      <c r="U14" s="250">
        <v>7248</v>
      </c>
    </row>
    <row r="15" spans="1:21" ht="26.25" thickBot="1">
      <c r="A15" s="256" t="s">
        <v>339</v>
      </c>
      <c r="B15" s="257" t="s">
        <v>340</v>
      </c>
      <c r="C15" s="258">
        <v>4483</v>
      </c>
      <c r="D15" s="259">
        <v>4000</v>
      </c>
      <c r="E15" s="257">
        <v>1600</v>
      </c>
      <c r="F15" s="257">
        <v>1400</v>
      </c>
      <c r="G15" s="257">
        <v>1000</v>
      </c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</row>
    <row r="16" spans="1:21" ht="114.75">
      <c r="A16" s="260" t="s">
        <v>341</v>
      </c>
      <c r="B16" s="261"/>
      <c r="C16" s="262"/>
      <c r="D16" s="263"/>
      <c r="E16" s="261">
        <v>45063</v>
      </c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</row>
    <row r="17" spans="1:21" ht="12.75">
      <c r="A17" s="251" t="s">
        <v>342</v>
      </c>
      <c r="B17" s="252"/>
      <c r="C17" s="254">
        <f aca="true" t="shared" si="1" ref="C17:J17">SUM(C8:C15)</f>
        <v>46213</v>
      </c>
      <c r="D17" s="254">
        <f t="shared" si="1"/>
        <v>87646</v>
      </c>
      <c r="E17" s="254">
        <f>SUM(E8:E16)</f>
        <v>68417</v>
      </c>
      <c r="F17" s="254">
        <f t="shared" si="1"/>
        <v>37312</v>
      </c>
      <c r="G17" s="254">
        <f t="shared" si="1"/>
        <v>35139</v>
      </c>
      <c r="H17" s="254">
        <f t="shared" si="1"/>
        <v>31441</v>
      </c>
      <c r="I17" s="254">
        <f t="shared" si="1"/>
        <v>34804</v>
      </c>
      <c r="J17" s="254">
        <f t="shared" si="1"/>
        <v>80062</v>
      </c>
      <c r="K17" s="254">
        <f>SUM(K8:K15)</f>
        <v>76965</v>
      </c>
      <c r="L17" s="254">
        <f>SUM(L8:L15)</f>
        <v>73867</v>
      </c>
      <c r="M17" s="254">
        <f aca="true" t="shared" si="2" ref="M17:U17">SUM(M8:M15)</f>
        <v>67720</v>
      </c>
      <c r="N17" s="254">
        <f t="shared" si="2"/>
        <v>17831</v>
      </c>
      <c r="O17" s="254">
        <f t="shared" si="2"/>
        <v>17356</v>
      </c>
      <c r="P17" s="254">
        <f t="shared" si="2"/>
        <v>16836</v>
      </c>
      <c r="Q17" s="254">
        <f t="shared" si="2"/>
        <v>16339</v>
      </c>
      <c r="R17" s="254">
        <f t="shared" si="2"/>
        <v>15841</v>
      </c>
      <c r="S17" s="254">
        <f t="shared" si="2"/>
        <v>15344</v>
      </c>
      <c r="T17" s="254">
        <f t="shared" si="2"/>
        <v>14846</v>
      </c>
      <c r="U17" s="254">
        <f t="shared" si="2"/>
        <v>7248</v>
      </c>
    </row>
    <row r="18" spans="1:3" ht="12.75">
      <c r="A18" s="48"/>
      <c r="C18" s="243"/>
    </row>
    <row r="20" spans="1:13" ht="36">
      <c r="A20" s="264" t="s">
        <v>343</v>
      </c>
      <c r="B20" s="265"/>
      <c r="C20" s="266" t="s">
        <v>299</v>
      </c>
      <c r="D20" s="267" t="s">
        <v>300</v>
      </c>
      <c r="E20" s="268" t="s">
        <v>301</v>
      </c>
      <c r="F20" s="268" t="s">
        <v>302</v>
      </c>
      <c r="G20" s="268" t="s">
        <v>303</v>
      </c>
      <c r="H20" s="268" t="s">
        <v>304</v>
      </c>
      <c r="I20" s="268" t="s">
        <v>305</v>
      </c>
      <c r="J20" s="268" t="s">
        <v>306</v>
      </c>
      <c r="K20" s="269"/>
      <c r="L20" s="269"/>
      <c r="M20" s="269"/>
    </row>
    <row r="21" spans="1:13" ht="63.75">
      <c r="A21" s="219" t="s">
        <v>344</v>
      </c>
      <c r="B21" s="270" t="s">
        <v>345</v>
      </c>
      <c r="C21" s="271">
        <v>3999.6</v>
      </c>
      <c r="D21" s="249"/>
      <c r="E21" s="249"/>
      <c r="F21" s="249"/>
      <c r="G21" s="249"/>
      <c r="H21" s="249"/>
      <c r="I21" s="249"/>
      <c r="J21" s="249"/>
      <c r="K21" s="21"/>
      <c r="L21" s="21"/>
      <c r="M21" s="21"/>
    </row>
    <row r="22" spans="1:13" ht="38.25">
      <c r="A22" s="219" t="s">
        <v>346</v>
      </c>
      <c r="B22" s="270" t="s">
        <v>345</v>
      </c>
      <c r="C22" s="272">
        <v>35147</v>
      </c>
      <c r="D22" s="249"/>
      <c r="E22" s="249"/>
      <c r="F22" s="249"/>
      <c r="G22" s="249"/>
      <c r="H22" s="249"/>
      <c r="I22" s="249"/>
      <c r="J22" s="249"/>
      <c r="K22" s="21"/>
      <c r="L22" s="21"/>
      <c r="M22" s="21"/>
    </row>
    <row r="23" spans="1:13" ht="38.25">
      <c r="A23" s="219" t="s">
        <v>347</v>
      </c>
      <c r="B23" s="270" t="s">
        <v>345</v>
      </c>
      <c r="C23" s="272">
        <v>337</v>
      </c>
      <c r="D23" s="249"/>
      <c r="E23" s="249"/>
      <c r="F23" s="249"/>
      <c r="G23" s="249"/>
      <c r="H23" s="249"/>
      <c r="I23" s="249"/>
      <c r="J23" s="249"/>
      <c r="K23" s="21"/>
      <c r="L23" s="21"/>
      <c r="M23" s="21"/>
    </row>
    <row r="24" spans="1:13" ht="25.5">
      <c r="A24" s="219" t="s">
        <v>348</v>
      </c>
      <c r="B24" s="270" t="s">
        <v>345</v>
      </c>
      <c r="C24" s="272">
        <v>2215</v>
      </c>
      <c r="D24" s="273">
        <v>7442</v>
      </c>
      <c r="E24" s="273">
        <v>1581</v>
      </c>
      <c r="F24" s="249"/>
      <c r="G24" s="249"/>
      <c r="H24" s="249"/>
      <c r="I24" s="249"/>
      <c r="J24" s="249"/>
      <c r="K24" s="21"/>
      <c r="L24" s="21"/>
      <c r="M24" s="21"/>
    </row>
    <row r="25" spans="1:13" ht="63.75">
      <c r="A25" s="219" t="s">
        <v>349</v>
      </c>
      <c r="B25" s="270" t="s">
        <v>345</v>
      </c>
      <c r="C25" s="272">
        <v>8530</v>
      </c>
      <c r="D25" s="273"/>
      <c r="E25" s="273"/>
      <c r="F25" s="249"/>
      <c r="G25" s="249"/>
      <c r="H25" s="249"/>
      <c r="I25" s="249"/>
      <c r="J25" s="249"/>
      <c r="K25" s="21"/>
      <c r="L25" s="21"/>
      <c r="M25" s="21"/>
    </row>
    <row r="26" spans="1:13" ht="25.5">
      <c r="A26" s="219" t="s">
        <v>350</v>
      </c>
      <c r="B26" s="270" t="s">
        <v>345</v>
      </c>
      <c r="C26" s="272">
        <v>3662</v>
      </c>
      <c r="D26" s="273"/>
      <c r="E26" s="273"/>
      <c r="F26" s="249"/>
      <c r="G26" s="249"/>
      <c r="H26" s="249"/>
      <c r="I26" s="249"/>
      <c r="J26" s="249"/>
      <c r="K26" s="21"/>
      <c r="L26" s="21"/>
      <c r="M26" s="21"/>
    </row>
    <row r="27" spans="1:13" ht="51">
      <c r="A27" s="219" t="s">
        <v>351</v>
      </c>
      <c r="B27" s="270" t="s">
        <v>345</v>
      </c>
      <c r="C27" s="272">
        <v>10416</v>
      </c>
      <c r="D27" s="273"/>
      <c r="E27" s="273"/>
      <c r="F27" s="249"/>
      <c r="G27" s="249"/>
      <c r="H27" s="249"/>
      <c r="I27" s="249"/>
      <c r="J27" s="249"/>
      <c r="K27" s="21"/>
      <c r="L27" s="21"/>
      <c r="M27" s="21"/>
    </row>
    <row r="28" spans="1:13" ht="25.5">
      <c r="A28" s="219" t="s">
        <v>352</v>
      </c>
      <c r="B28" s="270" t="s">
        <v>345</v>
      </c>
      <c r="C28" s="272">
        <v>4900</v>
      </c>
      <c r="D28" s="273"/>
      <c r="E28" s="273"/>
      <c r="F28" s="249"/>
      <c r="G28" s="249"/>
      <c r="H28" s="249"/>
      <c r="I28" s="249"/>
      <c r="J28" s="249"/>
      <c r="K28" s="21"/>
      <c r="L28" s="21"/>
      <c r="M28" s="21"/>
    </row>
    <row r="29" spans="1:13" ht="38.25">
      <c r="A29" s="219" t="s">
        <v>353</v>
      </c>
      <c r="B29" s="270" t="s">
        <v>345</v>
      </c>
      <c r="C29" s="272">
        <v>15839</v>
      </c>
      <c r="D29" s="273"/>
      <c r="E29" s="273"/>
      <c r="F29" s="249"/>
      <c r="G29" s="249"/>
      <c r="H29" s="249"/>
      <c r="I29" s="249"/>
      <c r="J29" s="249"/>
      <c r="K29" s="21"/>
      <c r="L29" s="21"/>
      <c r="M29" s="21"/>
    </row>
    <row r="30" spans="1:13" ht="25.5">
      <c r="A30" s="219" t="s">
        <v>354</v>
      </c>
      <c r="B30" s="270" t="s">
        <v>345</v>
      </c>
      <c r="C30" s="272">
        <v>1416</v>
      </c>
      <c r="D30" s="273"/>
      <c r="E30" s="273"/>
      <c r="F30" s="249"/>
      <c r="G30" s="249"/>
      <c r="H30" s="249"/>
      <c r="I30" s="249"/>
      <c r="J30" s="249"/>
      <c r="K30" s="21"/>
      <c r="L30" s="21"/>
      <c r="M30" s="21"/>
    </row>
    <row r="31" spans="1:13" ht="38.25">
      <c r="A31" s="219" t="s">
        <v>360</v>
      </c>
      <c r="B31" s="270" t="s">
        <v>345</v>
      </c>
      <c r="C31" s="272">
        <v>215</v>
      </c>
      <c r="D31" s="273"/>
      <c r="E31" s="273"/>
      <c r="F31" s="249"/>
      <c r="G31" s="249"/>
      <c r="H31" s="249"/>
      <c r="I31" s="249"/>
      <c r="J31" s="249"/>
      <c r="K31" s="21"/>
      <c r="L31" s="21"/>
      <c r="M31" s="21"/>
    </row>
    <row r="32" spans="1:13" ht="12.75">
      <c r="A32" s="274" t="s">
        <v>361</v>
      </c>
      <c r="B32" s="275"/>
      <c r="C32" s="276">
        <f>SUM(C22:C31)</f>
        <v>82677</v>
      </c>
      <c r="D32" s="277">
        <f>SUM(D21:D31)</f>
        <v>7442</v>
      </c>
      <c r="E32" s="277">
        <f>SUM(E21:E31)</f>
        <v>1581</v>
      </c>
      <c r="F32" s="275"/>
      <c r="G32" s="275"/>
      <c r="H32" s="275"/>
      <c r="I32" s="275"/>
      <c r="J32" s="275"/>
      <c r="K32" s="27"/>
      <c r="L32" s="27"/>
      <c r="M32" s="27"/>
    </row>
    <row r="33" spans="1:13" ht="12.75">
      <c r="A33" s="274" t="s">
        <v>362</v>
      </c>
      <c r="B33" s="275"/>
      <c r="C33" s="278">
        <f>SUM(C21)</f>
        <v>3999.6</v>
      </c>
      <c r="D33" s="275"/>
      <c r="E33" s="275"/>
      <c r="F33" s="275"/>
      <c r="G33" s="275"/>
      <c r="H33" s="275"/>
      <c r="I33" s="275"/>
      <c r="J33" s="275"/>
      <c r="K33" s="27"/>
      <c r="L33" s="27"/>
      <c r="M33" s="27"/>
    </row>
    <row r="34" spans="1:13" ht="12.75">
      <c r="A34" s="279"/>
      <c r="B34" s="21"/>
      <c r="C34" s="280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>
      <c r="A35" s="279"/>
      <c r="B35" s="21"/>
      <c r="C35" s="280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8">
      <c r="A36" s="281" t="s">
        <v>363</v>
      </c>
      <c r="B36" s="265"/>
      <c r="C36" s="266" t="s">
        <v>299</v>
      </c>
      <c r="D36" s="267" t="s">
        <v>300</v>
      </c>
      <c r="E36" s="268" t="s">
        <v>301</v>
      </c>
      <c r="F36" s="268" t="s">
        <v>302</v>
      </c>
      <c r="G36" s="268" t="s">
        <v>303</v>
      </c>
      <c r="H36" s="268" t="s">
        <v>304</v>
      </c>
      <c r="I36" s="268" t="s">
        <v>305</v>
      </c>
      <c r="J36" s="268" t="s">
        <v>306</v>
      </c>
      <c r="K36" s="269"/>
      <c r="L36" s="269"/>
      <c r="M36" s="269"/>
    </row>
    <row r="37" spans="1:13" ht="89.25">
      <c r="A37" s="219" t="s">
        <v>364</v>
      </c>
      <c r="B37" s="2"/>
      <c r="C37" s="2">
        <v>1575</v>
      </c>
      <c r="D37" s="2"/>
      <c r="E37" s="2"/>
      <c r="F37" s="2"/>
      <c r="G37" s="2"/>
      <c r="H37" s="2"/>
      <c r="I37" s="2"/>
      <c r="J37" s="2"/>
      <c r="K37" s="21"/>
      <c r="L37" s="21"/>
      <c r="M37" s="21"/>
    </row>
    <row r="38" spans="1:13" ht="25.5">
      <c r="A38" s="219" t="s">
        <v>365</v>
      </c>
      <c r="B38" s="2"/>
      <c r="C38" s="2">
        <v>4609</v>
      </c>
      <c r="D38" s="2"/>
      <c r="E38" s="2"/>
      <c r="F38" s="2"/>
      <c r="G38" s="2"/>
      <c r="H38" s="2"/>
      <c r="I38" s="2"/>
      <c r="J38" s="2"/>
      <c r="K38" s="1"/>
      <c r="L38" s="1"/>
      <c r="M38" s="1"/>
    </row>
    <row r="39" spans="1:13" ht="89.25">
      <c r="A39" s="219" t="s">
        <v>366</v>
      </c>
      <c r="B39" s="2"/>
      <c r="C39" s="2">
        <v>1950</v>
      </c>
      <c r="D39" s="2"/>
      <c r="E39" s="2"/>
      <c r="F39" s="2"/>
      <c r="G39" s="2"/>
      <c r="H39" s="2"/>
      <c r="I39" s="2"/>
      <c r="J39" s="2"/>
      <c r="K39" s="1"/>
      <c r="L39" s="1"/>
      <c r="M39" s="1"/>
    </row>
    <row r="40" spans="1:13" ht="25.5">
      <c r="A40" s="219" t="s">
        <v>367</v>
      </c>
      <c r="B40" s="2"/>
      <c r="C40" s="2">
        <v>5848</v>
      </c>
      <c r="D40" s="2"/>
      <c r="E40" s="2"/>
      <c r="F40" s="2"/>
      <c r="G40" s="2"/>
      <c r="H40" s="2"/>
      <c r="I40" s="2"/>
      <c r="J40" s="2"/>
      <c r="K40" s="1"/>
      <c r="L40" s="1"/>
      <c r="M40" s="1"/>
    </row>
    <row r="41" spans="1:13" ht="76.5">
      <c r="A41" s="219" t="s">
        <v>368</v>
      </c>
      <c r="B41" s="2"/>
      <c r="C41" s="2">
        <v>313</v>
      </c>
      <c r="D41" s="2"/>
      <c r="E41" s="2"/>
      <c r="F41" s="2"/>
      <c r="G41" s="2"/>
      <c r="H41" s="2"/>
      <c r="I41" s="2"/>
      <c r="J41" s="2"/>
      <c r="K41" s="1"/>
      <c r="L41" s="1"/>
      <c r="M41" s="1"/>
    </row>
    <row r="42" spans="1:13" ht="25.5">
      <c r="A42" s="219" t="s">
        <v>369</v>
      </c>
      <c r="B42" s="2"/>
      <c r="C42" s="2">
        <v>500</v>
      </c>
      <c r="D42" s="2"/>
      <c r="E42" s="2"/>
      <c r="F42" s="2"/>
      <c r="G42" s="2"/>
      <c r="H42" s="2"/>
      <c r="I42" s="2"/>
      <c r="J42" s="2"/>
      <c r="K42" s="1"/>
      <c r="L42" s="1"/>
      <c r="M42" s="1"/>
    </row>
    <row r="43" spans="1:13" ht="38.25">
      <c r="A43" s="219" t="s">
        <v>370</v>
      </c>
      <c r="B43" s="249"/>
      <c r="C43" s="272">
        <v>14144</v>
      </c>
      <c r="D43" s="249"/>
      <c r="E43" s="249"/>
      <c r="F43" s="249"/>
      <c r="G43" s="249"/>
      <c r="H43" s="249"/>
      <c r="I43" s="249"/>
      <c r="J43" s="249"/>
      <c r="K43" s="21"/>
      <c r="L43" s="21"/>
      <c r="M43" s="21"/>
    </row>
    <row r="44" spans="1:13" ht="38.25">
      <c r="A44" s="166" t="s">
        <v>371</v>
      </c>
      <c r="B44" s="2"/>
      <c r="C44" s="2">
        <v>1705</v>
      </c>
      <c r="D44" s="2"/>
      <c r="E44" s="2"/>
      <c r="F44" s="2"/>
      <c r="G44" s="2"/>
      <c r="H44" s="2"/>
      <c r="I44" s="2"/>
      <c r="J44" s="2"/>
      <c r="K44" s="21"/>
      <c r="L44" s="21"/>
      <c r="M44" s="21"/>
    </row>
    <row r="45" spans="1:13" ht="12.75">
      <c r="A45" s="274" t="s">
        <v>361</v>
      </c>
      <c r="B45" s="275"/>
      <c r="C45" s="276">
        <f>SUM(C37:C44)</f>
        <v>30644</v>
      </c>
      <c r="D45" s="276"/>
      <c r="E45" s="276"/>
      <c r="F45" s="275"/>
      <c r="G45" s="275"/>
      <c r="H45" s="275"/>
      <c r="I45" s="275"/>
      <c r="J45" s="275"/>
      <c r="K45" s="27"/>
      <c r="L45" s="27"/>
      <c r="M45" s="27"/>
    </row>
    <row r="46" spans="11:13" ht="12.75">
      <c r="K46" s="4"/>
      <c r="L46" s="4"/>
      <c r="M46" s="4"/>
    </row>
    <row r="47" spans="11:13" ht="12.75">
      <c r="K47" s="4"/>
      <c r="L47" s="4"/>
      <c r="M47" s="4"/>
    </row>
    <row r="48" spans="1:13" ht="18">
      <c r="A48" s="281" t="s">
        <v>372</v>
      </c>
      <c r="B48" s="265"/>
      <c r="C48" s="266" t="s">
        <v>299</v>
      </c>
      <c r="D48" s="267" t="s">
        <v>300</v>
      </c>
      <c r="E48" s="268" t="s">
        <v>301</v>
      </c>
      <c r="F48" s="268" t="s">
        <v>302</v>
      </c>
      <c r="G48" s="268" t="s">
        <v>303</v>
      </c>
      <c r="H48" s="268" t="s">
        <v>304</v>
      </c>
      <c r="I48" s="268" t="s">
        <v>305</v>
      </c>
      <c r="J48" s="268" t="s">
        <v>306</v>
      </c>
      <c r="K48" s="269"/>
      <c r="L48" s="269"/>
      <c r="M48" s="269"/>
    </row>
    <row r="49" spans="1:13" ht="38.25">
      <c r="A49" s="219" t="s">
        <v>373</v>
      </c>
      <c r="B49" s="2"/>
      <c r="C49" s="2">
        <v>554</v>
      </c>
      <c r="D49" s="2"/>
      <c r="E49" s="2"/>
      <c r="F49" s="2"/>
      <c r="G49" s="2"/>
      <c r="H49" s="2"/>
      <c r="I49" s="2"/>
      <c r="J49" s="2"/>
      <c r="K49" s="21"/>
      <c r="L49" s="21"/>
      <c r="M49" s="21"/>
    </row>
    <row r="50" spans="1:13" ht="25.5">
      <c r="A50" s="219" t="s">
        <v>374</v>
      </c>
      <c r="B50" s="2"/>
      <c r="C50" s="2">
        <v>345</v>
      </c>
      <c r="D50" s="2">
        <v>345</v>
      </c>
      <c r="E50" s="2">
        <v>345</v>
      </c>
      <c r="F50" s="2">
        <v>345</v>
      </c>
      <c r="G50" s="2"/>
      <c r="H50" s="2"/>
      <c r="I50" s="2"/>
      <c r="J50" s="2"/>
      <c r="K50" s="21"/>
      <c r="L50" s="21"/>
      <c r="M50" s="21"/>
    </row>
    <row r="51" spans="1:13" ht="38.25">
      <c r="A51" s="219" t="s">
        <v>375</v>
      </c>
      <c r="B51" s="2"/>
      <c r="C51" s="2">
        <v>439</v>
      </c>
      <c r="D51" s="2">
        <v>439</v>
      </c>
      <c r="E51" s="2">
        <v>439</v>
      </c>
      <c r="F51" s="2">
        <v>146</v>
      </c>
      <c r="G51" s="2"/>
      <c r="H51" s="2"/>
      <c r="I51" s="2"/>
      <c r="J51" s="2"/>
      <c r="K51" s="21"/>
      <c r="L51" s="21"/>
      <c r="M51" s="21"/>
    </row>
    <row r="52" spans="1:13" ht="38.25">
      <c r="A52" s="219" t="s">
        <v>376</v>
      </c>
      <c r="B52" s="2"/>
      <c r="C52" s="2">
        <v>120</v>
      </c>
      <c r="D52" s="2">
        <v>120</v>
      </c>
      <c r="E52" s="2">
        <v>120</v>
      </c>
      <c r="F52" s="2">
        <v>40</v>
      </c>
      <c r="G52" s="2"/>
      <c r="H52" s="2"/>
      <c r="I52" s="2"/>
      <c r="J52" s="2"/>
      <c r="K52" s="21"/>
      <c r="L52" s="21"/>
      <c r="M52" s="21"/>
    </row>
    <row r="53" spans="1:13" ht="12.75">
      <c r="A53" s="219" t="s">
        <v>377</v>
      </c>
      <c r="B53" s="2"/>
      <c r="C53" s="2">
        <v>108</v>
      </c>
      <c r="D53" s="2"/>
      <c r="E53" s="2"/>
      <c r="F53" s="2"/>
      <c r="G53" s="2"/>
      <c r="H53" s="2"/>
      <c r="I53" s="2"/>
      <c r="J53" s="2"/>
      <c r="K53" s="21"/>
      <c r="L53" s="21"/>
      <c r="M53" s="21"/>
    </row>
    <row r="54" spans="1:13" ht="12.75">
      <c r="A54" s="274" t="s">
        <v>361</v>
      </c>
      <c r="B54" s="275"/>
      <c r="C54" s="275">
        <f>SUM(C49:C53)</f>
        <v>1566</v>
      </c>
      <c r="D54" s="275">
        <f>SUM(D49:D53)</f>
        <v>904</v>
      </c>
      <c r="E54" s="275">
        <f>SUM(E49:E53)</f>
        <v>904</v>
      </c>
      <c r="F54" s="275">
        <f>SUM(F49:F53)</f>
        <v>531</v>
      </c>
      <c r="G54" s="275"/>
      <c r="H54" s="275"/>
      <c r="I54" s="275"/>
      <c r="J54" s="275"/>
      <c r="K54" s="27"/>
      <c r="L54" s="27"/>
      <c r="M54" s="27"/>
    </row>
    <row r="55" spans="1:13" ht="12.75">
      <c r="A55" s="279"/>
      <c r="B55" s="1"/>
      <c r="C55" s="1"/>
      <c r="D55" s="1"/>
      <c r="E55" s="1"/>
      <c r="F55" s="1"/>
      <c r="G55" s="1"/>
      <c r="H55" s="1"/>
      <c r="I55" s="1"/>
      <c r="J55" s="1"/>
      <c r="K55" s="21"/>
      <c r="L55" s="21"/>
      <c r="M55" s="21"/>
    </row>
    <row r="56" spans="11:13" ht="12.75">
      <c r="K56" s="4"/>
      <c r="L56" s="4"/>
      <c r="M56" s="4"/>
    </row>
    <row r="57" spans="1:13" ht="36">
      <c r="A57" s="282" t="s">
        <v>378</v>
      </c>
      <c r="B57" s="265"/>
      <c r="C57" s="266" t="s">
        <v>299</v>
      </c>
      <c r="D57" s="267" t="s">
        <v>300</v>
      </c>
      <c r="E57" s="268" t="s">
        <v>301</v>
      </c>
      <c r="F57" s="268" t="s">
        <v>302</v>
      </c>
      <c r="G57" s="268" t="s">
        <v>303</v>
      </c>
      <c r="H57" s="268" t="s">
        <v>304</v>
      </c>
      <c r="I57" s="268" t="s">
        <v>305</v>
      </c>
      <c r="J57" s="268" t="s">
        <v>306</v>
      </c>
      <c r="K57" s="269"/>
      <c r="L57" s="269"/>
      <c r="M57" s="269"/>
    </row>
    <row r="58" spans="1:13" ht="76.5">
      <c r="A58" s="219" t="s">
        <v>379</v>
      </c>
      <c r="B58" s="2" t="s">
        <v>380</v>
      </c>
      <c r="C58" s="283">
        <v>13937</v>
      </c>
      <c r="D58" s="2"/>
      <c r="E58" s="2"/>
      <c r="F58" s="2"/>
      <c r="G58" s="2"/>
      <c r="H58" s="2"/>
      <c r="I58" s="2"/>
      <c r="J58" s="2"/>
      <c r="K58" s="21"/>
      <c r="L58" s="21"/>
      <c r="M58" s="21"/>
    </row>
    <row r="59" spans="1:13" ht="76.5">
      <c r="A59" s="219" t="s">
        <v>381</v>
      </c>
      <c r="B59" s="2" t="s">
        <v>380</v>
      </c>
      <c r="C59" s="283">
        <v>7998</v>
      </c>
      <c r="D59" s="2"/>
      <c r="E59" s="2"/>
      <c r="F59" s="2"/>
      <c r="G59" s="2"/>
      <c r="H59" s="2"/>
      <c r="I59" s="2"/>
      <c r="J59" s="2"/>
      <c r="K59" s="1"/>
      <c r="L59" s="1"/>
      <c r="M59" s="1"/>
    </row>
    <row r="60" spans="1:13" ht="51">
      <c r="A60" s="219" t="s">
        <v>382</v>
      </c>
      <c r="B60" s="2" t="s">
        <v>380</v>
      </c>
      <c r="C60" s="284">
        <v>2050</v>
      </c>
      <c r="D60" s="2"/>
      <c r="E60" s="2"/>
      <c r="F60" s="2"/>
      <c r="G60" s="2"/>
      <c r="H60" s="2"/>
      <c r="I60" s="2"/>
      <c r="J60" s="2"/>
      <c r="K60" s="1"/>
      <c r="L60" s="1"/>
      <c r="M60" s="1"/>
    </row>
    <row r="61" spans="1:13" ht="51">
      <c r="A61" s="219" t="s">
        <v>383</v>
      </c>
      <c r="B61" s="2" t="s">
        <v>380</v>
      </c>
      <c r="C61" s="284">
        <v>100</v>
      </c>
      <c r="D61" s="2"/>
      <c r="E61" s="2"/>
      <c r="F61" s="2"/>
      <c r="G61" s="2"/>
      <c r="H61" s="2"/>
      <c r="I61" s="2"/>
      <c r="J61" s="2"/>
      <c r="K61" s="1"/>
      <c r="L61" s="1"/>
      <c r="M61" s="1"/>
    </row>
    <row r="62" spans="1:13" ht="63.75">
      <c r="A62" s="219" t="s">
        <v>384</v>
      </c>
      <c r="B62" s="2" t="s">
        <v>380</v>
      </c>
      <c r="C62" s="284">
        <v>1780</v>
      </c>
      <c r="D62" s="2"/>
      <c r="E62" s="2"/>
      <c r="F62" s="2"/>
      <c r="G62" s="2"/>
      <c r="H62" s="2"/>
      <c r="I62" s="2"/>
      <c r="J62" s="2"/>
      <c r="K62" s="1"/>
      <c r="L62" s="1"/>
      <c r="M62" s="1"/>
    </row>
    <row r="63" spans="1:13" ht="63.75">
      <c r="A63" s="219" t="s">
        <v>385</v>
      </c>
      <c r="B63" s="2" t="s">
        <v>380</v>
      </c>
      <c r="C63" s="284">
        <v>7760</v>
      </c>
      <c r="D63" s="2"/>
      <c r="E63" s="2"/>
      <c r="F63" s="2"/>
      <c r="G63" s="2"/>
      <c r="H63" s="2"/>
      <c r="I63" s="2"/>
      <c r="J63" s="2"/>
      <c r="K63" s="1"/>
      <c r="L63" s="1"/>
      <c r="M63" s="1"/>
    </row>
    <row r="64" spans="1:13" ht="63.75">
      <c r="A64" s="219" t="s">
        <v>386</v>
      </c>
      <c r="B64" s="2" t="s">
        <v>380</v>
      </c>
      <c r="C64" s="284">
        <v>1949</v>
      </c>
      <c r="D64" s="2"/>
      <c r="E64" s="2"/>
      <c r="F64" s="2"/>
      <c r="G64" s="2"/>
      <c r="H64" s="2"/>
      <c r="I64" s="2"/>
      <c r="J64" s="2"/>
      <c r="K64" s="1"/>
      <c r="L64" s="1"/>
      <c r="M64" s="1"/>
    </row>
    <row r="65" spans="1:13" ht="76.5">
      <c r="A65" s="219" t="s">
        <v>387</v>
      </c>
      <c r="B65" s="2" t="s">
        <v>380</v>
      </c>
      <c r="C65" s="284">
        <v>480</v>
      </c>
      <c r="D65" s="2"/>
      <c r="E65" s="2"/>
      <c r="F65" s="2"/>
      <c r="G65" s="2"/>
      <c r="H65" s="2"/>
      <c r="I65" s="2"/>
      <c r="J65" s="2"/>
      <c r="K65" s="1"/>
      <c r="L65" s="1"/>
      <c r="M65" s="1"/>
    </row>
    <row r="66" spans="1:13" ht="89.25">
      <c r="A66" s="219" t="s">
        <v>393</v>
      </c>
      <c r="B66" s="2" t="s">
        <v>380</v>
      </c>
      <c r="C66" s="284">
        <v>756</v>
      </c>
      <c r="D66" s="2"/>
      <c r="E66" s="2"/>
      <c r="F66" s="2"/>
      <c r="G66" s="2"/>
      <c r="H66" s="2"/>
      <c r="I66" s="2"/>
      <c r="J66" s="2"/>
      <c r="K66" s="1"/>
      <c r="L66" s="1"/>
      <c r="M66" s="1"/>
    </row>
    <row r="67" spans="1:13" ht="51">
      <c r="A67" s="219" t="s">
        <v>394</v>
      </c>
      <c r="B67" s="2" t="s">
        <v>380</v>
      </c>
      <c r="C67" s="284">
        <v>938</v>
      </c>
      <c r="D67" s="2"/>
      <c r="E67" s="2"/>
      <c r="F67" s="2"/>
      <c r="G67" s="2"/>
      <c r="H67" s="2"/>
      <c r="I67" s="2"/>
      <c r="J67" s="2"/>
      <c r="K67" s="1"/>
      <c r="L67" s="1"/>
      <c r="M67" s="1"/>
    </row>
    <row r="68" spans="1:13" ht="51">
      <c r="A68" s="219" t="s">
        <v>395</v>
      </c>
      <c r="B68" s="2" t="s">
        <v>380</v>
      </c>
      <c r="C68" s="284">
        <v>875</v>
      </c>
      <c r="D68" s="2"/>
      <c r="E68" s="2"/>
      <c r="F68" s="2"/>
      <c r="G68" s="2"/>
      <c r="H68" s="2"/>
      <c r="I68" s="2"/>
      <c r="J68" s="2"/>
      <c r="K68" s="1"/>
      <c r="L68" s="1"/>
      <c r="M68" s="1"/>
    </row>
    <row r="69" spans="1:13" ht="51">
      <c r="A69" s="219" t="s">
        <v>396</v>
      </c>
      <c r="B69" s="2" t="s">
        <v>380</v>
      </c>
      <c r="C69" s="284">
        <v>688</v>
      </c>
      <c r="D69" s="2"/>
      <c r="E69" s="2"/>
      <c r="F69" s="2"/>
      <c r="G69" s="2"/>
      <c r="H69" s="2"/>
      <c r="I69" s="2"/>
      <c r="J69" s="2"/>
      <c r="K69" s="1"/>
      <c r="L69" s="1"/>
      <c r="M69" s="1"/>
    </row>
    <row r="70" spans="1:13" ht="38.25">
      <c r="A70" s="219" t="s">
        <v>397</v>
      </c>
      <c r="B70" s="2" t="s">
        <v>380</v>
      </c>
      <c r="C70" s="284">
        <v>22490</v>
      </c>
      <c r="D70" s="2"/>
      <c r="E70" s="2"/>
      <c r="F70" s="2"/>
      <c r="G70" s="2"/>
      <c r="H70" s="2"/>
      <c r="I70" s="2"/>
      <c r="J70" s="2"/>
      <c r="K70" s="1"/>
      <c r="L70" s="1"/>
      <c r="M70" s="1"/>
    </row>
    <row r="71" spans="1:13" ht="51">
      <c r="A71" s="219" t="s">
        <v>398</v>
      </c>
      <c r="B71" s="2" t="s">
        <v>380</v>
      </c>
      <c r="C71" s="284">
        <v>100</v>
      </c>
      <c r="D71" s="2"/>
      <c r="E71" s="2"/>
      <c r="F71" s="2"/>
      <c r="G71" s="2"/>
      <c r="H71" s="2"/>
      <c r="I71" s="2"/>
      <c r="J71" s="2"/>
      <c r="K71" s="1"/>
      <c r="L71" s="1"/>
      <c r="M71" s="1"/>
    </row>
    <row r="72" spans="1:13" ht="25.5">
      <c r="A72" s="219" t="s">
        <v>399</v>
      </c>
      <c r="B72" s="2" t="s">
        <v>380</v>
      </c>
      <c r="C72" s="284">
        <v>18683</v>
      </c>
      <c r="D72" s="2"/>
      <c r="E72" s="2"/>
      <c r="F72" s="2"/>
      <c r="G72" s="2"/>
      <c r="H72" s="2"/>
      <c r="I72" s="2"/>
      <c r="J72" s="2"/>
      <c r="K72" s="1"/>
      <c r="L72" s="1"/>
      <c r="M72" s="1"/>
    </row>
    <row r="73" spans="1:13" ht="38.25">
      <c r="A73" s="219" t="s">
        <v>400</v>
      </c>
      <c r="B73" s="2" t="s">
        <v>380</v>
      </c>
      <c r="C73" s="284">
        <v>550</v>
      </c>
      <c r="D73" s="2"/>
      <c r="E73" s="2"/>
      <c r="F73" s="2"/>
      <c r="G73" s="2"/>
      <c r="H73" s="2"/>
      <c r="I73" s="2"/>
      <c r="J73" s="2"/>
      <c r="K73" s="1"/>
      <c r="L73" s="1"/>
      <c r="M73" s="1"/>
    </row>
  </sheetData>
  <mergeCells count="1">
    <mergeCell ref="A1:J1"/>
  </mergeCells>
  <printOptions headings="1"/>
  <pageMargins left="0.75" right="0.75" top="1" bottom="1" header="0.5" footer="0.5"/>
  <pageSetup horizontalDpi="600" verticalDpi="600" orientation="landscape" paperSize="9" scale="70" r:id="rId1"/>
  <headerFooter alignWithMargins="0">
    <oddHeader>&amp;L 10. melléklet a 12/2011.(IV.29.) rendelethez
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9"/>
  <sheetViews>
    <sheetView workbookViewId="0" topLeftCell="A1">
      <selection activeCell="B10" sqref="B10"/>
    </sheetView>
  </sheetViews>
  <sheetFormatPr defaultColWidth="9.140625" defaultRowHeight="12.75"/>
  <cols>
    <col min="1" max="1" width="25.28125" style="48" customWidth="1"/>
    <col min="14" max="14" width="11.140625" style="0" customWidth="1"/>
  </cols>
  <sheetData>
    <row r="1" spans="1:14" ht="24" customHeight="1">
      <c r="A1" s="285" t="s">
        <v>355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7"/>
    </row>
    <row r="2" spans="1:14" ht="12.75">
      <c r="A2" s="288"/>
      <c r="B2" s="289" t="s">
        <v>402</v>
      </c>
      <c r="C2" s="289" t="s">
        <v>403</v>
      </c>
      <c r="D2" s="289" t="s">
        <v>404</v>
      </c>
      <c r="E2" s="289" t="s">
        <v>405</v>
      </c>
      <c r="F2" s="289" t="s">
        <v>406</v>
      </c>
      <c r="G2" s="289" t="s">
        <v>407</v>
      </c>
      <c r="H2" s="289" t="s">
        <v>408</v>
      </c>
      <c r="I2" s="289" t="s">
        <v>409</v>
      </c>
      <c r="J2" s="289" t="s">
        <v>410</v>
      </c>
      <c r="K2" s="289" t="s">
        <v>411</v>
      </c>
      <c r="L2" s="289" t="s">
        <v>412</v>
      </c>
      <c r="M2" s="289" t="s">
        <v>413</v>
      </c>
      <c r="N2" s="289" t="s">
        <v>1064</v>
      </c>
    </row>
    <row r="3" spans="1:14" ht="12.75">
      <c r="A3" s="290" t="s">
        <v>1065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74"/>
    </row>
    <row r="4" spans="1:14" s="47" customFormat="1" ht="12.75">
      <c r="A4" s="49" t="s">
        <v>414</v>
      </c>
      <c r="B4" s="293">
        <v>45336</v>
      </c>
      <c r="C4" s="293">
        <v>45336</v>
      </c>
      <c r="D4" s="293">
        <v>45336</v>
      </c>
      <c r="E4" s="293">
        <v>45336</v>
      </c>
      <c r="F4" s="293">
        <v>45336</v>
      </c>
      <c r="G4" s="293">
        <v>45336</v>
      </c>
      <c r="H4" s="293">
        <v>45336</v>
      </c>
      <c r="I4" s="293">
        <v>45336</v>
      </c>
      <c r="J4" s="293">
        <v>45336</v>
      </c>
      <c r="K4" s="293">
        <v>45336</v>
      </c>
      <c r="L4" s="293">
        <v>45336</v>
      </c>
      <c r="M4" s="293">
        <v>45338</v>
      </c>
      <c r="N4" s="294">
        <f>SUM(B4:M4)</f>
        <v>544034</v>
      </c>
    </row>
    <row r="5" spans="1:14" s="47" customFormat="1" ht="12.75">
      <c r="A5" s="49" t="s">
        <v>415</v>
      </c>
      <c r="B5" s="293">
        <v>15280</v>
      </c>
      <c r="C5" s="293">
        <v>15280</v>
      </c>
      <c r="D5" s="293">
        <v>15280</v>
      </c>
      <c r="E5" s="293">
        <v>15280</v>
      </c>
      <c r="F5" s="293">
        <v>15280</v>
      </c>
      <c r="G5" s="293">
        <v>15280</v>
      </c>
      <c r="H5" s="293">
        <v>15280</v>
      </c>
      <c r="I5" s="293">
        <v>15280</v>
      </c>
      <c r="J5" s="293">
        <v>15280</v>
      </c>
      <c r="K5" s="293">
        <v>15280</v>
      </c>
      <c r="L5" s="293">
        <v>15280</v>
      </c>
      <c r="M5" s="293">
        <v>15283</v>
      </c>
      <c r="N5" s="294">
        <f>SUM(B5:M5)</f>
        <v>183363</v>
      </c>
    </row>
    <row r="6" spans="1:14" s="47" customFormat="1" ht="12.75">
      <c r="A6" s="49" t="s">
        <v>416</v>
      </c>
      <c r="B6" s="293">
        <v>31613</v>
      </c>
      <c r="C6" s="293">
        <v>31613</v>
      </c>
      <c r="D6" s="293">
        <v>31613</v>
      </c>
      <c r="E6" s="293">
        <v>31612</v>
      </c>
      <c r="F6" s="293">
        <v>31613</v>
      </c>
      <c r="G6" s="293">
        <v>31610</v>
      </c>
      <c r="H6" s="293">
        <v>31613</v>
      </c>
      <c r="I6" s="293">
        <v>31613</v>
      </c>
      <c r="J6" s="293">
        <v>31613</v>
      </c>
      <c r="K6" s="293">
        <v>31613</v>
      </c>
      <c r="L6" s="293">
        <v>31613</v>
      </c>
      <c r="M6" s="293">
        <v>31613</v>
      </c>
      <c r="N6" s="294">
        <f>SUM(B6:M6)</f>
        <v>379352</v>
      </c>
    </row>
    <row r="7" spans="1:14" s="47" customFormat="1" ht="12.75">
      <c r="A7" s="49" t="s">
        <v>417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4">
        <f>SUM(B7:M7)</f>
        <v>0</v>
      </c>
    </row>
    <row r="8" spans="1:14" s="47" customFormat="1" ht="12.75">
      <c r="A8" s="49" t="s">
        <v>418</v>
      </c>
      <c r="B8" s="293"/>
      <c r="C8" s="293">
        <v>37269</v>
      </c>
      <c r="D8" s="293">
        <v>56400</v>
      </c>
      <c r="E8" s="293">
        <v>58565</v>
      </c>
      <c r="F8" s="293">
        <v>58724</v>
      </c>
      <c r="G8" s="293">
        <v>37737</v>
      </c>
      <c r="H8" s="293">
        <v>21812</v>
      </c>
      <c r="I8" s="293">
        <v>-2891</v>
      </c>
      <c r="J8" s="293">
        <v>-7604</v>
      </c>
      <c r="K8" s="293">
        <v>-27236</v>
      </c>
      <c r="L8" s="293">
        <v>-36382</v>
      </c>
      <c r="M8" s="293">
        <v>-15941</v>
      </c>
      <c r="N8" s="294">
        <v>0</v>
      </c>
    </row>
    <row r="9" spans="1:14" s="47" customFormat="1" ht="12.75">
      <c r="A9" s="291" t="s">
        <v>419</v>
      </c>
      <c r="B9" s="295">
        <f>SUM(B4:B8)</f>
        <v>92229</v>
      </c>
      <c r="C9" s="295">
        <f aca="true" t="shared" si="0" ref="C9:M9">SUM(C4:C8)</f>
        <v>129498</v>
      </c>
      <c r="D9" s="295">
        <f t="shared" si="0"/>
        <v>148629</v>
      </c>
      <c r="E9" s="295">
        <f t="shared" si="0"/>
        <v>150793</v>
      </c>
      <c r="F9" s="295">
        <f t="shared" si="0"/>
        <v>150953</v>
      </c>
      <c r="G9" s="295">
        <f t="shared" si="0"/>
        <v>129963</v>
      </c>
      <c r="H9" s="295">
        <f t="shared" si="0"/>
        <v>114041</v>
      </c>
      <c r="I9" s="295">
        <f t="shared" si="0"/>
        <v>89338</v>
      </c>
      <c r="J9" s="295">
        <f t="shared" si="0"/>
        <v>84625</v>
      </c>
      <c r="K9" s="295">
        <f t="shared" si="0"/>
        <v>64993</v>
      </c>
      <c r="L9" s="295">
        <f t="shared" si="0"/>
        <v>55847</v>
      </c>
      <c r="M9" s="295">
        <f t="shared" si="0"/>
        <v>76293</v>
      </c>
      <c r="N9" s="296">
        <f>SUM(N4:N8)</f>
        <v>1106749</v>
      </c>
    </row>
    <row r="10" spans="1:14" s="47" customFormat="1" ht="12.75">
      <c r="A10" s="290" t="s">
        <v>420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</row>
    <row r="11" spans="1:14" s="47" customFormat="1" ht="12.75">
      <c r="A11" s="49" t="s">
        <v>421</v>
      </c>
      <c r="B11" s="293">
        <v>73813</v>
      </c>
      <c r="C11" s="293">
        <v>73813</v>
      </c>
      <c r="D11" s="293">
        <v>73813</v>
      </c>
      <c r="E11" s="293">
        <v>73816</v>
      </c>
      <c r="F11" s="293">
        <v>73813</v>
      </c>
      <c r="G11" s="293">
        <v>73813</v>
      </c>
      <c r="H11" s="293">
        <v>73813</v>
      </c>
      <c r="I11" s="293">
        <v>73813</v>
      </c>
      <c r="J11" s="293">
        <v>73813</v>
      </c>
      <c r="K11" s="293">
        <v>73813</v>
      </c>
      <c r="L11" s="293">
        <v>73813</v>
      </c>
      <c r="M11" s="293">
        <v>73813</v>
      </c>
      <c r="N11" s="294">
        <f aca="true" t="shared" si="1" ref="N11:N16">SUM(B11:M11)</f>
        <v>885759</v>
      </c>
    </row>
    <row r="12" spans="1:14" s="47" customFormat="1" ht="66.75" customHeight="1">
      <c r="A12" s="49" t="s">
        <v>422</v>
      </c>
      <c r="B12" s="293"/>
      <c r="C12" s="293"/>
      <c r="D12" s="293">
        <v>2340</v>
      </c>
      <c r="E12" s="293"/>
      <c r="F12" s="293"/>
      <c r="G12" s="293">
        <v>2340</v>
      </c>
      <c r="H12" s="293"/>
      <c r="I12" s="293"/>
      <c r="J12" s="293">
        <v>2340</v>
      </c>
      <c r="K12" s="293"/>
      <c r="L12" s="293"/>
      <c r="M12" s="293">
        <v>2344</v>
      </c>
      <c r="N12" s="294">
        <f t="shared" si="1"/>
        <v>9364</v>
      </c>
    </row>
    <row r="13" spans="1:14" s="47" customFormat="1" ht="12.75">
      <c r="A13" s="49" t="s">
        <v>423</v>
      </c>
      <c r="B13" s="293"/>
      <c r="C13" s="293"/>
      <c r="D13" s="293">
        <v>2705</v>
      </c>
      <c r="E13" s="293">
        <v>5479</v>
      </c>
      <c r="F13" s="293">
        <v>8625</v>
      </c>
      <c r="G13" s="293">
        <v>11296</v>
      </c>
      <c r="H13" s="293">
        <v>18936</v>
      </c>
      <c r="I13" s="293">
        <v>14251</v>
      </c>
      <c r="J13" s="293">
        <v>9897</v>
      </c>
      <c r="K13" s="293">
        <v>6211</v>
      </c>
      <c r="L13" s="293">
        <v>8620</v>
      </c>
      <c r="M13" s="293"/>
      <c r="N13" s="294">
        <f t="shared" si="1"/>
        <v>86020</v>
      </c>
    </row>
    <row r="14" spans="1:14" s="47" customFormat="1" ht="12.75">
      <c r="A14" s="49" t="s">
        <v>424</v>
      </c>
      <c r="B14" s="293">
        <v>21600</v>
      </c>
      <c r="C14" s="293">
        <v>2826</v>
      </c>
      <c r="D14" s="293">
        <v>1848</v>
      </c>
      <c r="E14" s="293">
        <v>1369</v>
      </c>
      <c r="F14" s="293">
        <v>8236</v>
      </c>
      <c r="G14" s="293">
        <v>11322</v>
      </c>
      <c r="H14" s="293">
        <v>12555</v>
      </c>
      <c r="I14" s="293">
        <v>55036</v>
      </c>
      <c r="J14" s="293">
        <v>9733</v>
      </c>
      <c r="K14" s="293">
        <v>3566</v>
      </c>
      <c r="L14" s="293">
        <v>8365</v>
      </c>
      <c r="M14" s="293">
        <v>5900</v>
      </c>
      <c r="N14" s="294">
        <f t="shared" si="1"/>
        <v>142356</v>
      </c>
    </row>
    <row r="15" spans="1:14" s="47" customFormat="1" ht="12.75">
      <c r="A15" s="49" t="s">
        <v>425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4">
        <f t="shared" si="1"/>
        <v>0</v>
      </c>
    </row>
    <row r="16" spans="1:14" s="47" customFormat="1" ht="41.25" customHeight="1">
      <c r="A16" s="49" t="s">
        <v>426</v>
      </c>
      <c r="B16" s="293"/>
      <c r="C16" s="293"/>
      <c r="D16" s="293">
        <v>2914</v>
      </c>
      <c r="E16" s="293"/>
      <c r="F16" s="293">
        <v>2914</v>
      </c>
      <c r="G16" s="293"/>
      <c r="H16" s="293"/>
      <c r="I16" s="293"/>
      <c r="J16" s="293">
        <v>2915</v>
      </c>
      <c r="K16" s="293"/>
      <c r="L16" s="293"/>
      <c r="M16" s="293"/>
      <c r="N16" s="294">
        <f t="shared" si="1"/>
        <v>8743</v>
      </c>
    </row>
    <row r="17" spans="1:14" s="47" customFormat="1" ht="25.5">
      <c r="A17" s="291" t="s">
        <v>427</v>
      </c>
      <c r="B17" s="295">
        <f>SUM(B11:B16)</f>
        <v>95413</v>
      </c>
      <c r="C17" s="295">
        <f aca="true" t="shared" si="2" ref="C17:M17">SUM(C11:C16)</f>
        <v>76639</v>
      </c>
      <c r="D17" s="295">
        <f t="shared" si="2"/>
        <v>83620</v>
      </c>
      <c r="E17" s="295">
        <f t="shared" si="2"/>
        <v>80664</v>
      </c>
      <c r="F17" s="295">
        <f t="shared" si="2"/>
        <v>93588</v>
      </c>
      <c r="G17" s="295">
        <f t="shared" si="2"/>
        <v>98771</v>
      </c>
      <c r="H17" s="295">
        <f t="shared" si="2"/>
        <v>105304</v>
      </c>
      <c r="I17" s="295">
        <f t="shared" si="2"/>
        <v>143100</v>
      </c>
      <c r="J17" s="295">
        <f t="shared" si="2"/>
        <v>98698</v>
      </c>
      <c r="K17" s="295">
        <f t="shared" si="2"/>
        <v>83590</v>
      </c>
      <c r="L17" s="295">
        <f t="shared" si="2"/>
        <v>90798</v>
      </c>
      <c r="M17" s="295">
        <f t="shared" si="2"/>
        <v>82057</v>
      </c>
      <c r="N17" s="296">
        <f>SUM(N11:N16)</f>
        <v>1132242</v>
      </c>
    </row>
    <row r="18" spans="1:14" s="47" customFormat="1" ht="49.5" customHeight="1">
      <c r="A18" s="292" t="s">
        <v>428</v>
      </c>
      <c r="B18" s="293">
        <f aca="true" t="shared" si="3" ref="B18:M18">B9-B17</f>
        <v>-3184</v>
      </c>
      <c r="C18" s="293">
        <f t="shared" si="3"/>
        <v>52859</v>
      </c>
      <c r="D18" s="293">
        <f t="shared" si="3"/>
        <v>65009</v>
      </c>
      <c r="E18" s="293">
        <f t="shared" si="3"/>
        <v>70129</v>
      </c>
      <c r="F18" s="293">
        <f t="shared" si="3"/>
        <v>57365</v>
      </c>
      <c r="G18" s="293">
        <f t="shared" si="3"/>
        <v>31192</v>
      </c>
      <c r="H18" s="293">
        <f t="shared" si="3"/>
        <v>8737</v>
      </c>
      <c r="I18" s="293">
        <f t="shared" si="3"/>
        <v>-53762</v>
      </c>
      <c r="J18" s="293">
        <f t="shared" si="3"/>
        <v>-14073</v>
      </c>
      <c r="K18" s="293">
        <f t="shared" si="3"/>
        <v>-18597</v>
      </c>
      <c r="L18" s="293">
        <f t="shared" si="3"/>
        <v>-34951</v>
      </c>
      <c r="M18" s="293">
        <f t="shared" si="3"/>
        <v>-5764</v>
      </c>
      <c r="N18" s="294"/>
    </row>
    <row r="19" s="47" customFormat="1" ht="12.75">
      <c r="A19" s="48"/>
    </row>
  </sheetData>
  <printOptions headings="1"/>
  <pageMargins left="0.75" right="0.75" top="1" bottom="1" header="0.5" footer="0.5"/>
  <pageSetup fitToHeight="1" fitToWidth="1" horizontalDpi="600" verticalDpi="600" orientation="landscape" paperSize="9" scale="87" r:id="rId1"/>
  <headerFooter alignWithMargins="0">
    <oddHeader>&amp;L 11. melléklet a 12/2011.(IV.29.) rendelethez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B1">
      <selection activeCell="B2" sqref="B2"/>
    </sheetView>
  </sheetViews>
  <sheetFormatPr defaultColWidth="9.140625" defaultRowHeight="12.75"/>
  <cols>
    <col min="3" max="3" width="14.00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875735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workbookViewId="0" topLeftCell="A1">
      <selection activeCell="I23" sqref="I23"/>
    </sheetView>
  </sheetViews>
  <sheetFormatPr defaultColWidth="9.140625" defaultRowHeight="12.75"/>
  <cols>
    <col min="1" max="1" width="26.57421875" style="0" customWidth="1"/>
  </cols>
  <sheetData>
    <row r="1" spans="1:14" s="47" customFormat="1" ht="21" customHeight="1">
      <c r="A1" s="751" t="s">
        <v>358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</row>
    <row r="2" spans="1:14" ht="12.75">
      <c r="A2" s="752"/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</row>
    <row r="3" spans="1:14" ht="12.75">
      <c r="A3" s="657" t="s">
        <v>1039</v>
      </c>
      <c r="B3" s="658" t="s">
        <v>402</v>
      </c>
      <c r="C3" s="658" t="s">
        <v>403</v>
      </c>
      <c r="D3" s="658" t="s">
        <v>404</v>
      </c>
      <c r="E3" s="658" t="s">
        <v>405</v>
      </c>
      <c r="F3" s="658" t="s">
        <v>406</v>
      </c>
      <c r="G3" s="658" t="s">
        <v>407</v>
      </c>
      <c r="H3" s="658" t="s">
        <v>408</v>
      </c>
      <c r="I3" s="658" t="s">
        <v>409</v>
      </c>
      <c r="J3" s="658" t="s">
        <v>410</v>
      </c>
      <c r="K3" s="658" t="s">
        <v>411</v>
      </c>
      <c r="L3" s="658" t="s">
        <v>412</v>
      </c>
      <c r="M3" s="658" t="s">
        <v>413</v>
      </c>
      <c r="N3" s="658" t="s">
        <v>1064</v>
      </c>
    </row>
    <row r="4" spans="1:14" s="4" customFormat="1" ht="19.5" customHeight="1">
      <c r="A4" s="297" t="s">
        <v>429</v>
      </c>
      <c r="B4" s="13">
        <v>14284</v>
      </c>
      <c r="C4" s="13">
        <v>14284</v>
      </c>
      <c r="D4" s="13">
        <v>14284</v>
      </c>
      <c r="E4" s="13">
        <v>14284</v>
      </c>
      <c r="F4" s="13">
        <v>14284</v>
      </c>
      <c r="G4" s="13">
        <v>14284</v>
      </c>
      <c r="H4" s="13">
        <v>14284</v>
      </c>
      <c r="I4" s="13">
        <v>14284</v>
      </c>
      <c r="J4" s="13">
        <v>14284</v>
      </c>
      <c r="K4" s="13">
        <v>14284</v>
      </c>
      <c r="L4" s="13">
        <v>14284</v>
      </c>
      <c r="M4" s="13">
        <v>14286</v>
      </c>
      <c r="N4" s="298">
        <f aca="true" t="shared" si="0" ref="N4:N10">SUM(B4:M4)</f>
        <v>171410</v>
      </c>
    </row>
    <row r="5" spans="1:14" ht="12.75">
      <c r="A5" s="297" t="s">
        <v>430</v>
      </c>
      <c r="B5" s="13">
        <v>2590</v>
      </c>
      <c r="C5" s="13">
        <v>2590</v>
      </c>
      <c r="D5" s="13">
        <v>2590</v>
      </c>
      <c r="E5" s="13">
        <v>2599</v>
      </c>
      <c r="F5" s="13">
        <v>2590</v>
      </c>
      <c r="G5" s="13">
        <v>2590</v>
      </c>
      <c r="H5" s="13">
        <v>2590</v>
      </c>
      <c r="I5" s="13">
        <v>2590</v>
      </c>
      <c r="J5" s="13">
        <v>2590</v>
      </c>
      <c r="K5" s="13">
        <v>2590</v>
      </c>
      <c r="L5" s="13">
        <v>2590</v>
      </c>
      <c r="M5" s="13">
        <v>2590</v>
      </c>
      <c r="N5" s="298">
        <f t="shared" si="0"/>
        <v>31089</v>
      </c>
    </row>
    <row r="6" spans="1:14" ht="25.5">
      <c r="A6" s="299" t="s">
        <v>94</v>
      </c>
      <c r="B6" s="300">
        <f>SUM(B4:B5)</f>
        <v>16874</v>
      </c>
      <c r="C6" s="300">
        <f aca="true" t="shared" si="1" ref="C6:M6">SUM(C4:C5)</f>
        <v>16874</v>
      </c>
      <c r="D6" s="300">
        <f t="shared" si="1"/>
        <v>16874</v>
      </c>
      <c r="E6" s="300">
        <f t="shared" si="1"/>
        <v>16883</v>
      </c>
      <c r="F6" s="300">
        <f t="shared" si="1"/>
        <v>16874</v>
      </c>
      <c r="G6" s="300">
        <f t="shared" si="1"/>
        <v>16874</v>
      </c>
      <c r="H6" s="300">
        <f t="shared" si="1"/>
        <v>16874</v>
      </c>
      <c r="I6" s="300">
        <f t="shared" si="1"/>
        <v>16874</v>
      </c>
      <c r="J6" s="300">
        <f t="shared" si="1"/>
        <v>16874</v>
      </c>
      <c r="K6" s="300">
        <f t="shared" si="1"/>
        <v>16874</v>
      </c>
      <c r="L6" s="300">
        <f t="shared" si="1"/>
        <v>16874</v>
      </c>
      <c r="M6" s="300">
        <f t="shared" si="1"/>
        <v>16876</v>
      </c>
      <c r="N6" s="301">
        <f t="shared" si="0"/>
        <v>202499</v>
      </c>
    </row>
    <row r="7" spans="1:14" ht="25.5">
      <c r="A7" s="297" t="s">
        <v>292</v>
      </c>
      <c r="B7" s="13">
        <v>5740</v>
      </c>
      <c r="C7" s="13">
        <v>5742</v>
      </c>
      <c r="D7" s="13">
        <v>5740</v>
      </c>
      <c r="E7" s="13">
        <v>5740</v>
      </c>
      <c r="F7" s="13">
        <v>5740</v>
      </c>
      <c r="G7" s="13">
        <v>5740</v>
      </c>
      <c r="H7" s="13">
        <v>5740</v>
      </c>
      <c r="I7" s="13">
        <v>5740</v>
      </c>
      <c r="J7" s="13">
        <v>5740</v>
      </c>
      <c r="K7" s="13">
        <v>5740</v>
      </c>
      <c r="L7" s="13">
        <v>5740</v>
      </c>
      <c r="M7" s="13">
        <v>5740</v>
      </c>
      <c r="N7" s="298">
        <f t="shared" si="0"/>
        <v>68882</v>
      </c>
    </row>
    <row r="8" spans="1:14" ht="12.75">
      <c r="A8" s="297" t="s">
        <v>431</v>
      </c>
      <c r="B8" s="13">
        <v>1380</v>
      </c>
      <c r="C8" s="13">
        <v>1380</v>
      </c>
      <c r="D8" s="13">
        <v>1380</v>
      </c>
      <c r="E8" s="13">
        <v>1380</v>
      </c>
      <c r="F8" s="13">
        <v>1380</v>
      </c>
      <c r="G8" s="13">
        <v>1380</v>
      </c>
      <c r="H8" s="13">
        <v>1380</v>
      </c>
      <c r="I8" s="13">
        <v>1380</v>
      </c>
      <c r="J8" s="13">
        <v>1387</v>
      </c>
      <c r="K8" s="13">
        <v>1380</v>
      </c>
      <c r="L8" s="13">
        <v>1380</v>
      </c>
      <c r="M8" s="13">
        <v>1380</v>
      </c>
      <c r="N8" s="298">
        <f t="shared" si="0"/>
        <v>16567</v>
      </c>
    </row>
    <row r="9" spans="1:14" ht="25.5">
      <c r="A9" s="302" t="s">
        <v>359</v>
      </c>
      <c r="B9" s="303">
        <f aca="true" t="shared" si="2" ref="B9:M9">SUM(B7:B8)</f>
        <v>7120</v>
      </c>
      <c r="C9" s="303">
        <f t="shared" si="2"/>
        <v>7122</v>
      </c>
      <c r="D9" s="303">
        <f t="shared" si="2"/>
        <v>7120</v>
      </c>
      <c r="E9" s="303">
        <f t="shared" si="2"/>
        <v>7120</v>
      </c>
      <c r="F9" s="303">
        <f t="shared" si="2"/>
        <v>7120</v>
      </c>
      <c r="G9" s="303">
        <f t="shared" si="2"/>
        <v>7120</v>
      </c>
      <c r="H9" s="303">
        <f t="shared" si="2"/>
        <v>7120</v>
      </c>
      <c r="I9" s="303">
        <f t="shared" si="2"/>
        <v>7120</v>
      </c>
      <c r="J9" s="303">
        <f t="shared" si="2"/>
        <v>7127</v>
      </c>
      <c r="K9" s="303">
        <f t="shared" si="2"/>
        <v>7120</v>
      </c>
      <c r="L9" s="303">
        <f t="shared" si="2"/>
        <v>7120</v>
      </c>
      <c r="M9" s="303">
        <f t="shared" si="2"/>
        <v>7120</v>
      </c>
      <c r="N9" s="40">
        <f t="shared" si="0"/>
        <v>85449</v>
      </c>
    </row>
    <row r="10" spans="1:14" ht="12.75">
      <c r="A10" s="304" t="s">
        <v>432</v>
      </c>
      <c r="B10" s="305">
        <f aca="true" t="shared" si="3" ref="B10:M10">SUM(B6+B9)</f>
        <v>23994</v>
      </c>
      <c r="C10" s="305">
        <f t="shared" si="3"/>
        <v>23996</v>
      </c>
      <c r="D10" s="305">
        <f t="shared" si="3"/>
        <v>23994</v>
      </c>
      <c r="E10" s="305">
        <f t="shared" si="3"/>
        <v>24003</v>
      </c>
      <c r="F10" s="305">
        <f t="shared" si="3"/>
        <v>23994</v>
      </c>
      <c r="G10" s="305">
        <f t="shared" si="3"/>
        <v>23994</v>
      </c>
      <c r="H10" s="305">
        <f t="shared" si="3"/>
        <v>23994</v>
      </c>
      <c r="I10" s="305">
        <f t="shared" si="3"/>
        <v>23994</v>
      </c>
      <c r="J10" s="305">
        <f t="shared" si="3"/>
        <v>24001</v>
      </c>
      <c r="K10" s="305">
        <f t="shared" si="3"/>
        <v>23994</v>
      </c>
      <c r="L10" s="305">
        <f t="shared" si="3"/>
        <v>23994</v>
      </c>
      <c r="M10" s="305">
        <f t="shared" si="3"/>
        <v>23996</v>
      </c>
      <c r="N10" s="306">
        <f t="shared" si="0"/>
        <v>287948</v>
      </c>
    </row>
  </sheetData>
  <mergeCells count="1">
    <mergeCell ref="A1:N2"/>
  </mergeCells>
  <printOptions headings="1"/>
  <pageMargins left="0.75" right="0.75" top="1" bottom="1" header="0.5" footer="0.5"/>
  <pageSetup horizontalDpi="600" verticalDpi="600" orientation="landscape" paperSize="9" scale="80" r:id="rId1"/>
  <headerFooter alignWithMargins="0">
    <oddHeader>&amp;L 12. melléklet a 12/2011.(IV.29.) rendelethez
ezer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K17"/>
  <sheetViews>
    <sheetView workbookViewId="0" topLeftCell="A1">
      <selection activeCell="G16" sqref="G16"/>
    </sheetView>
  </sheetViews>
  <sheetFormatPr defaultColWidth="9.140625" defaultRowHeight="12.75"/>
  <cols>
    <col min="1" max="1" width="20.28125" style="0" customWidth="1"/>
    <col min="11" max="11" width="10.7109375" style="0" customWidth="1"/>
  </cols>
  <sheetData>
    <row r="1" spans="1:11" ht="12.75">
      <c r="A1" s="307" t="s">
        <v>433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307" t="s">
        <v>434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308"/>
      <c r="B3" s="309" t="s">
        <v>435</v>
      </c>
      <c r="C3" s="309"/>
      <c r="D3" s="309"/>
      <c r="E3" s="309" t="s">
        <v>436</v>
      </c>
      <c r="F3" s="309"/>
      <c r="G3" s="309"/>
      <c r="H3" s="309" t="s">
        <v>372</v>
      </c>
      <c r="I3" s="309"/>
      <c r="J3" s="309"/>
      <c r="K3" s="249" t="s">
        <v>1064</v>
      </c>
    </row>
    <row r="4" spans="1:11" ht="25.5">
      <c r="A4" s="310" t="s">
        <v>437</v>
      </c>
      <c r="B4" s="311" t="s">
        <v>439</v>
      </c>
      <c r="C4" s="311" t="s">
        <v>440</v>
      </c>
      <c r="D4" s="311" t="s">
        <v>441</v>
      </c>
      <c r="E4" s="311" t="s">
        <v>439</v>
      </c>
      <c r="F4" s="311" t="s">
        <v>440</v>
      </c>
      <c r="G4" s="311" t="s">
        <v>442</v>
      </c>
      <c r="H4" s="311" t="s">
        <v>439</v>
      </c>
      <c r="I4" s="311" t="s">
        <v>440</v>
      </c>
      <c r="J4" s="311" t="s">
        <v>442</v>
      </c>
      <c r="K4" s="270" t="s">
        <v>443</v>
      </c>
    </row>
    <row r="5" spans="1:11" ht="12.75">
      <c r="A5" s="249" t="s">
        <v>444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</row>
    <row r="6" spans="1:11" ht="25.5">
      <c r="A6" s="311" t="s">
        <v>445</v>
      </c>
      <c r="B6" s="13"/>
      <c r="C6" s="13"/>
      <c r="D6" s="13"/>
      <c r="E6" s="13"/>
      <c r="F6" s="13"/>
      <c r="G6" s="13"/>
      <c r="H6" s="13"/>
      <c r="I6" s="13"/>
      <c r="J6" s="13"/>
      <c r="K6" s="13">
        <f>SUM(J6,G6,D6)</f>
        <v>0</v>
      </c>
    </row>
    <row r="7" spans="1:11" ht="25.5">
      <c r="A7" s="311" t="s">
        <v>446</v>
      </c>
      <c r="B7" s="13"/>
      <c r="C7" s="13"/>
      <c r="D7" s="13"/>
      <c r="E7" s="13"/>
      <c r="F7" s="13">
        <v>50</v>
      </c>
      <c r="G7" s="13">
        <v>2398</v>
      </c>
      <c r="H7" s="13"/>
      <c r="I7" s="13"/>
      <c r="J7" s="13"/>
      <c r="K7" s="13">
        <f>SUM(J7,G7,D7)</f>
        <v>2398</v>
      </c>
    </row>
    <row r="8" spans="1:11" ht="25.5">
      <c r="A8" s="311" t="s">
        <v>447</v>
      </c>
      <c r="B8" s="13"/>
      <c r="C8" s="13"/>
      <c r="D8" s="13"/>
      <c r="E8" s="13"/>
      <c r="F8" s="13"/>
      <c r="G8" s="13"/>
      <c r="H8" s="13"/>
      <c r="I8" s="13"/>
      <c r="J8" s="13"/>
      <c r="K8" s="13">
        <f>SUM(J8,G8,D8)</f>
        <v>0</v>
      </c>
    </row>
    <row r="9" spans="1:11" ht="12.75">
      <c r="A9" s="5" t="s">
        <v>448</v>
      </c>
      <c r="B9" s="13"/>
      <c r="C9" s="13"/>
      <c r="D9" s="13">
        <f>SUM(D8,D7,D6)</f>
        <v>0</v>
      </c>
      <c r="E9" s="13"/>
      <c r="F9" s="13">
        <v>50</v>
      </c>
      <c r="G9" s="13">
        <f>SUM(G8,G7,G6)</f>
        <v>2398</v>
      </c>
      <c r="H9" s="13"/>
      <c r="I9" s="13"/>
      <c r="J9" s="13">
        <f>SUM(J8,J7,J6)</f>
        <v>0</v>
      </c>
      <c r="K9" s="13">
        <f>SUM(J9,G9,D9)</f>
        <v>2398</v>
      </c>
    </row>
    <row r="10" spans="1:11" s="47" customFormat="1" ht="27" customHeight="1">
      <c r="A10" s="312" t="s">
        <v>449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</row>
    <row r="11" spans="1:11" ht="12.75">
      <c r="A11" s="308"/>
      <c r="B11" s="309" t="s">
        <v>435</v>
      </c>
      <c r="C11" s="309"/>
      <c r="D11" s="270"/>
      <c r="E11" s="270"/>
      <c r="F11" s="270" t="s">
        <v>436</v>
      </c>
      <c r="G11" s="249"/>
      <c r="H11" s="309" t="s">
        <v>372</v>
      </c>
      <c r="I11" s="309"/>
      <c r="J11" s="309"/>
      <c r="K11" s="249" t="s">
        <v>1064</v>
      </c>
    </row>
    <row r="12" spans="1:11" ht="25.5">
      <c r="A12" s="310" t="s">
        <v>437</v>
      </c>
      <c r="B12" s="311" t="s">
        <v>439</v>
      </c>
      <c r="C12" s="311" t="s">
        <v>440</v>
      </c>
      <c r="D12" s="311" t="s">
        <v>450</v>
      </c>
      <c r="E12" s="311" t="s">
        <v>439</v>
      </c>
      <c r="F12" s="311" t="s">
        <v>440</v>
      </c>
      <c r="G12" s="311" t="s">
        <v>441</v>
      </c>
      <c r="H12" s="311" t="s">
        <v>439</v>
      </c>
      <c r="I12" s="311" t="s">
        <v>440</v>
      </c>
      <c r="J12" s="311" t="s">
        <v>441</v>
      </c>
      <c r="K12" s="311" t="s">
        <v>443</v>
      </c>
    </row>
    <row r="13" spans="1:11" ht="12.75">
      <c r="A13" s="249" t="s">
        <v>444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25.5">
      <c r="A14" s="311" t="s">
        <v>451</v>
      </c>
      <c r="B14" s="13"/>
      <c r="C14" s="13"/>
      <c r="D14" s="13"/>
      <c r="E14" s="13"/>
      <c r="F14" s="13"/>
      <c r="G14" s="13"/>
      <c r="H14" s="13"/>
      <c r="I14" s="13"/>
      <c r="J14" s="13"/>
      <c r="K14" s="13">
        <f>SUM(J14,G14,D14)</f>
        <v>0</v>
      </c>
    </row>
    <row r="15" spans="1:11" ht="25.5">
      <c r="A15" s="311" t="s">
        <v>452</v>
      </c>
      <c r="B15" s="13"/>
      <c r="C15" s="13"/>
      <c r="D15" s="13"/>
      <c r="E15" s="13"/>
      <c r="F15" s="13">
        <v>50</v>
      </c>
      <c r="G15" s="13">
        <v>2376</v>
      </c>
      <c r="H15" s="13"/>
      <c r="I15" s="13"/>
      <c r="J15" s="13"/>
      <c r="K15" s="13">
        <f>SUM(J15,G15,D15)</f>
        <v>2376</v>
      </c>
    </row>
    <row r="16" spans="1:11" ht="25.5">
      <c r="A16" s="311" t="s">
        <v>453</v>
      </c>
      <c r="B16" s="13"/>
      <c r="C16" s="13"/>
      <c r="D16" s="13"/>
      <c r="E16" s="13"/>
      <c r="F16" s="13"/>
      <c r="G16" s="13"/>
      <c r="H16" s="13"/>
      <c r="I16" s="13"/>
      <c r="J16" s="13"/>
      <c r="K16" s="13">
        <f>SUM(J16,G16,D16)</f>
        <v>0</v>
      </c>
    </row>
    <row r="17" spans="1:11" ht="12.75">
      <c r="A17" s="5" t="s">
        <v>448</v>
      </c>
      <c r="B17" s="13"/>
      <c r="C17" s="13"/>
      <c r="D17" s="13">
        <f>SUM(D16,D15,D14)</f>
        <v>0</v>
      </c>
      <c r="E17" s="13"/>
      <c r="F17" s="13">
        <v>50</v>
      </c>
      <c r="G17" s="13">
        <f>SUM(G16,G15,G14)</f>
        <v>2376</v>
      </c>
      <c r="H17" s="13"/>
      <c r="I17" s="13"/>
      <c r="J17" s="13">
        <f>SUM(J16,J15,J14)</f>
        <v>0</v>
      </c>
      <c r="K17" s="13">
        <f>SUM(J17,G17,D17)</f>
        <v>2376</v>
      </c>
    </row>
  </sheetData>
  <printOptions heading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 13. melléklet a 12/2011.(IV.29.) rendelethez
ezer 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L157"/>
  <sheetViews>
    <sheetView workbookViewId="0" topLeftCell="A127">
      <selection activeCell="E17" sqref="E17"/>
    </sheetView>
  </sheetViews>
  <sheetFormatPr defaultColWidth="9.140625" defaultRowHeight="12.75"/>
  <cols>
    <col min="1" max="1" width="6.7109375" style="48" customWidth="1"/>
    <col min="2" max="2" width="31.57421875" style="0" bestFit="1" customWidth="1"/>
    <col min="3" max="3" width="10.57421875" style="0" customWidth="1"/>
    <col min="4" max="4" width="10.140625" style="0" customWidth="1"/>
    <col min="5" max="5" width="10.28125" style="0" customWidth="1"/>
    <col min="6" max="6" width="9.8515625" style="659" customWidth="1"/>
    <col min="7" max="7" width="7.7109375" style="0" customWidth="1"/>
    <col min="8" max="8" width="31.57421875" style="0" bestFit="1" customWidth="1"/>
    <col min="10" max="10" width="10.57421875" style="0" customWidth="1"/>
    <col min="11" max="11" width="9.421875" style="0" customWidth="1"/>
    <col min="12" max="12" width="9.57421875" style="659" customWidth="1"/>
  </cols>
  <sheetData>
    <row r="1" spans="1:12" ht="25.5">
      <c r="A1" s="760" t="s">
        <v>1247</v>
      </c>
      <c r="B1" s="760"/>
      <c r="C1" s="760"/>
      <c r="D1" s="760"/>
      <c r="E1" s="760"/>
      <c r="F1" s="760"/>
      <c r="G1" s="760"/>
      <c r="H1" s="760"/>
      <c r="I1" s="760"/>
      <c r="J1" s="760"/>
      <c r="K1" s="314"/>
      <c r="L1" s="663"/>
    </row>
    <row r="2" spans="3:5" ht="13.5" thickBot="1">
      <c r="C2" s="18"/>
      <c r="D2" s="18"/>
      <c r="E2" s="18"/>
    </row>
    <row r="3" spans="1:12" ht="13.5" thickBot="1">
      <c r="A3" s="761" t="s">
        <v>454</v>
      </c>
      <c r="B3" s="666"/>
      <c r="C3" s="667" t="s">
        <v>475</v>
      </c>
      <c r="D3" s="667" t="s">
        <v>476</v>
      </c>
      <c r="E3" s="667" t="s">
        <v>84</v>
      </c>
      <c r="F3" s="668" t="s">
        <v>477</v>
      </c>
      <c r="G3" s="762" t="s">
        <v>455</v>
      </c>
      <c r="H3" s="666"/>
      <c r="I3" s="667" t="s">
        <v>475</v>
      </c>
      <c r="J3" s="667" t="s">
        <v>476</v>
      </c>
      <c r="K3" s="667" t="s">
        <v>84</v>
      </c>
      <c r="L3" s="668" t="s">
        <v>477</v>
      </c>
    </row>
    <row r="4" spans="1:12" ht="12.75">
      <c r="A4" s="756"/>
      <c r="B4" s="315" t="s">
        <v>456</v>
      </c>
      <c r="C4" s="158">
        <v>68248</v>
      </c>
      <c r="D4" s="664">
        <v>82109</v>
      </c>
      <c r="E4" s="158">
        <v>76910</v>
      </c>
      <c r="F4" s="665">
        <f>E4/D4</f>
        <v>0.9366817279469973</v>
      </c>
      <c r="G4" s="758"/>
      <c r="H4" s="315" t="s">
        <v>456</v>
      </c>
      <c r="I4" s="315">
        <v>1764</v>
      </c>
      <c r="J4" s="325">
        <v>68056</v>
      </c>
      <c r="K4" s="315">
        <v>68060</v>
      </c>
      <c r="L4" s="665">
        <f>K4/J4</f>
        <v>1.0000587751263665</v>
      </c>
    </row>
    <row r="5" spans="1:12" ht="12.75">
      <c r="A5" s="757"/>
      <c r="B5" s="2" t="s">
        <v>457</v>
      </c>
      <c r="C5" s="3">
        <v>16814</v>
      </c>
      <c r="D5" s="322">
        <v>21233</v>
      </c>
      <c r="E5" s="3">
        <v>20458</v>
      </c>
      <c r="F5" s="661">
        <f aca="true" t="shared" si="0" ref="F5:F33">E5/D5</f>
        <v>0.9635002119342533</v>
      </c>
      <c r="G5" s="759"/>
      <c r="H5" s="2" t="s">
        <v>457</v>
      </c>
      <c r="I5" s="2">
        <v>841</v>
      </c>
      <c r="J5" s="324">
        <v>11624</v>
      </c>
      <c r="K5" s="2">
        <v>11499</v>
      </c>
      <c r="L5" s="661">
        <f aca="true" t="shared" si="1" ref="L5:L33">K5/J5</f>
        <v>0.9892463867859601</v>
      </c>
    </row>
    <row r="6" spans="1:12" ht="12.75">
      <c r="A6" s="757"/>
      <c r="B6" s="2" t="s">
        <v>120</v>
      </c>
      <c r="C6" s="3">
        <v>49823</v>
      </c>
      <c r="D6" s="322">
        <v>95596</v>
      </c>
      <c r="E6" s="3">
        <v>92259</v>
      </c>
      <c r="F6" s="661">
        <f t="shared" si="0"/>
        <v>0.9650926817021632</v>
      </c>
      <c r="G6" s="759"/>
      <c r="H6" s="2" t="s">
        <v>120</v>
      </c>
      <c r="I6" s="2">
        <v>8634</v>
      </c>
      <c r="J6" s="324">
        <v>13646</v>
      </c>
      <c r="K6" s="2">
        <v>13637</v>
      </c>
      <c r="L6" s="661">
        <f t="shared" si="1"/>
        <v>0.9993404660706434</v>
      </c>
    </row>
    <row r="7" spans="1:12" ht="12.75">
      <c r="A7" s="757"/>
      <c r="B7" s="2" t="s">
        <v>458</v>
      </c>
      <c r="C7" s="3"/>
      <c r="D7" s="322"/>
      <c r="E7" s="3"/>
      <c r="F7" s="661"/>
      <c r="G7" s="759"/>
      <c r="H7" s="2" t="s">
        <v>458</v>
      </c>
      <c r="I7" s="2"/>
      <c r="J7" s="324"/>
      <c r="K7" s="2"/>
      <c r="L7" s="661"/>
    </row>
    <row r="8" spans="1:12" ht="12.75">
      <c r="A8" s="757"/>
      <c r="B8" s="2" t="s">
        <v>459</v>
      </c>
      <c r="C8" s="3"/>
      <c r="D8" s="322"/>
      <c r="E8" s="3"/>
      <c r="F8" s="661"/>
      <c r="G8" s="759"/>
      <c r="H8" s="2" t="s">
        <v>459</v>
      </c>
      <c r="I8" s="2">
        <v>23700</v>
      </c>
      <c r="J8" s="324">
        <v>64088</v>
      </c>
      <c r="K8" s="2">
        <v>63989</v>
      </c>
      <c r="L8" s="661">
        <f t="shared" si="1"/>
        <v>0.9984552490325802</v>
      </c>
    </row>
    <row r="9" spans="1:12" ht="12.75">
      <c r="A9" s="757"/>
      <c r="B9" s="2" t="s">
        <v>460</v>
      </c>
      <c r="C9" s="3">
        <v>0</v>
      </c>
      <c r="D9" s="322">
        <v>18702</v>
      </c>
      <c r="E9" s="3">
        <v>12271</v>
      </c>
      <c r="F9" s="661">
        <f t="shared" si="0"/>
        <v>0.6561330339001177</v>
      </c>
      <c r="G9" s="759"/>
      <c r="H9" s="2" t="s">
        <v>460</v>
      </c>
      <c r="I9" s="2">
        <v>15032</v>
      </c>
      <c r="J9" s="324">
        <v>0</v>
      </c>
      <c r="K9" s="2"/>
      <c r="L9" s="661"/>
    </row>
    <row r="10" spans="1:12" ht="12.75">
      <c r="A10" s="757"/>
      <c r="B10" s="2" t="s">
        <v>461</v>
      </c>
      <c r="C10" s="3">
        <v>3800</v>
      </c>
      <c r="D10" s="322">
        <v>3800</v>
      </c>
      <c r="E10" s="3">
        <v>3640</v>
      </c>
      <c r="F10" s="661">
        <f t="shared" si="0"/>
        <v>0.9578947368421052</v>
      </c>
      <c r="G10" s="759"/>
      <c r="H10" s="2" t="s">
        <v>461</v>
      </c>
      <c r="I10" s="2">
        <v>7610</v>
      </c>
      <c r="J10" s="324">
        <v>8811</v>
      </c>
      <c r="K10" s="2">
        <v>8281</v>
      </c>
      <c r="L10" s="661">
        <f t="shared" si="1"/>
        <v>0.9398479173760073</v>
      </c>
    </row>
    <row r="11" spans="1:12" ht="12.75">
      <c r="A11" s="757"/>
      <c r="B11" s="2" t="s">
        <v>1193</v>
      </c>
      <c r="C11" s="3">
        <v>1000</v>
      </c>
      <c r="D11" s="322">
        <v>3695</v>
      </c>
      <c r="E11" s="3"/>
      <c r="F11" s="661">
        <f t="shared" si="0"/>
        <v>0</v>
      </c>
      <c r="G11" s="759"/>
      <c r="H11" s="2" t="s">
        <v>1148</v>
      </c>
      <c r="I11" s="2"/>
      <c r="J11" s="324"/>
      <c r="K11" s="2"/>
      <c r="L11" s="661"/>
    </row>
    <row r="12" spans="1:12" ht="12.75">
      <c r="A12" s="757"/>
      <c r="B12" s="2" t="s">
        <v>1210</v>
      </c>
      <c r="C12" s="3">
        <v>1000</v>
      </c>
      <c r="D12" s="322">
        <v>1049</v>
      </c>
      <c r="E12" s="3"/>
      <c r="F12" s="661">
        <f t="shared" si="0"/>
        <v>0</v>
      </c>
      <c r="G12" s="759"/>
      <c r="H12" s="2" t="s">
        <v>1210</v>
      </c>
      <c r="I12" s="2"/>
      <c r="J12" s="324"/>
      <c r="K12" s="2"/>
      <c r="L12" s="661"/>
    </row>
    <row r="13" spans="1:12" ht="12.75">
      <c r="A13" s="757"/>
      <c r="B13" s="2" t="s">
        <v>114</v>
      </c>
      <c r="C13" s="3"/>
      <c r="D13" s="322"/>
      <c r="E13" s="322">
        <v>34276</v>
      </c>
      <c r="F13" s="661"/>
      <c r="G13" s="759"/>
      <c r="H13" s="2"/>
      <c r="I13" s="2"/>
      <c r="J13" s="324"/>
      <c r="K13" s="2"/>
      <c r="L13" s="661"/>
    </row>
    <row r="14" spans="1:12" ht="12.75">
      <c r="A14" s="757"/>
      <c r="B14" s="214" t="s">
        <v>462</v>
      </c>
      <c r="C14" s="215">
        <f>SUM(C4:C12)</f>
        <v>140685</v>
      </c>
      <c r="D14" s="321">
        <f>SUM(D4:D13)</f>
        <v>226184</v>
      </c>
      <c r="E14" s="321">
        <f>SUM(E4:E13)</f>
        <v>239814</v>
      </c>
      <c r="F14" s="661">
        <f t="shared" si="0"/>
        <v>1.0602606727266297</v>
      </c>
      <c r="G14" s="759"/>
      <c r="H14" s="214" t="s">
        <v>462</v>
      </c>
      <c r="I14" s="215">
        <f>SUM(I4:I12)</f>
        <v>57581</v>
      </c>
      <c r="J14" s="321">
        <f>SUM(J4:J12)</f>
        <v>166225</v>
      </c>
      <c r="K14" s="321">
        <f>SUM(K4:K12)</f>
        <v>165466</v>
      </c>
      <c r="L14" s="661">
        <f t="shared" si="1"/>
        <v>0.9954338998345615</v>
      </c>
    </row>
    <row r="15" spans="1:12" ht="12.75">
      <c r="A15" s="757"/>
      <c r="B15" s="2" t="s">
        <v>1204</v>
      </c>
      <c r="C15" s="3">
        <v>4783</v>
      </c>
      <c r="D15" s="322">
        <v>4783</v>
      </c>
      <c r="E15" s="3">
        <v>4515</v>
      </c>
      <c r="F15" s="661">
        <f t="shared" si="0"/>
        <v>0.943968220781936</v>
      </c>
      <c r="G15" s="759"/>
      <c r="H15" s="2" t="s">
        <v>463</v>
      </c>
      <c r="I15" s="2"/>
      <c r="J15" s="324"/>
      <c r="K15" s="2"/>
      <c r="L15" s="661"/>
    </row>
    <row r="16" spans="1:12" ht="12.75">
      <c r="A16" s="757"/>
      <c r="B16" s="2" t="s">
        <v>1159</v>
      </c>
      <c r="C16" s="3">
        <v>0</v>
      </c>
      <c r="D16" s="322">
        <v>4003</v>
      </c>
      <c r="E16" s="3">
        <v>3223</v>
      </c>
      <c r="F16" s="661">
        <f t="shared" si="0"/>
        <v>0.805146140394704</v>
      </c>
      <c r="G16" s="759"/>
      <c r="H16" s="2" t="s">
        <v>1159</v>
      </c>
      <c r="I16" s="2">
        <v>4003</v>
      </c>
      <c r="J16" s="324"/>
      <c r="K16" s="2"/>
      <c r="L16" s="661"/>
    </row>
    <row r="17" spans="1:12" ht="12.75">
      <c r="A17" s="757"/>
      <c r="B17" s="2" t="s">
        <v>464</v>
      </c>
      <c r="C17" s="3">
        <v>0</v>
      </c>
      <c r="D17" s="322">
        <v>1126</v>
      </c>
      <c r="E17" s="3">
        <v>1126</v>
      </c>
      <c r="F17" s="661">
        <f t="shared" si="0"/>
        <v>1</v>
      </c>
      <c r="G17" s="759"/>
      <c r="H17" s="2" t="s">
        <v>464</v>
      </c>
      <c r="I17" s="2"/>
      <c r="J17" s="324">
        <v>4894</v>
      </c>
      <c r="K17" s="2">
        <v>4394</v>
      </c>
      <c r="L17" s="661">
        <f t="shared" si="1"/>
        <v>0.8978340825500613</v>
      </c>
    </row>
    <row r="18" spans="1:12" ht="12.75">
      <c r="A18" s="757"/>
      <c r="B18" s="2" t="s">
        <v>1211</v>
      </c>
      <c r="C18" s="3">
        <v>10978</v>
      </c>
      <c r="D18" s="322">
        <v>75430</v>
      </c>
      <c r="E18" s="3">
        <v>60463</v>
      </c>
      <c r="F18" s="661">
        <f t="shared" si="0"/>
        <v>0.8015776216359539</v>
      </c>
      <c r="G18" s="759"/>
      <c r="H18" s="2" t="s">
        <v>1211</v>
      </c>
      <c r="I18" s="2">
        <v>15839</v>
      </c>
      <c r="J18" s="324">
        <v>25649</v>
      </c>
      <c r="K18" s="2">
        <v>25557</v>
      </c>
      <c r="L18" s="661">
        <f t="shared" si="1"/>
        <v>0.9964131155210729</v>
      </c>
    </row>
    <row r="19" spans="1:12" ht="12.75">
      <c r="A19" s="757"/>
      <c r="B19" s="2" t="s">
        <v>465</v>
      </c>
      <c r="C19" s="3">
        <v>100359</v>
      </c>
      <c r="D19" s="322">
        <v>105490</v>
      </c>
      <c r="E19" s="3">
        <v>37928</v>
      </c>
      <c r="F19" s="661">
        <f t="shared" si="0"/>
        <v>0.359541188738269</v>
      </c>
      <c r="G19" s="759"/>
      <c r="H19" s="2" t="s">
        <v>465</v>
      </c>
      <c r="I19" s="2">
        <v>35147</v>
      </c>
      <c r="J19" s="324">
        <v>97317</v>
      </c>
      <c r="K19" s="2">
        <v>97242</v>
      </c>
      <c r="L19" s="661">
        <f t="shared" si="1"/>
        <v>0.999229322728814</v>
      </c>
    </row>
    <row r="20" spans="1:12" ht="12.75">
      <c r="A20" s="757"/>
      <c r="B20" s="2" t="s">
        <v>1148</v>
      </c>
      <c r="C20" s="3">
        <v>12194</v>
      </c>
      <c r="D20" s="322">
        <v>4894</v>
      </c>
      <c r="E20" s="3">
        <v>4849</v>
      </c>
      <c r="F20" s="661">
        <f t="shared" si="0"/>
        <v>0.9908050674295055</v>
      </c>
      <c r="G20" s="759"/>
      <c r="H20" s="2" t="s">
        <v>466</v>
      </c>
      <c r="I20" s="2"/>
      <c r="J20" s="324"/>
      <c r="K20" s="2"/>
      <c r="L20" s="661"/>
    </row>
    <row r="21" spans="1:12" ht="12.75">
      <c r="A21" s="757"/>
      <c r="B21" s="2" t="s">
        <v>466</v>
      </c>
      <c r="C21" s="3">
        <v>288304</v>
      </c>
      <c r="D21" s="322">
        <v>352369</v>
      </c>
      <c r="E21" s="3"/>
      <c r="F21" s="661">
        <f t="shared" si="0"/>
        <v>0</v>
      </c>
      <c r="G21" s="759"/>
      <c r="H21" s="214" t="s">
        <v>467</v>
      </c>
      <c r="I21" s="215">
        <f>SUM(I15:I20)</f>
        <v>54989</v>
      </c>
      <c r="J21" s="321">
        <f>SUM(J15:J20)</f>
        <v>127860</v>
      </c>
      <c r="K21" s="321">
        <f>SUM(K15:K20)</f>
        <v>127193</v>
      </c>
      <c r="L21" s="661">
        <f t="shared" si="1"/>
        <v>0.9947833567964962</v>
      </c>
    </row>
    <row r="22" spans="1:12" ht="12.75">
      <c r="A22" s="757"/>
      <c r="B22" s="214" t="s">
        <v>467</v>
      </c>
      <c r="C22" s="3">
        <f>SUM(C15:C21)</f>
        <v>416618</v>
      </c>
      <c r="D22" s="322">
        <f>SUM(D15:D21)</f>
        <v>548095</v>
      </c>
      <c r="E22" s="322">
        <f>SUM(E15:E21)</f>
        <v>112104</v>
      </c>
      <c r="F22" s="661">
        <f t="shared" si="0"/>
        <v>0.20453388554903804</v>
      </c>
      <c r="G22" s="759"/>
      <c r="H22" s="316" t="s">
        <v>468</v>
      </c>
      <c r="I22" s="215">
        <f>I14+I21</f>
        <v>112570</v>
      </c>
      <c r="J22" s="321">
        <f>J14+J21</f>
        <v>294085</v>
      </c>
      <c r="K22" s="321">
        <f>K14+K21</f>
        <v>292659</v>
      </c>
      <c r="L22" s="661">
        <f t="shared" si="1"/>
        <v>0.9951510617678563</v>
      </c>
    </row>
    <row r="23" spans="1:12" ht="12.75">
      <c r="A23" s="757"/>
      <c r="B23" s="316" t="s">
        <v>468</v>
      </c>
      <c r="C23" s="215">
        <f>C14+C22</f>
        <v>557303</v>
      </c>
      <c r="D23" s="321">
        <f>D14+D22</f>
        <v>774279</v>
      </c>
      <c r="E23" s="321">
        <f>E14+E22</f>
        <v>351918</v>
      </c>
      <c r="F23" s="661">
        <f t="shared" si="0"/>
        <v>0.45451058339435785</v>
      </c>
      <c r="G23" s="759"/>
      <c r="H23" s="2" t="s">
        <v>469</v>
      </c>
      <c r="I23" s="2">
        <v>272923</v>
      </c>
      <c r="J23" s="324">
        <v>295460</v>
      </c>
      <c r="K23" s="2">
        <v>292979</v>
      </c>
      <c r="L23" s="661">
        <f t="shared" si="1"/>
        <v>0.9916029242537061</v>
      </c>
    </row>
    <row r="24" spans="1:12" ht="12.75">
      <c r="A24" s="757"/>
      <c r="B24" s="2" t="s">
        <v>469</v>
      </c>
      <c r="C24" s="3">
        <v>23417</v>
      </c>
      <c r="D24" s="322">
        <v>48238</v>
      </c>
      <c r="E24" s="3">
        <v>48344</v>
      </c>
      <c r="F24" s="661">
        <f t="shared" si="0"/>
        <v>1.002197437704714</v>
      </c>
      <c r="G24" s="759"/>
      <c r="H24" s="2" t="s">
        <v>1205</v>
      </c>
      <c r="I24" s="2">
        <v>202462</v>
      </c>
      <c r="J24" s="324">
        <v>379352</v>
      </c>
      <c r="K24" s="2">
        <v>379352</v>
      </c>
      <c r="L24" s="661">
        <f t="shared" si="1"/>
        <v>1</v>
      </c>
    </row>
    <row r="25" spans="1:12" ht="12.75">
      <c r="A25" s="757"/>
      <c r="B25" s="2" t="s">
        <v>1205</v>
      </c>
      <c r="C25" s="3"/>
      <c r="D25" s="322"/>
      <c r="E25" s="3"/>
      <c r="F25" s="661"/>
      <c r="G25" s="759"/>
      <c r="H25" s="2" t="s">
        <v>470</v>
      </c>
      <c r="I25" s="2"/>
      <c r="J25" s="324"/>
      <c r="K25" s="2"/>
      <c r="L25" s="661"/>
    </row>
    <row r="26" spans="1:12" ht="12.75">
      <c r="A26" s="757"/>
      <c r="B26" s="2" t="s">
        <v>470</v>
      </c>
      <c r="C26" s="3">
        <v>10000</v>
      </c>
      <c r="D26" s="322">
        <v>2320</v>
      </c>
      <c r="E26" s="3">
        <v>2320</v>
      </c>
      <c r="F26" s="661">
        <f t="shared" si="0"/>
        <v>1</v>
      </c>
      <c r="G26" s="759"/>
      <c r="H26" s="2" t="s">
        <v>1161</v>
      </c>
      <c r="I26" s="2">
        <v>5939</v>
      </c>
      <c r="J26" s="324">
        <v>70240</v>
      </c>
      <c r="K26" s="2">
        <v>70241</v>
      </c>
      <c r="L26" s="661">
        <f t="shared" si="1"/>
        <v>1.0000142369020502</v>
      </c>
    </row>
    <row r="27" spans="1:12" ht="12.75">
      <c r="A27" s="757"/>
      <c r="B27" s="2" t="s">
        <v>1161</v>
      </c>
      <c r="C27" s="3">
        <v>62031</v>
      </c>
      <c r="D27" s="322">
        <v>124585</v>
      </c>
      <c r="E27" s="3">
        <v>67610</v>
      </c>
      <c r="F27" s="661">
        <f t="shared" si="0"/>
        <v>0.5426817032548059</v>
      </c>
      <c r="G27" s="759"/>
      <c r="H27" s="2" t="s">
        <v>1144</v>
      </c>
      <c r="I27" s="2">
        <v>0</v>
      </c>
      <c r="J27" s="324">
        <v>12690</v>
      </c>
      <c r="K27" s="2">
        <v>11785</v>
      </c>
      <c r="L27" s="661">
        <f t="shared" si="1"/>
        <v>0.9286840031520882</v>
      </c>
    </row>
    <row r="28" spans="1:12" ht="12.75">
      <c r="A28" s="757"/>
      <c r="B28" s="2" t="s">
        <v>1144</v>
      </c>
      <c r="C28" s="3"/>
      <c r="D28" s="322"/>
      <c r="E28" s="3"/>
      <c r="F28" s="661"/>
      <c r="G28" s="759"/>
      <c r="H28" s="2" t="s">
        <v>1212</v>
      </c>
      <c r="I28" s="2"/>
      <c r="J28" s="324"/>
      <c r="K28" s="2"/>
      <c r="L28" s="661"/>
    </row>
    <row r="29" spans="1:12" ht="12.75">
      <c r="A29" s="757"/>
      <c r="B29" s="2" t="s">
        <v>1212</v>
      </c>
      <c r="C29" s="3">
        <v>3043</v>
      </c>
      <c r="D29" s="322">
        <v>3043</v>
      </c>
      <c r="E29" s="3">
        <v>2741</v>
      </c>
      <c r="F29" s="661">
        <f t="shared" si="0"/>
        <v>0.9007558330594808</v>
      </c>
      <c r="G29" s="759"/>
      <c r="H29" s="2" t="s">
        <v>1207</v>
      </c>
      <c r="I29" s="2"/>
      <c r="J29" s="324"/>
      <c r="K29" s="2"/>
      <c r="L29" s="661"/>
    </row>
    <row r="30" spans="1:12" ht="12.75">
      <c r="A30" s="757"/>
      <c r="B30" s="2" t="s">
        <v>1207</v>
      </c>
      <c r="C30" s="3">
        <v>13659</v>
      </c>
      <c r="D30" s="322">
        <v>0</v>
      </c>
      <c r="E30" s="3"/>
      <c r="F30" s="661"/>
      <c r="G30" s="759"/>
      <c r="H30" s="2" t="s">
        <v>1208</v>
      </c>
      <c r="I30" s="2"/>
      <c r="J30" s="324"/>
      <c r="K30" s="2"/>
      <c r="L30" s="661"/>
    </row>
    <row r="31" spans="1:12" ht="12.75">
      <c r="A31" s="757"/>
      <c r="B31" s="2" t="s">
        <v>1208</v>
      </c>
      <c r="C31" s="3">
        <v>350000</v>
      </c>
      <c r="D31" s="322">
        <v>428358</v>
      </c>
      <c r="E31" s="3">
        <v>44091</v>
      </c>
      <c r="F31" s="661">
        <f t="shared" si="0"/>
        <v>0.10293025926911602</v>
      </c>
      <c r="G31" s="759"/>
      <c r="H31" s="2"/>
      <c r="I31" s="2"/>
      <c r="J31" s="324"/>
      <c r="K31" s="2"/>
      <c r="L31" s="661"/>
    </row>
    <row r="32" spans="1:12" ht="12.75">
      <c r="A32" s="757"/>
      <c r="B32" s="675" t="s">
        <v>108</v>
      </c>
      <c r="C32" s="676"/>
      <c r="D32" s="677"/>
      <c r="E32" s="677">
        <v>-23947</v>
      </c>
      <c r="F32" s="661"/>
      <c r="G32" s="759"/>
      <c r="H32" s="675"/>
      <c r="I32" s="675"/>
      <c r="J32" s="678"/>
      <c r="K32" s="678"/>
      <c r="L32" s="661"/>
    </row>
    <row r="33" spans="1:12" ht="12.75">
      <c r="A33" s="757"/>
      <c r="B33" s="317" t="s">
        <v>471</v>
      </c>
      <c r="C33" s="318">
        <f>SUM(C24:C31)</f>
        <v>462150</v>
      </c>
      <c r="D33" s="323">
        <f>SUM(D24:D31)</f>
        <v>606544</v>
      </c>
      <c r="E33" s="323">
        <f>SUM(E24:E32)</f>
        <v>141159</v>
      </c>
      <c r="F33" s="661">
        <f t="shared" si="0"/>
        <v>0.23272672716241527</v>
      </c>
      <c r="G33" s="759"/>
      <c r="H33" s="317" t="s">
        <v>471</v>
      </c>
      <c r="I33" s="318">
        <f>SUM(I23:I30)</f>
        <v>481324</v>
      </c>
      <c r="J33" s="323">
        <f>SUM(J23:J30)</f>
        <v>757742</v>
      </c>
      <c r="K33" s="323">
        <f>SUM(K23:K30)</f>
        <v>754357</v>
      </c>
      <c r="L33" s="661">
        <f t="shared" si="1"/>
        <v>0.9955327802866939</v>
      </c>
    </row>
    <row r="34" spans="1:12" ht="26.25">
      <c r="A34" s="66"/>
      <c r="B34" s="319" t="s">
        <v>472</v>
      </c>
      <c r="C34" s="3"/>
      <c r="D34" s="322"/>
      <c r="E34" s="3"/>
      <c r="F34" s="661"/>
      <c r="G34" s="211"/>
      <c r="H34" s="319" t="s">
        <v>472</v>
      </c>
      <c r="I34" s="2"/>
      <c r="J34" s="324"/>
      <c r="K34" s="2"/>
      <c r="L34" s="661"/>
    </row>
    <row r="35" spans="1:12" ht="12.75">
      <c r="A35" s="66"/>
      <c r="B35" s="2"/>
      <c r="C35" s="3"/>
      <c r="D35" s="322"/>
      <c r="E35" s="3"/>
      <c r="F35" s="661"/>
      <c r="G35" s="211"/>
      <c r="H35" s="2"/>
      <c r="I35" s="214" t="s">
        <v>475</v>
      </c>
      <c r="J35" s="214" t="s">
        <v>476</v>
      </c>
      <c r="K35" s="214" t="s">
        <v>84</v>
      </c>
      <c r="L35" s="660" t="s">
        <v>477</v>
      </c>
    </row>
    <row r="36" spans="1:12" ht="12.75">
      <c r="A36" s="756" t="s">
        <v>473</v>
      </c>
      <c r="B36" s="320"/>
      <c r="C36" s="214" t="s">
        <v>475</v>
      </c>
      <c r="D36" s="214" t="s">
        <v>476</v>
      </c>
      <c r="E36" s="214" t="s">
        <v>84</v>
      </c>
      <c r="F36" s="660" t="s">
        <v>477</v>
      </c>
      <c r="G36" s="758" t="s">
        <v>1170</v>
      </c>
      <c r="H36" s="315" t="s">
        <v>456</v>
      </c>
      <c r="I36" s="315">
        <v>48729</v>
      </c>
      <c r="J36" s="325">
        <v>53507</v>
      </c>
      <c r="K36" s="2">
        <v>49956</v>
      </c>
      <c r="L36" s="661">
        <f>K36/J36</f>
        <v>0.9336348515147551</v>
      </c>
    </row>
    <row r="37" spans="1:12" ht="12.75">
      <c r="A37" s="756"/>
      <c r="B37" s="315" t="s">
        <v>456</v>
      </c>
      <c r="C37" s="3">
        <v>97085</v>
      </c>
      <c r="D37" s="322">
        <v>108460</v>
      </c>
      <c r="E37" s="3">
        <v>104849</v>
      </c>
      <c r="F37" s="661">
        <f>E37/D37</f>
        <v>0.9667066199520561</v>
      </c>
      <c r="G37" s="758"/>
      <c r="H37" s="2" t="s">
        <v>457</v>
      </c>
      <c r="I37" s="2">
        <v>13197</v>
      </c>
      <c r="J37" s="324">
        <v>14492</v>
      </c>
      <c r="K37" s="2">
        <v>13627</v>
      </c>
      <c r="L37" s="661">
        <f>K37/J37</f>
        <v>0.9403118962186033</v>
      </c>
    </row>
    <row r="38" spans="1:12" ht="12.75">
      <c r="A38" s="757"/>
      <c r="B38" s="2" t="s">
        <v>457</v>
      </c>
      <c r="C38" s="3">
        <v>26096</v>
      </c>
      <c r="D38" s="322">
        <v>27847</v>
      </c>
      <c r="E38" s="3">
        <v>27354</v>
      </c>
      <c r="F38" s="661">
        <f>E38/D38</f>
        <v>0.9822961180737602</v>
      </c>
      <c r="G38" s="759"/>
      <c r="H38" s="2" t="s">
        <v>120</v>
      </c>
      <c r="I38" s="2">
        <v>105533</v>
      </c>
      <c r="J38" s="324">
        <v>112706</v>
      </c>
      <c r="K38" s="2">
        <v>108888</v>
      </c>
      <c r="L38" s="661">
        <f>K38/J38</f>
        <v>0.9661242524799034</v>
      </c>
    </row>
    <row r="39" spans="1:12" ht="12.75">
      <c r="A39" s="757"/>
      <c r="B39" s="2" t="s">
        <v>120</v>
      </c>
      <c r="C39" s="3">
        <v>49555</v>
      </c>
      <c r="D39" s="322">
        <v>59276</v>
      </c>
      <c r="E39" s="3">
        <v>55705</v>
      </c>
      <c r="F39" s="661">
        <f>E39/D39</f>
        <v>0.9397563938187462</v>
      </c>
      <c r="G39" s="759"/>
      <c r="H39" s="2" t="s">
        <v>458</v>
      </c>
      <c r="I39" s="2"/>
      <c r="J39" s="324"/>
      <c r="K39" s="2"/>
      <c r="L39" s="661"/>
    </row>
    <row r="40" spans="1:12" ht="12.75">
      <c r="A40" s="757"/>
      <c r="B40" s="2" t="s">
        <v>458</v>
      </c>
      <c r="C40" s="3">
        <v>2567</v>
      </c>
      <c r="D40" s="322">
        <v>2567</v>
      </c>
      <c r="E40" s="3">
        <v>2755</v>
      </c>
      <c r="F40" s="661">
        <f>E40/D40</f>
        <v>1.0732372419166343</v>
      </c>
      <c r="G40" s="759"/>
      <c r="H40" s="2" t="s">
        <v>459</v>
      </c>
      <c r="I40" s="2"/>
      <c r="J40" s="324"/>
      <c r="K40" s="2"/>
      <c r="L40" s="661"/>
    </row>
    <row r="41" spans="1:12" ht="12.75">
      <c r="A41" s="757"/>
      <c r="B41" s="2" t="s">
        <v>459</v>
      </c>
      <c r="C41" s="3"/>
      <c r="D41" s="322"/>
      <c r="E41" s="3"/>
      <c r="F41" s="661"/>
      <c r="G41" s="759"/>
      <c r="H41" s="2" t="s">
        <v>460</v>
      </c>
      <c r="I41" s="2"/>
      <c r="J41" s="324"/>
      <c r="K41" s="2"/>
      <c r="L41" s="661"/>
    </row>
    <row r="42" spans="1:12" ht="12.75">
      <c r="A42" s="757"/>
      <c r="B42" s="2" t="s">
        <v>460</v>
      </c>
      <c r="C42" s="3"/>
      <c r="D42" s="322">
        <v>3311</v>
      </c>
      <c r="E42" s="3">
        <v>1794</v>
      </c>
      <c r="F42" s="661">
        <f>E42/D42</f>
        <v>0.5418302627604953</v>
      </c>
      <c r="G42" s="759"/>
      <c r="H42" s="2" t="s">
        <v>461</v>
      </c>
      <c r="I42" s="2"/>
      <c r="J42" s="324"/>
      <c r="K42" s="2"/>
      <c r="L42" s="661"/>
    </row>
    <row r="43" spans="1:12" ht="12.75">
      <c r="A43" s="757"/>
      <c r="B43" s="2" t="s">
        <v>461</v>
      </c>
      <c r="C43" s="3"/>
      <c r="D43" s="322"/>
      <c r="E43" s="3"/>
      <c r="F43" s="661"/>
      <c r="G43" s="759"/>
      <c r="H43" s="2" t="s">
        <v>1148</v>
      </c>
      <c r="I43" s="2"/>
      <c r="J43" s="324"/>
      <c r="K43" s="2"/>
      <c r="L43" s="661"/>
    </row>
    <row r="44" spans="1:12" ht="12.75">
      <c r="A44" s="757"/>
      <c r="B44" s="2" t="s">
        <v>1148</v>
      </c>
      <c r="C44" s="3"/>
      <c r="D44" s="322"/>
      <c r="E44" s="3"/>
      <c r="F44" s="661"/>
      <c r="G44" s="759"/>
      <c r="H44" s="2" t="s">
        <v>1210</v>
      </c>
      <c r="I44" s="2"/>
      <c r="J44" s="324"/>
      <c r="K44" s="2"/>
      <c r="L44" s="661"/>
    </row>
    <row r="45" spans="1:12" ht="12.75">
      <c r="A45" s="757"/>
      <c r="B45" s="2" t="s">
        <v>1210</v>
      </c>
      <c r="C45" s="3"/>
      <c r="D45" s="322"/>
      <c r="E45" s="3"/>
      <c r="F45" s="661"/>
      <c r="G45" s="759"/>
      <c r="H45" s="2" t="s">
        <v>114</v>
      </c>
      <c r="I45" s="2"/>
      <c r="J45" s="2"/>
      <c r="K45" s="2">
        <v>39</v>
      </c>
      <c r="L45" s="661"/>
    </row>
    <row r="46" spans="1:12" ht="12.75">
      <c r="A46" s="757"/>
      <c r="B46" s="2" t="s">
        <v>114</v>
      </c>
      <c r="C46" s="3"/>
      <c r="D46" s="322"/>
      <c r="E46" s="3">
        <v>119</v>
      </c>
      <c r="F46" s="661"/>
      <c r="G46" s="759"/>
      <c r="H46" s="214" t="s">
        <v>462</v>
      </c>
      <c r="I46" s="215">
        <f>SUM(I36:I44)</f>
        <v>167459</v>
      </c>
      <c r="J46" s="321">
        <f>SUM(J36:J44)</f>
        <v>180705</v>
      </c>
      <c r="K46" s="321">
        <f>SUM(K36:K45)</f>
        <v>172510</v>
      </c>
      <c r="L46" s="661">
        <f>K46/J46</f>
        <v>0.9546498436678564</v>
      </c>
    </row>
    <row r="47" spans="1:12" ht="12.75">
      <c r="A47" s="757"/>
      <c r="B47" s="214" t="s">
        <v>462</v>
      </c>
      <c r="C47" s="215">
        <f>SUM(C37:C45)</f>
        <v>175303</v>
      </c>
      <c r="D47" s="215">
        <f>SUM(D37:D45)</f>
        <v>201461</v>
      </c>
      <c r="E47" s="215">
        <f>SUM(E37:E46)</f>
        <v>192576</v>
      </c>
      <c r="F47" s="661">
        <f>E47/D47</f>
        <v>0.9558971711646422</v>
      </c>
      <c r="G47" s="759"/>
      <c r="H47" s="2" t="s">
        <v>463</v>
      </c>
      <c r="I47" s="2"/>
      <c r="J47" s="324"/>
      <c r="K47" s="2"/>
      <c r="L47" s="661"/>
    </row>
    <row r="48" spans="1:12" ht="12.75">
      <c r="A48" s="757"/>
      <c r="B48" s="2" t="s">
        <v>463</v>
      </c>
      <c r="C48" s="3"/>
      <c r="D48" s="322"/>
      <c r="E48" s="3"/>
      <c r="F48" s="661"/>
      <c r="G48" s="759"/>
      <c r="H48" s="2" t="s">
        <v>1159</v>
      </c>
      <c r="I48" s="2"/>
      <c r="J48" s="324"/>
      <c r="K48" s="2"/>
      <c r="L48" s="661"/>
    </row>
    <row r="49" spans="1:12" ht="12.75">
      <c r="A49" s="757"/>
      <c r="B49" s="2" t="s">
        <v>1159</v>
      </c>
      <c r="C49" s="3"/>
      <c r="D49" s="322"/>
      <c r="E49" s="3"/>
      <c r="F49" s="661"/>
      <c r="G49" s="759"/>
      <c r="H49" s="2" t="s">
        <v>464</v>
      </c>
      <c r="I49" s="2"/>
      <c r="J49" s="324"/>
      <c r="K49" s="2"/>
      <c r="L49" s="661"/>
    </row>
    <row r="50" spans="1:12" ht="12.75">
      <c r="A50" s="757"/>
      <c r="B50" s="2" t="s">
        <v>464</v>
      </c>
      <c r="C50" s="3"/>
      <c r="D50" s="322"/>
      <c r="E50" s="3"/>
      <c r="F50" s="661"/>
      <c r="G50" s="759"/>
      <c r="H50" s="2" t="s">
        <v>1211</v>
      </c>
      <c r="I50" s="2"/>
      <c r="J50" s="324"/>
      <c r="K50" s="2"/>
      <c r="L50" s="661"/>
    </row>
    <row r="51" spans="1:12" ht="12.75">
      <c r="A51" s="757"/>
      <c r="B51" s="2" t="s">
        <v>1211</v>
      </c>
      <c r="C51" s="3"/>
      <c r="D51" s="322"/>
      <c r="E51" s="3"/>
      <c r="F51" s="661"/>
      <c r="G51" s="759"/>
      <c r="H51" s="2" t="s">
        <v>465</v>
      </c>
      <c r="I51" s="2">
        <v>1500</v>
      </c>
      <c r="J51" s="324">
        <v>2968</v>
      </c>
      <c r="K51" s="2">
        <v>2968</v>
      </c>
      <c r="L51" s="661">
        <f>K51/J51</f>
        <v>1</v>
      </c>
    </row>
    <row r="52" spans="1:12" ht="12.75">
      <c r="A52" s="757"/>
      <c r="B52" s="2" t="s">
        <v>465</v>
      </c>
      <c r="C52" s="3"/>
      <c r="D52" s="322">
        <v>485</v>
      </c>
      <c r="E52" s="3">
        <v>485</v>
      </c>
      <c r="F52" s="661">
        <f>E52/D52</f>
        <v>1</v>
      </c>
      <c r="G52" s="759"/>
      <c r="H52" s="2" t="s">
        <v>466</v>
      </c>
      <c r="I52" s="2"/>
      <c r="J52" s="324"/>
      <c r="K52" s="2"/>
      <c r="L52" s="661"/>
    </row>
    <row r="53" spans="1:12" ht="12.75">
      <c r="A53" s="757"/>
      <c r="B53" s="2" t="s">
        <v>466</v>
      </c>
      <c r="C53" s="3"/>
      <c r="D53" s="322"/>
      <c r="E53" s="3"/>
      <c r="F53" s="661"/>
      <c r="G53" s="759"/>
      <c r="H53" s="214" t="s">
        <v>467</v>
      </c>
      <c r="I53" s="215">
        <f>SUM(I47:I52)</f>
        <v>1500</v>
      </c>
      <c r="J53" s="321">
        <f>SUM(J47:J52)</f>
        <v>2968</v>
      </c>
      <c r="K53" s="321">
        <f>SUM(K47:K52)</f>
        <v>2968</v>
      </c>
      <c r="L53" s="661">
        <f>K53/J53</f>
        <v>1</v>
      </c>
    </row>
    <row r="54" spans="1:12" ht="12.75">
      <c r="A54" s="757"/>
      <c r="B54" s="214" t="s">
        <v>467</v>
      </c>
      <c r="C54" s="215">
        <f>SUM(C48:C53)</f>
        <v>0</v>
      </c>
      <c r="D54" s="321">
        <f>SUM(D48:D53)</f>
        <v>485</v>
      </c>
      <c r="E54" s="321">
        <f>SUM(E48:E53)</f>
        <v>485</v>
      </c>
      <c r="F54" s="661">
        <f>E54/D54</f>
        <v>1</v>
      </c>
      <c r="G54" s="759"/>
      <c r="H54" s="316" t="s">
        <v>468</v>
      </c>
      <c r="I54" s="321">
        <f>I46+I53</f>
        <v>168959</v>
      </c>
      <c r="J54" s="321">
        <f>J46+J53</f>
        <v>183673</v>
      </c>
      <c r="K54" s="321">
        <f>K46+K53</f>
        <v>175478</v>
      </c>
      <c r="L54" s="661">
        <f>K54/J54</f>
        <v>0.9553826637556962</v>
      </c>
    </row>
    <row r="55" spans="1:12" ht="12.75">
      <c r="A55" s="757"/>
      <c r="B55" s="316" t="s">
        <v>468</v>
      </c>
      <c r="C55" s="215">
        <f>C47+C54</f>
        <v>175303</v>
      </c>
      <c r="D55" s="321">
        <f>D47+D54</f>
        <v>201946</v>
      </c>
      <c r="E55" s="321">
        <f>E47+E54</f>
        <v>193061</v>
      </c>
      <c r="F55" s="661">
        <f>E55/D55</f>
        <v>0.9560030899349331</v>
      </c>
      <c r="G55" s="759"/>
      <c r="H55" s="2" t="s">
        <v>469</v>
      </c>
      <c r="I55" s="2">
        <v>142606</v>
      </c>
      <c r="J55" s="324">
        <v>147397</v>
      </c>
      <c r="K55" s="2">
        <v>144917</v>
      </c>
      <c r="L55" s="661">
        <f>K55/J55</f>
        <v>0.9831746914794738</v>
      </c>
    </row>
    <row r="56" spans="1:12" ht="12.75">
      <c r="A56" s="757"/>
      <c r="B56" s="2" t="s">
        <v>469</v>
      </c>
      <c r="C56" s="3">
        <v>11427</v>
      </c>
      <c r="D56" s="322">
        <v>13954</v>
      </c>
      <c r="E56" s="3">
        <v>13078</v>
      </c>
      <c r="F56" s="661">
        <f>E56/D56</f>
        <v>0.9372223018489322</v>
      </c>
      <c r="G56" s="759"/>
      <c r="H56" s="2" t="s">
        <v>1205</v>
      </c>
      <c r="I56" s="2"/>
      <c r="J56" s="324"/>
      <c r="K56" s="2"/>
      <c r="L56" s="661"/>
    </row>
    <row r="57" spans="1:12" ht="12.75">
      <c r="A57" s="757"/>
      <c r="B57" s="2" t="s">
        <v>1205</v>
      </c>
      <c r="C57" s="3"/>
      <c r="D57" s="322"/>
      <c r="E57" s="3"/>
      <c r="F57" s="661"/>
      <c r="G57" s="759"/>
      <c r="H57" s="2" t="s">
        <v>470</v>
      </c>
      <c r="I57" s="2"/>
      <c r="J57" s="324"/>
      <c r="K57" s="2"/>
      <c r="L57" s="661"/>
    </row>
    <row r="58" spans="1:12" ht="12.75">
      <c r="A58" s="757"/>
      <c r="B58" s="2" t="s">
        <v>470</v>
      </c>
      <c r="C58" s="3"/>
      <c r="D58" s="322"/>
      <c r="E58" s="3"/>
      <c r="F58" s="661"/>
      <c r="G58" s="759"/>
      <c r="H58" s="2" t="s">
        <v>1161</v>
      </c>
      <c r="I58" s="2">
        <v>0</v>
      </c>
      <c r="J58" s="324">
        <v>2354</v>
      </c>
      <c r="K58" s="2">
        <v>2355</v>
      </c>
      <c r="L58" s="661">
        <f>K58/J58</f>
        <v>1.0004248088360237</v>
      </c>
    </row>
    <row r="59" spans="1:12" ht="12.75">
      <c r="A59" s="757"/>
      <c r="B59" s="2" t="s">
        <v>1161</v>
      </c>
      <c r="C59" s="3"/>
      <c r="D59" s="322">
        <v>5319</v>
      </c>
      <c r="E59" s="3">
        <v>5993</v>
      </c>
      <c r="F59" s="661">
        <f>E59/D59</f>
        <v>1.126715548035345</v>
      </c>
      <c r="G59" s="759"/>
      <c r="H59" s="2" t="s">
        <v>1144</v>
      </c>
      <c r="I59" s="2"/>
      <c r="J59" s="324"/>
      <c r="K59" s="2"/>
      <c r="L59" s="661"/>
    </row>
    <row r="60" spans="1:12" ht="12.75">
      <c r="A60" s="757"/>
      <c r="B60" s="2" t="s">
        <v>1144</v>
      </c>
      <c r="C60" s="3">
        <v>0</v>
      </c>
      <c r="D60" s="322">
        <v>3000</v>
      </c>
      <c r="E60" s="3">
        <v>2043</v>
      </c>
      <c r="F60" s="661">
        <f>E60/D60</f>
        <v>0.681</v>
      </c>
      <c r="G60" s="759"/>
      <c r="H60" s="2" t="s">
        <v>1212</v>
      </c>
      <c r="I60" s="2"/>
      <c r="J60" s="324"/>
      <c r="K60" s="2"/>
      <c r="L60" s="661"/>
    </row>
    <row r="61" spans="1:12" ht="12.75">
      <c r="A61" s="757"/>
      <c r="B61" s="2" t="s">
        <v>1212</v>
      </c>
      <c r="C61" s="3"/>
      <c r="D61" s="322"/>
      <c r="E61" s="3"/>
      <c r="F61" s="661"/>
      <c r="G61" s="759"/>
      <c r="H61" s="2" t="s">
        <v>1207</v>
      </c>
      <c r="I61" s="2"/>
      <c r="J61" s="324"/>
      <c r="K61" s="2"/>
      <c r="L61" s="661"/>
    </row>
    <row r="62" spans="1:12" ht="12.75">
      <c r="A62" s="757"/>
      <c r="B62" s="2" t="s">
        <v>1207</v>
      </c>
      <c r="C62" s="3"/>
      <c r="D62" s="322"/>
      <c r="E62" s="3"/>
      <c r="F62" s="661"/>
      <c r="G62" s="759"/>
      <c r="H62" s="2" t="s">
        <v>1208</v>
      </c>
      <c r="I62" s="2"/>
      <c r="J62" s="324">
        <v>2833</v>
      </c>
      <c r="K62" s="2">
        <v>2833</v>
      </c>
      <c r="L62" s="661">
        <f>K62/J62</f>
        <v>1</v>
      </c>
    </row>
    <row r="63" spans="1:12" ht="12.75">
      <c r="A63" s="757"/>
      <c r="B63" s="2" t="s">
        <v>1208</v>
      </c>
      <c r="C63" s="3"/>
      <c r="D63" s="322">
        <v>8263</v>
      </c>
      <c r="E63" s="3">
        <v>8263</v>
      </c>
      <c r="F63" s="661">
        <f>E63/D63</f>
        <v>1</v>
      </c>
      <c r="G63" s="759"/>
      <c r="H63" s="675" t="s">
        <v>108</v>
      </c>
      <c r="I63" s="2"/>
      <c r="J63" s="324"/>
      <c r="K63" s="2"/>
      <c r="L63" s="661"/>
    </row>
    <row r="64" spans="1:12" ht="12.75">
      <c r="A64" s="757"/>
      <c r="B64" s="675" t="s">
        <v>108</v>
      </c>
      <c r="C64" s="676"/>
      <c r="D64" s="677"/>
      <c r="E64" s="677">
        <v>432</v>
      </c>
      <c r="F64" s="661"/>
      <c r="G64" s="759"/>
      <c r="H64" s="2"/>
      <c r="I64" s="2"/>
      <c r="J64" s="324"/>
      <c r="K64" s="2"/>
      <c r="L64" s="661"/>
    </row>
    <row r="65" spans="1:12" ht="12.75">
      <c r="A65" s="757"/>
      <c r="B65" s="317" t="s">
        <v>471</v>
      </c>
      <c r="C65" s="318">
        <f>SUM(C56:C63)</f>
        <v>11427</v>
      </c>
      <c r="D65" s="323">
        <f>SUM(D56:D63)</f>
        <v>30536</v>
      </c>
      <c r="E65" s="323">
        <f>SUM(E56:E64)</f>
        <v>29809</v>
      </c>
      <c r="F65" s="661">
        <f>E65/D65</f>
        <v>0.976192035630076</v>
      </c>
      <c r="G65" s="759"/>
      <c r="H65" s="316" t="s">
        <v>471</v>
      </c>
      <c r="I65" s="215">
        <f>SUM(I55:I62)</f>
        <v>142606</v>
      </c>
      <c r="J65" s="321">
        <f>SUM(J55:J62)</f>
        <v>152584</v>
      </c>
      <c r="K65" s="321">
        <f>SUM(K55:K62)</f>
        <v>150105</v>
      </c>
      <c r="L65" s="661">
        <f>K65/J65</f>
        <v>0.9837532113458816</v>
      </c>
    </row>
    <row r="66" spans="1:12" ht="26.25">
      <c r="A66" s="66"/>
      <c r="B66" s="319" t="s">
        <v>472</v>
      </c>
      <c r="C66" s="215">
        <f>C55-C65</f>
        <v>163876</v>
      </c>
      <c r="D66" s="321">
        <f>D55-D65</f>
        <v>171410</v>
      </c>
      <c r="E66" s="215">
        <v>171410</v>
      </c>
      <c r="F66" s="661">
        <f>E66/D66</f>
        <v>1</v>
      </c>
      <c r="G66" s="211"/>
      <c r="H66" s="319" t="s">
        <v>472</v>
      </c>
      <c r="I66" s="215">
        <f>I54-I65</f>
        <v>26353</v>
      </c>
      <c r="J66" s="321">
        <f>J54-J65</f>
        <v>31089</v>
      </c>
      <c r="K66" s="215">
        <v>31089</v>
      </c>
      <c r="L66" s="661">
        <f>K66/J66</f>
        <v>1</v>
      </c>
    </row>
    <row r="67" spans="1:12" ht="12.75">
      <c r="A67" s="66"/>
      <c r="B67" s="2"/>
      <c r="C67" s="3"/>
      <c r="D67" s="322"/>
      <c r="E67" s="3"/>
      <c r="F67" s="661"/>
      <c r="G67" s="211"/>
      <c r="H67" s="2"/>
      <c r="I67" s="214" t="s">
        <v>475</v>
      </c>
      <c r="J67" s="214" t="s">
        <v>476</v>
      </c>
      <c r="K67" s="214" t="s">
        <v>84</v>
      </c>
      <c r="L67" s="660" t="s">
        <v>477</v>
      </c>
    </row>
    <row r="68" spans="1:12" ht="12.75">
      <c r="A68" s="756" t="s">
        <v>1213</v>
      </c>
      <c r="B68" s="315"/>
      <c r="C68" s="214" t="s">
        <v>475</v>
      </c>
      <c r="D68" s="214" t="s">
        <v>476</v>
      </c>
      <c r="E68" s="214" t="s">
        <v>84</v>
      </c>
      <c r="F68" s="660" t="s">
        <v>477</v>
      </c>
      <c r="G68" s="758" t="s">
        <v>1214</v>
      </c>
      <c r="H68" s="315" t="s">
        <v>456</v>
      </c>
      <c r="I68" s="2">
        <v>7034</v>
      </c>
      <c r="J68" s="324">
        <v>8761</v>
      </c>
      <c r="K68" s="2">
        <v>8588</v>
      </c>
      <c r="L68" s="661">
        <f>K68/J68</f>
        <v>0.980253395731081</v>
      </c>
    </row>
    <row r="69" spans="1:12" ht="12.75">
      <c r="A69" s="756"/>
      <c r="B69" s="315" t="s">
        <v>456</v>
      </c>
      <c r="C69" s="3">
        <v>40790</v>
      </c>
      <c r="D69" s="322">
        <v>42996</v>
      </c>
      <c r="E69" s="3">
        <v>41491</v>
      </c>
      <c r="F69" s="661">
        <f>E69/D69</f>
        <v>0.9649967438831519</v>
      </c>
      <c r="G69" s="758"/>
      <c r="H69" s="2" t="s">
        <v>457</v>
      </c>
      <c r="I69" s="2">
        <v>1891</v>
      </c>
      <c r="J69" s="324">
        <v>2409</v>
      </c>
      <c r="K69" s="2">
        <v>2283</v>
      </c>
      <c r="L69" s="661">
        <f aca="true" t="shared" si="2" ref="L69:L74">K69/J69</f>
        <v>0.9476961394769614</v>
      </c>
    </row>
    <row r="70" spans="1:12" ht="12.75">
      <c r="A70" s="757"/>
      <c r="B70" s="2" t="s">
        <v>457</v>
      </c>
      <c r="C70" s="3">
        <v>11469</v>
      </c>
      <c r="D70" s="322">
        <v>12069</v>
      </c>
      <c r="E70" s="3">
        <v>11378</v>
      </c>
      <c r="F70" s="661">
        <f>E70/D70</f>
        <v>0.9427458778689204</v>
      </c>
      <c r="G70" s="759"/>
      <c r="H70" s="2" t="s">
        <v>120</v>
      </c>
      <c r="I70" s="2">
        <v>6596</v>
      </c>
      <c r="J70" s="324">
        <v>10610</v>
      </c>
      <c r="K70" s="2">
        <v>9398</v>
      </c>
      <c r="L70" s="661">
        <f t="shared" si="2"/>
        <v>0.8857681432610744</v>
      </c>
    </row>
    <row r="71" spans="1:12" ht="12.75">
      <c r="A71" s="757"/>
      <c r="B71" s="2" t="s">
        <v>120</v>
      </c>
      <c r="C71" s="3">
        <v>19284</v>
      </c>
      <c r="D71" s="322">
        <v>21675</v>
      </c>
      <c r="E71" s="3">
        <v>21617</v>
      </c>
      <c r="F71" s="661">
        <f>E71/D71</f>
        <v>0.9973241061130335</v>
      </c>
      <c r="G71" s="759"/>
      <c r="H71" s="2" t="s">
        <v>458</v>
      </c>
      <c r="I71" s="2"/>
      <c r="J71" s="324"/>
      <c r="K71" s="2"/>
      <c r="L71" s="661"/>
    </row>
    <row r="72" spans="1:12" ht="12.75">
      <c r="A72" s="757"/>
      <c r="B72" s="2" t="s">
        <v>458</v>
      </c>
      <c r="C72" s="3"/>
      <c r="D72" s="322"/>
      <c r="E72" s="3"/>
      <c r="F72" s="661"/>
      <c r="G72" s="759"/>
      <c r="H72" s="2" t="s">
        <v>459</v>
      </c>
      <c r="I72" s="2"/>
      <c r="J72" s="324"/>
      <c r="K72" s="2"/>
      <c r="L72" s="661"/>
    </row>
    <row r="73" spans="1:12" ht="12.75">
      <c r="A73" s="757"/>
      <c r="B73" s="2" t="s">
        <v>459</v>
      </c>
      <c r="C73" s="3"/>
      <c r="D73" s="322"/>
      <c r="E73" s="3"/>
      <c r="F73" s="661"/>
      <c r="G73" s="759"/>
      <c r="H73" s="2" t="s">
        <v>460</v>
      </c>
      <c r="I73" s="2"/>
      <c r="J73" s="324"/>
      <c r="K73" s="2"/>
      <c r="L73" s="661"/>
    </row>
    <row r="74" spans="1:12" ht="12.75">
      <c r="A74" s="757"/>
      <c r="B74" s="2" t="s">
        <v>460</v>
      </c>
      <c r="C74" s="3"/>
      <c r="D74" s="322"/>
      <c r="E74" s="3"/>
      <c r="F74" s="661"/>
      <c r="G74" s="759"/>
      <c r="H74" s="2" t="s">
        <v>461</v>
      </c>
      <c r="I74" s="2"/>
      <c r="J74" s="324">
        <v>110</v>
      </c>
      <c r="K74" s="2">
        <v>110</v>
      </c>
      <c r="L74" s="661">
        <f t="shared" si="2"/>
        <v>1</v>
      </c>
    </row>
    <row r="75" spans="1:12" ht="12.75">
      <c r="A75" s="757"/>
      <c r="B75" s="2" t="s">
        <v>461</v>
      </c>
      <c r="C75" s="3"/>
      <c r="D75" s="322"/>
      <c r="E75" s="3"/>
      <c r="F75" s="661"/>
      <c r="G75" s="759"/>
      <c r="H75" s="2" t="s">
        <v>1148</v>
      </c>
      <c r="I75" s="2"/>
      <c r="J75" s="324"/>
      <c r="K75" s="2"/>
      <c r="L75" s="661"/>
    </row>
    <row r="76" spans="1:12" ht="12.75">
      <c r="A76" s="757"/>
      <c r="B76" s="2" t="s">
        <v>1148</v>
      </c>
      <c r="C76" s="3"/>
      <c r="D76" s="322"/>
      <c r="E76" s="3"/>
      <c r="F76" s="661"/>
      <c r="G76" s="759"/>
      <c r="H76" s="2" t="s">
        <v>1210</v>
      </c>
      <c r="I76" s="2"/>
      <c r="J76" s="324"/>
      <c r="K76" s="2"/>
      <c r="L76" s="661"/>
    </row>
    <row r="77" spans="1:12" ht="12.75">
      <c r="A77" s="757"/>
      <c r="B77" s="2" t="s">
        <v>1210</v>
      </c>
      <c r="C77" s="3"/>
      <c r="D77" s="322"/>
      <c r="E77" s="3"/>
      <c r="F77" s="661"/>
      <c r="G77" s="759"/>
      <c r="H77" s="214" t="s">
        <v>462</v>
      </c>
      <c r="I77" s="214">
        <f>SUM(I68:I76)</f>
        <v>15521</v>
      </c>
      <c r="J77" s="214">
        <f>SUM(J68:J76)</f>
        <v>21890</v>
      </c>
      <c r="K77" s="214">
        <f>SUM(K68:K76)</f>
        <v>20379</v>
      </c>
      <c r="L77" s="661">
        <f>K77/J77</f>
        <v>0.9309730470534491</v>
      </c>
    </row>
    <row r="78" spans="1:12" ht="12.75">
      <c r="A78" s="757"/>
      <c r="B78" s="214" t="s">
        <v>462</v>
      </c>
      <c r="C78" s="321">
        <f>SUM(C69:C77)</f>
        <v>71543</v>
      </c>
      <c r="D78" s="321">
        <f>SUM(D69:D77)</f>
        <v>76740</v>
      </c>
      <c r="E78" s="321">
        <f>SUM(E69:E77)</f>
        <v>74486</v>
      </c>
      <c r="F78" s="661">
        <f>E78/D78</f>
        <v>0.9706280948657806</v>
      </c>
      <c r="G78" s="759"/>
      <c r="H78" s="2" t="s">
        <v>463</v>
      </c>
      <c r="I78" s="215"/>
      <c r="J78" s="321"/>
      <c r="K78" s="215"/>
      <c r="L78" s="661"/>
    </row>
    <row r="79" spans="1:12" ht="12.75">
      <c r="A79" s="757"/>
      <c r="B79" s="2" t="s">
        <v>463</v>
      </c>
      <c r="C79" s="3"/>
      <c r="D79" s="322"/>
      <c r="E79" s="3"/>
      <c r="F79" s="661"/>
      <c r="G79" s="759"/>
      <c r="H79" s="2" t="s">
        <v>1159</v>
      </c>
      <c r="I79" s="2"/>
      <c r="J79" s="324"/>
      <c r="K79" s="2"/>
      <c r="L79" s="661"/>
    </row>
    <row r="80" spans="1:12" ht="12.75">
      <c r="A80" s="757"/>
      <c r="B80" s="2" t="s">
        <v>1159</v>
      </c>
      <c r="C80" s="3"/>
      <c r="D80" s="322"/>
      <c r="E80" s="3"/>
      <c r="F80" s="661"/>
      <c r="G80" s="759"/>
      <c r="H80" s="2" t="s">
        <v>464</v>
      </c>
      <c r="I80" s="2"/>
      <c r="J80" s="324"/>
      <c r="K80" s="2"/>
      <c r="L80" s="661"/>
    </row>
    <row r="81" spans="1:12" ht="12.75">
      <c r="A81" s="757"/>
      <c r="B81" s="2" t="s">
        <v>464</v>
      </c>
      <c r="C81" s="3"/>
      <c r="D81" s="322"/>
      <c r="E81" s="3"/>
      <c r="F81" s="661"/>
      <c r="G81" s="759"/>
      <c r="H81" s="2" t="s">
        <v>1211</v>
      </c>
      <c r="I81" s="2"/>
      <c r="J81" s="324"/>
      <c r="K81" s="2"/>
      <c r="L81" s="661"/>
    </row>
    <row r="82" spans="1:12" ht="12.75">
      <c r="A82" s="757"/>
      <c r="B82" s="2" t="s">
        <v>1211</v>
      </c>
      <c r="C82" s="3"/>
      <c r="D82" s="322"/>
      <c r="E82" s="3"/>
      <c r="F82" s="661"/>
      <c r="G82" s="759"/>
      <c r="H82" s="2" t="s">
        <v>465</v>
      </c>
      <c r="I82" s="2"/>
      <c r="J82" s="324">
        <v>3483</v>
      </c>
      <c r="K82" s="2">
        <v>3483</v>
      </c>
      <c r="L82" s="661">
        <f>K82/J82</f>
        <v>1</v>
      </c>
    </row>
    <row r="83" spans="1:12" ht="12.75">
      <c r="A83" s="757"/>
      <c r="B83" s="2" t="s">
        <v>465</v>
      </c>
      <c r="C83" s="3"/>
      <c r="D83" s="322"/>
      <c r="E83" s="3"/>
      <c r="F83" s="661"/>
      <c r="G83" s="759"/>
      <c r="H83" s="2" t="s">
        <v>466</v>
      </c>
      <c r="I83" s="2"/>
      <c r="J83" s="324"/>
      <c r="K83" s="2"/>
      <c r="L83" s="661"/>
    </row>
    <row r="84" spans="1:12" ht="12.75">
      <c r="A84" s="757"/>
      <c r="B84" s="2" t="s">
        <v>466</v>
      </c>
      <c r="C84" s="3"/>
      <c r="D84" s="322"/>
      <c r="E84" s="3"/>
      <c r="F84" s="661"/>
      <c r="G84" s="759"/>
      <c r="H84" s="214" t="s">
        <v>467</v>
      </c>
      <c r="I84" s="2"/>
      <c r="J84" s="324">
        <f>SUM(J82:J83)</f>
        <v>3483</v>
      </c>
      <c r="K84" s="324">
        <f>SUM(K82:K83)</f>
        <v>3483</v>
      </c>
      <c r="L84" s="661">
        <f>K84/J84</f>
        <v>1</v>
      </c>
    </row>
    <row r="85" spans="1:12" ht="12.75">
      <c r="A85" s="757"/>
      <c r="B85" s="214" t="s">
        <v>467</v>
      </c>
      <c r="C85" s="3"/>
      <c r="D85" s="322"/>
      <c r="E85" s="3"/>
      <c r="F85" s="661"/>
      <c r="G85" s="759"/>
      <c r="H85" s="316" t="s">
        <v>468</v>
      </c>
      <c r="I85" s="215">
        <f>I77+I84</f>
        <v>15521</v>
      </c>
      <c r="J85" s="215">
        <f>J77+J84</f>
        <v>25373</v>
      </c>
      <c r="K85" s="215">
        <f>K77+K84</f>
        <v>23862</v>
      </c>
      <c r="L85" s="661">
        <f>K85/J85</f>
        <v>0.9404485082568084</v>
      </c>
    </row>
    <row r="86" spans="1:12" ht="12.75">
      <c r="A86" s="757"/>
      <c r="B86" s="316" t="s">
        <v>468</v>
      </c>
      <c r="C86" s="321">
        <f>C78+C85</f>
        <v>71543</v>
      </c>
      <c r="D86" s="321">
        <f>D78+D85</f>
        <v>76740</v>
      </c>
      <c r="E86" s="321">
        <f>E78+E85</f>
        <v>74486</v>
      </c>
      <c r="F86" s="661">
        <f>E86/D86</f>
        <v>0.9706280948657806</v>
      </c>
      <c r="G86" s="759"/>
      <c r="H86" s="2" t="s">
        <v>469</v>
      </c>
      <c r="I86" s="215">
        <v>1713</v>
      </c>
      <c r="J86" s="321">
        <v>2027</v>
      </c>
      <c r="K86" s="215">
        <v>2026</v>
      </c>
      <c r="L86" s="661">
        <f>K86/J86</f>
        <v>0.9995066600888012</v>
      </c>
    </row>
    <row r="87" spans="1:12" ht="12.75">
      <c r="A87" s="757"/>
      <c r="B87" s="2" t="s">
        <v>469</v>
      </c>
      <c r="C87" s="3">
        <v>3701</v>
      </c>
      <c r="D87" s="322">
        <v>3796</v>
      </c>
      <c r="E87" s="3">
        <v>3703</v>
      </c>
      <c r="F87" s="661">
        <f>E87/D87</f>
        <v>0.9755005268703899</v>
      </c>
      <c r="G87" s="759"/>
      <c r="H87" s="2" t="s">
        <v>1205</v>
      </c>
      <c r="I87" s="2"/>
      <c r="J87" s="324"/>
      <c r="K87" s="2"/>
      <c r="L87" s="661"/>
    </row>
    <row r="88" spans="1:12" ht="12.75">
      <c r="A88" s="757"/>
      <c r="B88" s="2" t="s">
        <v>1205</v>
      </c>
      <c r="C88" s="3"/>
      <c r="D88" s="322"/>
      <c r="E88" s="3"/>
      <c r="F88" s="661"/>
      <c r="G88" s="759"/>
      <c r="H88" s="2" t="s">
        <v>470</v>
      </c>
      <c r="I88" s="2"/>
      <c r="J88" s="324"/>
      <c r="K88" s="2"/>
      <c r="L88" s="661"/>
    </row>
    <row r="89" spans="1:12" ht="12.75">
      <c r="A89" s="757"/>
      <c r="B89" s="2" t="s">
        <v>470</v>
      </c>
      <c r="C89" s="3"/>
      <c r="D89" s="322"/>
      <c r="E89" s="3"/>
      <c r="F89" s="661"/>
      <c r="G89" s="759"/>
      <c r="H89" s="2" t="s">
        <v>1161</v>
      </c>
      <c r="I89" s="2"/>
      <c r="J89" s="324">
        <v>2878</v>
      </c>
      <c r="K89" s="2">
        <v>2878</v>
      </c>
      <c r="L89" s="661">
        <f>K89/J89</f>
        <v>1</v>
      </c>
    </row>
    <row r="90" spans="1:12" ht="12.75">
      <c r="A90" s="757"/>
      <c r="B90" s="2" t="s">
        <v>1161</v>
      </c>
      <c r="C90" s="3"/>
      <c r="D90" s="322">
        <v>839</v>
      </c>
      <c r="E90" s="3">
        <v>840</v>
      </c>
      <c r="F90" s="661">
        <f>E90/D90</f>
        <v>1.0011918951132301</v>
      </c>
      <c r="G90" s="759"/>
      <c r="H90" s="2" t="s">
        <v>1144</v>
      </c>
      <c r="I90" s="2"/>
      <c r="J90" s="324">
        <v>1591</v>
      </c>
      <c r="K90" s="2">
        <v>1591</v>
      </c>
      <c r="L90" s="661">
        <f>K90/J90</f>
        <v>1</v>
      </c>
    </row>
    <row r="91" spans="1:12" ht="12.75">
      <c r="A91" s="757"/>
      <c r="B91" s="2" t="s">
        <v>1144</v>
      </c>
      <c r="C91" s="3"/>
      <c r="D91" s="322"/>
      <c r="E91" s="3"/>
      <c r="F91" s="661"/>
      <c r="G91" s="759"/>
      <c r="H91" s="2" t="s">
        <v>1212</v>
      </c>
      <c r="I91" s="2"/>
      <c r="J91" s="324"/>
      <c r="K91" s="2"/>
      <c r="L91" s="661"/>
    </row>
    <row r="92" spans="1:12" ht="12.75">
      <c r="A92" s="757"/>
      <c r="B92" s="2" t="s">
        <v>1212</v>
      </c>
      <c r="C92" s="3"/>
      <c r="D92" s="322"/>
      <c r="E92" s="3"/>
      <c r="F92" s="661"/>
      <c r="G92" s="759"/>
      <c r="H92" s="2" t="s">
        <v>1207</v>
      </c>
      <c r="I92" s="2"/>
      <c r="J92" s="324"/>
      <c r="K92" s="2"/>
      <c r="L92" s="661"/>
    </row>
    <row r="93" spans="1:12" ht="12.75">
      <c r="A93" s="757"/>
      <c r="B93" s="2" t="s">
        <v>1207</v>
      </c>
      <c r="C93" s="3"/>
      <c r="D93" s="322"/>
      <c r="E93" s="3"/>
      <c r="F93" s="661"/>
      <c r="G93" s="759"/>
      <c r="H93" s="2" t="s">
        <v>1208</v>
      </c>
      <c r="I93" s="2"/>
      <c r="J93" s="324">
        <v>871</v>
      </c>
      <c r="K93" s="2">
        <v>800</v>
      </c>
      <c r="L93" s="661">
        <f>K93/J93</f>
        <v>0.9184845005740528</v>
      </c>
    </row>
    <row r="94" spans="1:12" ht="12.75">
      <c r="A94" s="757"/>
      <c r="B94" s="2" t="s">
        <v>1208</v>
      </c>
      <c r="C94" s="3"/>
      <c r="D94" s="322">
        <v>1061</v>
      </c>
      <c r="E94" s="3">
        <v>1061</v>
      </c>
      <c r="F94" s="661">
        <f>E94/D94</f>
        <v>1</v>
      </c>
      <c r="G94" s="759"/>
      <c r="I94" s="2"/>
      <c r="J94" s="324"/>
      <c r="K94" s="2"/>
      <c r="L94" s="661"/>
    </row>
    <row r="95" spans="1:12" ht="12.75">
      <c r="A95" s="757"/>
      <c r="B95" s="317" t="s">
        <v>471</v>
      </c>
      <c r="C95" s="318">
        <f>SUM(C87:C94)</f>
        <v>3701</v>
      </c>
      <c r="D95" s="323">
        <f>SUM(D87:D94)</f>
        <v>5696</v>
      </c>
      <c r="E95" s="323">
        <f>SUM(E87:E94)</f>
        <v>5604</v>
      </c>
      <c r="F95" s="661">
        <f>E95/D95</f>
        <v>0.9838483146067416</v>
      </c>
      <c r="G95" s="759"/>
      <c r="H95" s="316" t="s">
        <v>471</v>
      </c>
      <c r="I95" s="215">
        <f>SUM(I86:I94)</f>
        <v>1713</v>
      </c>
      <c r="J95" s="321">
        <f>SUM(J86:J94)</f>
        <v>7367</v>
      </c>
      <c r="K95" s="321">
        <f>SUM(K86:K94)</f>
        <v>7295</v>
      </c>
      <c r="L95" s="661">
        <f>K95/J95</f>
        <v>0.9902266865752681</v>
      </c>
    </row>
    <row r="96" spans="1:12" ht="26.25">
      <c r="A96" s="66"/>
      <c r="B96" s="319" t="s">
        <v>472</v>
      </c>
      <c r="C96" s="215">
        <f>C86-C95</f>
        <v>67842</v>
      </c>
      <c r="D96" s="321">
        <f>D86-D95</f>
        <v>71044</v>
      </c>
      <c r="E96" s="321">
        <f>E86-E95</f>
        <v>68882</v>
      </c>
      <c r="F96" s="679">
        <f>E96/D96</f>
        <v>0.9695681549462305</v>
      </c>
      <c r="G96" s="211"/>
      <c r="H96" s="319" t="s">
        <v>472</v>
      </c>
      <c r="I96" s="215">
        <f>I85-I95</f>
        <v>13808</v>
      </c>
      <c r="J96" s="321">
        <f>J85-J95</f>
        <v>18006</v>
      </c>
      <c r="K96" s="321">
        <f>K85-K95</f>
        <v>16567</v>
      </c>
      <c r="L96" s="679">
        <f>K96/J96</f>
        <v>0.9200821948239476</v>
      </c>
    </row>
    <row r="97" spans="1:12" ht="12.75">
      <c r="A97" s="66"/>
      <c r="B97" s="2"/>
      <c r="C97" s="3"/>
      <c r="D97" s="322"/>
      <c r="E97" s="3"/>
      <c r="F97" s="661"/>
      <c r="G97" s="211"/>
      <c r="H97" s="2"/>
      <c r="I97" s="214" t="s">
        <v>475</v>
      </c>
      <c r="J97" s="214" t="s">
        <v>476</v>
      </c>
      <c r="K97" s="214" t="s">
        <v>84</v>
      </c>
      <c r="L97" s="660" t="s">
        <v>477</v>
      </c>
    </row>
    <row r="98" spans="1:12" ht="12.75">
      <c r="A98" s="756" t="s">
        <v>1215</v>
      </c>
      <c r="B98" s="315"/>
      <c r="C98" s="214" t="s">
        <v>475</v>
      </c>
      <c r="D98" s="214" t="s">
        <v>476</v>
      </c>
      <c r="E98" s="214" t="s">
        <v>84</v>
      </c>
      <c r="F98" s="660" t="s">
        <v>477</v>
      </c>
      <c r="G98" s="758" t="s">
        <v>1216</v>
      </c>
      <c r="H98" s="315" t="s">
        <v>456</v>
      </c>
      <c r="I98" s="315">
        <v>100</v>
      </c>
      <c r="J98" s="325">
        <v>100</v>
      </c>
      <c r="K98" s="2">
        <v>95</v>
      </c>
      <c r="L98" s="661">
        <f>K98/J98</f>
        <v>0.95</v>
      </c>
    </row>
    <row r="99" spans="1:12" ht="12.75">
      <c r="A99" s="756"/>
      <c r="B99" s="315" t="s">
        <v>456</v>
      </c>
      <c r="C99" s="3">
        <v>9423</v>
      </c>
      <c r="D99" s="322">
        <v>11410</v>
      </c>
      <c r="E99" s="3">
        <v>10855</v>
      </c>
      <c r="F99" s="661">
        <f>E99/D99</f>
        <v>0.9513584574934268</v>
      </c>
      <c r="G99" s="758"/>
      <c r="H99" s="2" t="s">
        <v>457</v>
      </c>
      <c r="I99" s="2">
        <v>11</v>
      </c>
      <c r="J99" s="324">
        <v>27</v>
      </c>
      <c r="K99" s="2">
        <v>26</v>
      </c>
      <c r="L99" s="661">
        <f>K99/J99</f>
        <v>0.9629629629629629</v>
      </c>
    </row>
    <row r="100" spans="1:12" ht="12.75">
      <c r="A100" s="757"/>
      <c r="B100" s="2" t="s">
        <v>457</v>
      </c>
      <c r="C100" s="3">
        <v>2344</v>
      </c>
      <c r="D100" s="322">
        <v>3008</v>
      </c>
      <c r="E100" s="3">
        <v>2942</v>
      </c>
      <c r="F100" s="661">
        <f>E100/D100</f>
        <v>0.9780585106382979</v>
      </c>
      <c r="G100" s="759"/>
      <c r="H100" s="2" t="s">
        <v>120</v>
      </c>
      <c r="I100" s="2">
        <v>664</v>
      </c>
      <c r="J100" s="324">
        <v>1235</v>
      </c>
      <c r="K100" s="2">
        <v>1088</v>
      </c>
      <c r="L100" s="661">
        <f>K100/J100</f>
        <v>0.8809716599190284</v>
      </c>
    </row>
    <row r="101" spans="1:12" ht="12.75">
      <c r="A101" s="757"/>
      <c r="B101" s="2" t="s">
        <v>120</v>
      </c>
      <c r="C101" s="3">
        <v>630</v>
      </c>
      <c r="D101" s="322">
        <v>630</v>
      </c>
      <c r="E101" s="3">
        <v>630</v>
      </c>
      <c r="F101" s="661">
        <f>E101/D101</f>
        <v>1</v>
      </c>
      <c r="G101" s="759"/>
      <c r="H101" s="2" t="s">
        <v>458</v>
      </c>
      <c r="I101" s="2"/>
      <c r="J101" s="324"/>
      <c r="K101" s="2"/>
      <c r="L101" s="661"/>
    </row>
    <row r="102" spans="1:12" ht="12.75">
      <c r="A102" s="757"/>
      <c r="B102" s="2" t="s">
        <v>458</v>
      </c>
      <c r="C102" s="3"/>
      <c r="D102" s="322"/>
      <c r="E102" s="3"/>
      <c r="F102" s="661"/>
      <c r="G102" s="759"/>
      <c r="H102" s="2" t="s">
        <v>459</v>
      </c>
      <c r="I102" s="2"/>
      <c r="J102" s="324"/>
      <c r="K102" s="2"/>
      <c r="L102" s="661"/>
    </row>
    <row r="103" spans="1:12" ht="12.75">
      <c r="A103" s="757"/>
      <c r="B103" s="2" t="s">
        <v>459</v>
      </c>
      <c r="C103" s="3"/>
      <c r="D103" s="322"/>
      <c r="E103" s="3"/>
      <c r="F103" s="661"/>
      <c r="G103" s="759"/>
      <c r="H103" s="2" t="s">
        <v>460</v>
      </c>
      <c r="I103" s="2"/>
      <c r="J103" s="324"/>
      <c r="K103" s="2"/>
      <c r="L103" s="661"/>
    </row>
    <row r="104" spans="1:12" ht="12.75">
      <c r="A104" s="757"/>
      <c r="B104" s="2" t="s">
        <v>460</v>
      </c>
      <c r="C104" s="3"/>
      <c r="D104" s="322"/>
      <c r="E104" s="3"/>
      <c r="F104" s="661"/>
      <c r="G104" s="759"/>
      <c r="H104" s="2" t="s">
        <v>461</v>
      </c>
      <c r="I104" s="2">
        <v>300</v>
      </c>
      <c r="J104" s="324">
        <v>317</v>
      </c>
      <c r="K104" s="2">
        <v>315</v>
      </c>
      <c r="L104" s="661">
        <f>K104/J104</f>
        <v>0.9936908517350158</v>
      </c>
    </row>
    <row r="105" spans="1:12" ht="12.75">
      <c r="A105" s="757"/>
      <c r="B105" s="2" t="s">
        <v>461</v>
      </c>
      <c r="C105" s="3"/>
      <c r="D105" s="322"/>
      <c r="E105" s="3"/>
      <c r="F105" s="661"/>
      <c r="G105" s="759"/>
      <c r="H105" s="2" t="s">
        <v>1148</v>
      </c>
      <c r="I105" s="2"/>
      <c r="J105" s="324"/>
      <c r="K105" s="2"/>
      <c r="L105" s="661"/>
    </row>
    <row r="106" spans="1:12" ht="12.75">
      <c r="A106" s="757"/>
      <c r="B106" s="2" t="s">
        <v>1148</v>
      </c>
      <c r="C106" s="3"/>
      <c r="D106" s="322"/>
      <c r="E106" s="3"/>
      <c r="F106" s="661"/>
      <c r="G106" s="759"/>
      <c r="H106" s="2" t="s">
        <v>1210</v>
      </c>
      <c r="I106" s="2">
        <v>100</v>
      </c>
      <c r="J106" s="324">
        <v>100</v>
      </c>
      <c r="K106" s="2"/>
      <c r="L106" s="661">
        <f>K106/J106</f>
        <v>0</v>
      </c>
    </row>
    <row r="107" spans="1:12" ht="12.75">
      <c r="A107" s="757"/>
      <c r="B107" s="2" t="s">
        <v>1210</v>
      </c>
      <c r="C107" s="3"/>
      <c r="D107" s="322"/>
      <c r="E107" s="3"/>
      <c r="F107" s="661"/>
      <c r="G107" s="759"/>
      <c r="H107" s="214" t="s">
        <v>462</v>
      </c>
      <c r="I107" s="215">
        <f>SUM(I98:I106)</f>
        <v>1175</v>
      </c>
      <c r="J107" s="321">
        <f>SUM(J98:J106)</f>
        <v>1779</v>
      </c>
      <c r="K107" s="321">
        <f>SUM(K98:K106)</f>
        <v>1524</v>
      </c>
      <c r="L107" s="661">
        <f>K107/J107</f>
        <v>0.8566610455311973</v>
      </c>
    </row>
    <row r="108" spans="1:12" ht="12.75">
      <c r="A108" s="757"/>
      <c r="B108" s="214" t="s">
        <v>462</v>
      </c>
      <c r="C108" s="215">
        <f>SUM(C99:C107)</f>
        <v>12397</v>
      </c>
      <c r="D108" s="321">
        <f>SUM(D99:D107)</f>
        <v>15048</v>
      </c>
      <c r="E108" s="321">
        <f>SUM(E99:E107)</f>
        <v>14427</v>
      </c>
      <c r="F108" s="661">
        <f>E108/D108</f>
        <v>0.958732057416268</v>
      </c>
      <c r="G108" s="759"/>
      <c r="H108" s="2" t="s">
        <v>463</v>
      </c>
      <c r="I108" s="2"/>
      <c r="J108" s="324"/>
      <c r="K108" s="2"/>
      <c r="L108" s="661"/>
    </row>
    <row r="109" spans="1:12" ht="12.75">
      <c r="A109" s="757"/>
      <c r="B109" s="2" t="s">
        <v>463</v>
      </c>
      <c r="C109" s="3"/>
      <c r="D109" s="322"/>
      <c r="E109" s="3"/>
      <c r="F109" s="661"/>
      <c r="G109" s="759"/>
      <c r="H109" s="2" t="s">
        <v>1159</v>
      </c>
      <c r="I109" s="2"/>
      <c r="J109" s="324"/>
      <c r="K109" s="2"/>
      <c r="L109" s="661"/>
    </row>
    <row r="110" spans="1:12" ht="12.75">
      <c r="A110" s="757"/>
      <c r="B110" s="2" t="s">
        <v>1159</v>
      </c>
      <c r="C110" s="3"/>
      <c r="D110" s="322"/>
      <c r="E110" s="3"/>
      <c r="F110" s="661"/>
      <c r="G110" s="759"/>
      <c r="H110" s="2" t="s">
        <v>464</v>
      </c>
      <c r="I110" s="2"/>
      <c r="J110" s="324"/>
      <c r="K110" s="2"/>
      <c r="L110" s="661"/>
    </row>
    <row r="111" spans="1:12" ht="12.75">
      <c r="A111" s="757"/>
      <c r="B111" s="2" t="s">
        <v>464</v>
      </c>
      <c r="C111" s="3"/>
      <c r="D111" s="322"/>
      <c r="E111" s="3"/>
      <c r="F111" s="661"/>
      <c r="G111" s="759"/>
      <c r="H111" s="2" t="s">
        <v>1211</v>
      </c>
      <c r="I111" s="2"/>
      <c r="J111" s="324"/>
      <c r="K111" s="2"/>
      <c r="L111" s="661"/>
    </row>
    <row r="112" spans="1:12" ht="12.75">
      <c r="A112" s="757"/>
      <c r="B112" s="2" t="s">
        <v>1211</v>
      </c>
      <c r="C112" s="3"/>
      <c r="D112" s="322"/>
      <c r="E112" s="3"/>
      <c r="F112" s="661"/>
      <c r="G112" s="759"/>
      <c r="H112" s="2" t="s">
        <v>465</v>
      </c>
      <c r="I112" s="2"/>
      <c r="J112" s="324"/>
      <c r="K112" s="2"/>
      <c r="L112" s="661"/>
    </row>
    <row r="113" spans="1:12" ht="12.75">
      <c r="A113" s="757"/>
      <c r="B113" s="2" t="s">
        <v>465</v>
      </c>
      <c r="C113" s="3"/>
      <c r="D113" s="322"/>
      <c r="E113" s="3"/>
      <c r="F113" s="661"/>
      <c r="G113" s="759"/>
      <c r="H113" s="2" t="s">
        <v>466</v>
      </c>
      <c r="I113" s="2"/>
      <c r="J113" s="324"/>
      <c r="K113" s="2"/>
      <c r="L113" s="661"/>
    </row>
    <row r="114" spans="1:12" ht="12.75">
      <c r="A114" s="757"/>
      <c r="B114" s="2" t="s">
        <v>466</v>
      </c>
      <c r="C114" s="3"/>
      <c r="D114" s="322"/>
      <c r="E114" s="3"/>
      <c r="F114" s="661"/>
      <c r="G114" s="759"/>
      <c r="H114" s="214" t="s">
        <v>467</v>
      </c>
      <c r="I114" s="215">
        <f>SUM(I108:I113)</f>
        <v>0</v>
      </c>
      <c r="J114" s="321">
        <f>SUM(J108:J113)</f>
        <v>0</v>
      </c>
      <c r="K114" s="215"/>
      <c r="L114" s="661"/>
    </row>
    <row r="115" spans="1:12" ht="12.75">
      <c r="A115" s="757"/>
      <c r="B115" s="214" t="s">
        <v>467</v>
      </c>
      <c r="C115" s="215">
        <f>SUM(C109:C114)</f>
        <v>0</v>
      </c>
      <c r="D115" s="321">
        <f>SUM(D109:D114)</f>
        <v>0</v>
      </c>
      <c r="E115" s="321">
        <f>SUM(E109:E114)</f>
        <v>0</v>
      </c>
      <c r="F115" s="661"/>
      <c r="G115" s="759"/>
      <c r="H115" s="316" t="s">
        <v>468</v>
      </c>
      <c r="I115" s="215">
        <f>I107+I114</f>
        <v>1175</v>
      </c>
      <c r="J115" s="321">
        <f>J107+J114</f>
        <v>1779</v>
      </c>
      <c r="K115" s="321">
        <f>K107+K114</f>
        <v>1524</v>
      </c>
      <c r="L115" s="661">
        <f>K115/J115</f>
        <v>0.8566610455311973</v>
      </c>
    </row>
    <row r="116" spans="1:12" ht="12.75">
      <c r="A116" s="757"/>
      <c r="B116" s="316" t="s">
        <v>468</v>
      </c>
      <c r="C116" s="215">
        <f>C108+C115</f>
        <v>12397</v>
      </c>
      <c r="D116" s="321">
        <f>D108+D115</f>
        <v>15048</v>
      </c>
      <c r="E116" s="321">
        <f>E108+E115</f>
        <v>14427</v>
      </c>
      <c r="F116" s="661">
        <f>E116/D116</f>
        <v>0.958732057416268</v>
      </c>
      <c r="G116" s="759"/>
      <c r="H116" s="2" t="s">
        <v>469</v>
      </c>
      <c r="I116" s="2">
        <v>20</v>
      </c>
      <c r="J116" s="324">
        <v>20</v>
      </c>
      <c r="K116" s="2">
        <v>11</v>
      </c>
      <c r="L116" s="661">
        <f>K116/J116</f>
        <v>0.55</v>
      </c>
    </row>
    <row r="117" spans="1:12" ht="12.75">
      <c r="A117" s="757"/>
      <c r="B117" s="2" t="s">
        <v>469</v>
      </c>
      <c r="C117" s="3"/>
      <c r="D117" s="322"/>
      <c r="E117" s="3"/>
      <c r="F117" s="661"/>
      <c r="G117" s="759"/>
      <c r="H117" s="2" t="s">
        <v>1205</v>
      </c>
      <c r="I117" s="2"/>
      <c r="J117" s="324"/>
      <c r="K117" s="2"/>
      <c r="L117" s="661"/>
    </row>
    <row r="118" spans="1:12" ht="12.75">
      <c r="A118" s="757"/>
      <c r="B118" s="2" t="s">
        <v>1205</v>
      </c>
      <c r="C118" s="3"/>
      <c r="D118" s="322"/>
      <c r="E118" s="3"/>
      <c r="F118" s="661"/>
      <c r="G118" s="759"/>
      <c r="H118" s="2" t="s">
        <v>470</v>
      </c>
      <c r="I118" s="2"/>
      <c r="J118" s="324"/>
      <c r="K118" s="2"/>
      <c r="L118" s="661"/>
    </row>
    <row r="119" spans="1:12" ht="12.75">
      <c r="A119" s="757"/>
      <c r="B119" s="2" t="s">
        <v>470</v>
      </c>
      <c r="C119" s="3"/>
      <c r="D119" s="322"/>
      <c r="E119" s="3"/>
      <c r="F119" s="661"/>
      <c r="G119" s="759"/>
      <c r="H119" s="2" t="s">
        <v>1161</v>
      </c>
      <c r="I119" s="2">
        <v>855</v>
      </c>
      <c r="J119" s="324">
        <v>1380</v>
      </c>
      <c r="K119" s="2">
        <v>1380</v>
      </c>
      <c r="L119" s="661">
        <f>K119/J119</f>
        <v>1</v>
      </c>
    </row>
    <row r="120" spans="1:12" ht="12.75">
      <c r="A120" s="757"/>
      <c r="B120" s="2" t="s">
        <v>1161</v>
      </c>
      <c r="C120" s="3">
        <v>10675</v>
      </c>
      <c r="D120" s="322">
        <v>10675</v>
      </c>
      <c r="E120" s="3">
        <v>9795</v>
      </c>
      <c r="F120" s="661">
        <f>E120/D120</f>
        <v>0.9175644028103045</v>
      </c>
      <c r="G120" s="759"/>
      <c r="H120" s="2" t="s">
        <v>1144</v>
      </c>
      <c r="I120" s="2"/>
      <c r="J120" s="324"/>
      <c r="K120" s="2"/>
      <c r="L120" s="661"/>
    </row>
    <row r="121" spans="1:12" ht="12.75">
      <c r="A121" s="757"/>
      <c r="B121" s="2" t="s">
        <v>1144</v>
      </c>
      <c r="C121" s="3"/>
      <c r="D121" s="322"/>
      <c r="E121" s="3"/>
      <c r="F121" s="661"/>
      <c r="G121" s="759"/>
      <c r="H121" s="2" t="s">
        <v>1212</v>
      </c>
      <c r="I121" s="2"/>
      <c r="J121" s="324"/>
      <c r="K121" s="2"/>
      <c r="L121" s="661"/>
    </row>
    <row r="122" spans="1:12" ht="12.75">
      <c r="A122" s="757"/>
      <c r="B122" s="2" t="s">
        <v>1212</v>
      </c>
      <c r="C122" s="3"/>
      <c r="D122" s="322"/>
      <c r="E122" s="3"/>
      <c r="F122" s="661"/>
      <c r="G122" s="759"/>
      <c r="H122" s="2" t="s">
        <v>1207</v>
      </c>
      <c r="I122" s="2"/>
      <c r="J122" s="324"/>
      <c r="K122" s="2"/>
      <c r="L122" s="661"/>
    </row>
    <row r="123" spans="1:12" ht="12.75">
      <c r="A123" s="757"/>
      <c r="B123" s="2" t="s">
        <v>1207</v>
      </c>
      <c r="C123" s="3"/>
      <c r="D123" s="322"/>
      <c r="E123" s="3"/>
      <c r="F123" s="661"/>
      <c r="G123" s="759"/>
      <c r="H123" s="2" t="s">
        <v>1208</v>
      </c>
      <c r="I123" s="2">
        <v>300</v>
      </c>
      <c r="J123" s="324">
        <v>379</v>
      </c>
      <c r="K123" s="2">
        <v>379</v>
      </c>
      <c r="L123" s="661">
        <f>K123/J123</f>
        <v>1</v>
      </c>
    </row>
    <row r="124" spans="1:12" ht="12.75">
      <c r="A124" s="757"/>
      <c r="B124" s="2" t="s">
        <v>1208</v>
      </c>
      <c r="C124" s="3"/>
      <c r="D124" s="322"/>
      <c r="E124" s="3"/>
      <c r="F124" s="661"/>
      <c r="G124" s="759"/>
      <c r="H124" s="2"/>
      <c r="I124" s="2"/>
      <c r="J124" s="324"/>
      <c r="K124" s="2"/>
      <c r="L124" s="661"/>
    </row>
    <row r="125" spans="1:12" ht="12.75">
      <c r="A125" s="757"/>
      <c r="B125" s="317" t="s">
        <v>471</v>
      </c>
      <c r="C125" s="318">
        <f>SUM(C117:C124)</f>
        <v>10675</v>
      </c>
      <c r="D125" s="323">
        <f>SUM(D117:D124)</f>
        <v>10675</v>
      </c>
      <c r="E125" s="323">
        <f>SUM(E117:E124)</f>
        <v>9795</v>
      </c>
      <c r="F125" s="661">
        <f>E125/D125</f>
        <v>0.9175644028103045</v>
      </c>
      <c r="G125" s="759"/>
      <c r="H125" s="316" t="s">
        <v>471</v>
      </c>
      <c r="I125" s="318">
        <f>SUM(I116:I123)</f>
        <v>1175</v>
      </c>
      <c r="J125" s="323">
        <f>SUM(J116:J123)</f>
        <v>1779</v>
      </c>
      <c r="K125" s="323">
        <f>SUM(K116:K123)</f>
        <v>1770</v>
      </c>
      <c r="L125" s="661">
        <f>K125/J125</f>
        <v>0.9949409780775716</v>
      </c>
    </row>
    <row r="126" spans="1:12" ht="26.25">
      <c r="A126" s="66"/>
      <c r="B126" s="319" t="s">
        <v>472</v>
      </c>
      <c r="C126" s="215"/>
      <c r="D126" s="321"/>
      <c r="E126" s="215"/>
      <c r="F126" s="661"/>
      <c r="G126" s="211"/>
      <c r="H126" s="319" t="s">
        <v>472</v>
      </c>
      <c r="I126" s="215">
        <f>I115-I125</f>
        <v>0</v>
      </c>
      <c r="J126" s="321">
        <f>J115-J125</f>
        <v>0</v>
      </c>
      <c r="K126" s="215"/>
      <c r="L126" s="661"/>
    </row>
    <row r="127" spans="1:6" ht="12.75">
      <c r="A127" s="66"/>
      <c r="B127" s="2"/>
      <c r="C127" s="3"/>
      <c r="D127" s="3"/>
      <c r="E127" s="57"/>
      <c r="F127" s="662"/>
    </row>
    <row r="128" spans="1:6" ht="12.75">
      <c r="A128" s="753" t="s">
        <v>474</v>
      </c>
      <c r="B128" s="315"/>
      <c r="C128" s="214" t="s">
        <v>475</v>
      </c>
      <c r="D128" s="214" t="s">
        <v>476</v>
      </c>
      <c r="E128" s="214" t="s">
        <v>84</v>
      </c>
      <c r="F128" s="660" t="s">
        <v>477</v>
      </c>
    </row>
    <row r="129" spans="1:6" ht="12.75">
      <c r="A129" s="754"/>
      <c r="B129" s="315" t="s">
        <v>456</v>
      </c>
      <c r="C129" s="3">
        <v>3144</v>
      </c>
      <c r="D129" s="3">
        <v>3202</v>
      </c>
      <c r="E129" s="3">
        <v>3112</v>
      </c>
      <c r="F129" s="661">
        <f>E129/D129</f>
        <v>0.9718925671455341</v>
      </c>
    </row>
    <row r="130" spans="1:6" ht="12.75">
      <c r="A130" s="755"/>
      <c r="B130" s="2" t="s">
        <v>457</v>
      </c>
      <c r="C130" s="3">
        <v>851</v>
      </c>
      <c r="D130" s="3">
        <v>867</v>
      </c>
      <c r="E130" s="3">
        <v>842</v>
      </c>
      <c r="F130" s="661">
        <f>E130/D130</f>
        <v>0.9711649365628604</v>
      </c>
    </row>
    <row r="131" spans="1:6" ht="12.75">
      <c r="A131" s="755"/>
      <c r="B131" s="2" t="s">
        <v>120</v>
      </c>
      <c r="C131" s="3">
        <v>700</v>
      </c>
      <c r="D131" s="3">
        <v>785</v>
      </c>
      <c r="E131" s="3">
        <v>623</v>
      </c>
      <c r="F131" s="661">
        <f>E131/D131</f>
        <v>0.7936305732484077</v>
      </c>
    </row>
    <row r="132" spans="1:6" ht="12.75">
      <c r="A132" s="755"/>
      <c r="B132" s="2" t="s">
        <v>458</v>
      </c>
      <c r="C132" s="3"/>
      <c r="D132" s="3"/>
      <c r="E132" s="3"/>
      <c r="F132" s="661"/>
    </row>
    <row r="133" spans="1:6" ht="12.75">
      <c r="A133" s="755"/>
      <c r="B133" s="2" t="s">
        <v>459</v>
      </c>
      <c r="C133" s="3"/>
      <c r="D133" s="3"/>
      <c r="E133" s="3"/>
      <c r="F133" s="661"/>
    </row>
    <row r="134" spans="1:6" ht="12.75">
      <c r="A134" s="755"/>
      <c r="B134" s="2" t="s">
        <v>460</v>
      </c>
      <c r="C134" s="3"/>
      <c r="D134" s="3"/>
      <c r="E134" s="3"/>
      <c r="F134" s="661"/>
    </row>
    <row r="135" spans="1:6" ht="12.75">
      <c r="A135" s="755"/>
      <c r="B135" s="2" t="s">
        <v>461</v>
      </c>
      <c r="C135" s="3"/>
      <c r="D135" s="3"/>
      <c r="E135" s="3"/>
      <c r="F135" s="661"/>
    </row>
    <row r="136" spans="1:6" ht="12.75">
      <c r="A136" s="755"/>
      <c r="B136" s="2" t="s">
        <v>1148</v>
      </c>
      <c r="C136" s="3"/>
      <c r="D136" s="3"/>
      <c r="E136" s="3"/>
      <c r="F136" s="661"/>
    </row>
    <row r="137" spans="1:6" ht="12.75">
      <c r="A137" s="755"/>
      <c r="B137" s="2" t="s">
        <v>1210</v>
      </c>
      <c r="C137" s="3">
        <v>1751</v>
      </c>
      <c r="D137" s="3">
        <v>1751</v>
      </c>
      <c r="E137" s="3"/>
      <c r="F137" s="661">
        <f>E137/D137</f>
        <v>0</v>
      </c>
    </row>
    <row r="138" spans="1:6" ht="12.75">
      <c r="A138" s="755"/>
      <c r="B138" s="214" t="s">
        <v>462</v>
      </c>
      <c r="C138" s="215">
        <f>SUM(C129:C137)</f>
        <v>6446</v>
      </c>
      <c r="D138" s="215">
        <f>SUM(D129:D137)</f>
        <v>6605</v>
      </c>
      <c r="E138" s="215">
        <f>SUM(E129:E137)</f>
        <v>4577</v>
      </c>
      <c r="F138" s="661">
        <f>E138/D138</f>
        <v>0.6929598788796366</v>
      </c>
    </row>
    <row r="139" spans="1:6" ht="12.75">
      <c r="A139" s="755"/>
      <c r="B139" s="2" t="s">
        <v>463</v>
      </c>
      <c r="C139" s="3"/>
      <c r="D139" s="3"/>
      <c r="E139" s="3"/>
      <c r="F139" s="661"/>
    </row>
    <row r="140" spans="1:6" ht="12.75">
      <c r="A140" s="755"/>
      <c r="B140" s="2" t="s">
        <v>1159</v>
      </c>
      <c r="C140" s="3"/>
      <c r="D140" s="3"/>
      <c r="E140" s="3"/>
      <c r="F140" s="661"/>
    </row>
    <row r="141" spans="1:6" ht="12.75">
      <c r="A141" s="755"/>
      <c r="B141" s="2" t="s">
        <v>464</v>
      </c>
      <c r="C141" s="3"/>
      <c r="D141" s="3"/>
      <c r="E141" s="3"/>
      <c r="F141" s="661"/>
    </row>
    <row r="142" spans="1:6" ht="12.75">
      <c r="A142" s="755"/>
      <c r="B142" s="2" t="s">
        <v>1211</v>
      </c>
      <c r="C142" s="3"/>
      <c r="D142" s="3"/>
      <c r="E142" s="3"/>
      <c r="F142" s="661"/>
    </row>
    <row r="143" spans="1:6" ht="12.75">
      <c r="A143" s="755"/>
      <c r="B143" s="2" t="s">
        <v>465</v>
      </c>
      <c r="C143" s="3">
        <v>250</v>
      </c>
      <c r="D143" s="3">
        <v>250</v>
      </c>
      <c r="E143" s="3">
        <v>250</v>
      </c>
      <c r="F143" s="661">
        <f>E143/D143</f>
        <v>1</v>
      </c>
    </row>
    <row r="144" spans="1:6" ht="12.75">
      <c r="A144" s="755"/>
      <c r="B144" s="2" t="s">
        <v>466</v>
      </c>
      <c r="C144" s="3"/>
      <c r="D144" s="3"/>
      <c r="E144" s="3"/>
      <c r="F144" s="661"/>
    </row>
    <row r="145" spans="1:6" ht="12.75">
      <c r="A145" s="755"/>
      <c r="B145" s="214" t="s">
        <v>467</v>
      </c>
      <c r="C145" s="215">
        <f>SUM(C139:C144)</f>
        <v>250</v>
      </c>
      <c r="D145" s="215">
        <f>SUM(D139:D144)</f>
        <v>250</v>
      </c>
      <c r="E145" s="215">
        <v>250</v>
      </c>
      <c r="F145" s="661">
        <f>E145/D145</f>
        <v>1</v>
      </c>
    </row>
    <row r="146" spans="1:6" ht="12.75">
      <c r="A146" s="755"/>
      <c r="B146" s="316" t="s">
        <v>468</v>
      </c>
      <c r="C146" s="215">
        <f>C138+C145</f>
        <v>6696</v>
      </c>
      <c r="D146" s="215">
        <f>D138+D145</f>
        <v>6855</v>
      </c>
      <c r="E146" s="215">
        <f>E138+E145</f>
        <v>4827</v>
      </c>
      <c r="F146" s="661">
        <f>E146/D146</f>
        <v>0.7041575492341356</v>
      </c>
    </row>
    <row r="147" spans="1:6" ht="12.75">
      <c r="A147" s="755"/>
      <c r="B147" s="2" t="s">
        <v>469</v>
      </c>
      <c r="C147" s="3"/>
      <c r="D147" s="3">
        <v>3</v>
      </c>
      <c r="E147" s="3">
        <v>3</v>
      </c>
      <c r="F147" s="661">
        <f>E147/D147</f>
        <v>1</v>
      </c>
    </row>
    <row r="148" spans="1:6" ht="12.75">
      <c r="A148" s="755"/>
      <c r="B148" s="2" t="s">
        <v>1205</v>
      </c>
      <c r="C148" s="3"/>
      <c r="D148" s="3"/>
      <c r="E148" s="3"/>
      <c r="F148" s="661"/>
    </row>
    <row r="149" spans="1:6" ht="12.75">
      <c r="A149" s="755"/>
      <c r="B149" s="2" t="s">
        <v>470</v>
      </c>
      <c r="C149" s="3"/>
      <c r="D149" s="3"/>
      <c r="E149" s="3"/>
      <c r="F149" s="661"/>
    </row>
    <row r="150" spans="1:6" ht="12.75">
      <c r="A150" s="755"/>
      <c r="B150" s="2" t="s">
        <v>1161</v>
      </c>
      <c r="C150" s="3">
        <v>5646</v>
      </c>
      <c r="D150" s="3">
        <v>6852</v>
      </c>
      <c r="E150" s="3">
        <v>6852</v>
      </c>
      <c r="F150" s="661">
        <f>E150/D150</f>
        <v>1</v>
      </c>
    </row>
    <row r="151" spans="1:6" ht="12.75">
      <c r="A151" s="755"/>
      <c r="B151" s="2" t="s">
        <v>1144</v>
      </c>
      <c r="C151" s="3"/>
      <c r="D151" s="3"/>
      <c r="E151" s="3"/>
      <c r="F151" s="661"/>
    </row>
    <row r="152" spans="1:6" ht="12.75">
      <c r="A152" s="755"/>
      <c r="B152" s="2" t="s">
        <v>1212</v>
      </c>
      <c r="C152" s="3"/>
      <c r="D152" s="3"/>
      <c r="E152" s="3"/>
      <c r="F152" s="661"/>
    </row>
    <row r="153" spans="1:6" ht="12.75">
      <c r="A153" s="755"/>
      <c r="B153" s="2" t="s">
        <v>1207</v>
      </c>
      <c r="C153" s="3"/>
      <c r="D153" s="3"/>
      <c r="E153" s="3"/>
      <c r="F153" s="661"/>
    </row>
    <row r="154" spans="1:6" ht="12.75">
      <c r="A154" s="755"/>
      <c r="B154" s="2" t="s">
        <v>1208</v>
      </c>
      <c r="C154" s="3">
        <v>1050</v>
      </c>
      <c r="D154" s="3"/>
      <c r="E154" s="3"/>
      <c r="F154" s="661"/>
    </row>
    <row r="155" spans="1:6" ht="12.75">
      <c r="A155" s="755"/>
      <c r="B155" s="317" t="s">
        <v>471</v>
      </c>
      <c r="C155" s="318">
        <f>SUM(C147:C154)</f>
        <v>6696</v>
      </c>
      <c r="D155" s="318">
        <f>SUM(D147:D154)</f>
        <v>6855</v>
      </c>
      <c r="E155" s="318">
        <f>SUM(E147:E154)</f>
        <v>6855</v>
      </c>
      <c r="F155" s="669">
        <f>E155/D155</f>
        <v>1</v>
      </c>
    </row>
    <row r="156" spans="1:12" s="672" customFormat="1" ht="14.25">
      <c r="A156" s="670"/>
      <c r="B156" s="671" t="s">
        <v>1248</v>
      </c>
      <c r="C156" s="674">
        <f>C33+I33+C65+I65+C95+I95+C125+I125+C155</f>
        <v>1121467</v>
      </c>
      <c r="D156" s="674">
        <f>D33+J33+D65+J65+D95+J95+D125+J125+D155</f>
        <v>1579778</v>
      </c>
      <c r="E156" s="674">
        <f>E33+K33+E65+K65+E95+K95+E125+K125+E155</f>
        <v>1106749</v>
      </c>
      <c r="F156" s="680">
        <f>E156/D156</f>
        <v>0.7005724855011274</v>
      </c>
      <c r="L156" s="673"/>
    </row>
    <row r="157" spans="1:12" s="672" customFormat="1" ht="14.25">
      <c r="A157" s="670"/>
      <c r="B157" s="671" t="s">
        <v>1249</v>
      </c>
      <c r="C157" s="674">
        <f>C23+I22+C55+I54+C86+I85+C116+I115+C146</f>
        <v>1121467</v>
      </c>
      <c r="D157" s="674">
        <f>D23+J22+D55+J54+D86+J85+D116+J115+D146</f>
        <v>1579778</v>
      </c>
      <c r="E157" s="674">
        <f>E23+K22+E55+K54+E86+K85+E116+K115+E146</f>
        <v>1132242</v>
      </c>
      <c r="F157" s="681">
        <f>E157/D157</f>
        <v>0.7167095629892302</v>
      </c>
      <c r="L157" s="673"/>
    </row>
  </sheetData>
  <mergeCells count="10">
    <mergeCell ref="A1:J1"/>
    <mergeCell ref="A3:A33"/>
    <mergeCell ref="G3:G33"/>
    <mergeCell ref="A36:A65"/>
    <mergeCell ref="G36:G65"/>
    <mergeCell ref="A128:A155"/>
    <mergeCell ref="A68:A95"/>
    <mergeCell ref="G68:G95"/>
    <mergeCell ref="A98:A125"/>
    <mergeCell ref="G98:G125"/>
  </mergeCells>
  <printOptions headings="1"/>
  <pageMargins left="0.75" right="0.75" top="1" bottom="1" header="0.5" footer="0.5"/>
  <pageSetup horizontalDpi="600" verticalDpi="600" orientation="landscape" paperSize="9" scale="80" r:id="rId1"/>
  <headerFooter alignWithMargins="0">
    <oddHeader>&amp;L 14. melléklet a 12/2011.(IV.29.) rendelethez
ezer Ft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3:B14"/>
  <sheetViews>
    <sheetView workbookViewId="0" topLeftCell="A1">
      <selection activeCell="A16" sqref="A16"/>
    </sheetView>
  </sheetViews>
  <sheetFormatPr defaultColWidth="9.140625" defaultRowHeight="12.75"/>
  <cols>
    <col min="1" max="1" width="28.00390625" style="0" customWidth="1"/>
    <col min="2" max="2" width="15.28125" style="0" bestFit="1" customWidth="1"/>
  </cols>
  <sheetData>
    <row r="3" spans="1:2" ht="12.75">
      <c r="A3" s="14" t="s">
        <v>1011</v>
      </c>
      <c r="B3" s="599">
        <v>189437</v>
      </c>
    </row>
    <row r="4" spans="1:2" ht="12.75">
      <c r="A4" t="s">
        <v>1012</v>
      </c>
      <c r="B4" s="598"/>
    </row>
    <row r="5" spans="1:2" ht="12.75">
      <c r="A5" t="s">
        <v>1013</v>
      </c>
      <c r="B5" s="598">
        <v>23349</v>
      </c>
    </row>
    <row r="6" spans="1:2" ht="12.75">
      <c r="A6" t="s">
        <v>1014</v>
      </c>
      <c r="B6" s="598">
        <v>7019</v>
      </c>
    </row>
    <row r="7" ht="12.75">
      <c r="B7" s="598"/>
    </row>
    <row r="8" ht="12.75">
      <c r="B8" s="598"/>
    </row>
    <row r="9" spans="1:2" ht="12.75">
      <c r="A9" s="14" t="s">
        <v>1015</v>
      </c>
      <c r="B9" s="599">
        <v>3215329</v>
      </c>
    </row>
    <row r="10" ht="12.75">
      <c r="B10" s="598"/>
    </row>
    <row r="11" spans="1:2" ht="12.75">
      <c r="A11" s="14" t="s">
        <v>1016</v>
      </c>
      <c r="B11" s="599">
        <v>1993449</v>
      </c>
    </row>
    <row r="12" spans="1:2" ht="12.75">
      <c r="A12" s="14"/>
      <c r="B12" s="598"/>
    </row>
    <row r="13" ht="12.75">
      <c r="B13" s="598"/>
    </row>
    <row r="14" spans="1:2" ht="12.75">
      <c r="A14" s="14" t="s">
        <v>1017</v>
      </c>
      <c r="B14" s="599">
        <f>B3+B9+B11</f>
        <v>5398215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&amp;L15. melléklet a 12/2011. (IV.29.) önkormányzati rendelethez
ezer Ft-ban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D381"/>
  <sheetViews>
    <sheetView workbookViewId="0" topLeftCell="A1">
      <selection activeCell="E14" sqref="E14"/>
    </sheetView>
  </sheetViews>
  <sheetFormatPr defaultColWidth="9.140625" defaultRowHeight="12.75"/>
  <cols>
    <col min="1" max="1" width="41.8515625" style="0" customWidth="1"/>
    <col min="3" max="3" width="13.7109375" style="0" customWidth="1"/>
    <col min="4" max="4" width="12.421875" style="0" customWidth="1"/>
  </cols>
  <sheetData>
    <row r="1" spans="1:4" ht="12.75">
      <c r="A1" s="763" t="s">
        <v>645</v>
      </c>
      <c r="B1" s="763"/>
      <c r="C1" s="763"/>
      <c r="D1" s="32"/>
    </row>
    <row r="2" spans="1:4" ht="13.5" thickBot="1">
      <c r="A2" s="764" t="s">
        <v>646</v>
      </c>
      <c r="B2" s="764"/>
      <c r="C2" s="764"/>
      <c r="D2" s="586"/>
    </row>
    <row r="3" spans="1:4" ht="13.5" thickBot="1">
      <c r="A3" s="587" t="s">
        <v>647</v>
      </c>
      <c r="B3" s="588" t="s">
        <v>648</v>
      </c>
      <c r="C3" s="588" t="s">
        <v>649</v>
      </c>
      <c r="D3" s="588" t="s">
        <v>650</v>
      </c>
    </row>
    <row r="4" spans="1:4" ht="13.5" thickBot="1">
      <c r="A4" s="765" t="s">
        <v>651</v>
      </c>
      <c r="B4" s="590">
        <v>1189</v>
      </c>
      <c r="C4" s="590">
        <v>3205</v>
      </c>
      <c r="D4" s="590">
        <v>3166</v>
      </c>
    </row>
    <row r="5" spans="1:4" ht="13.5" thickBot="1">
      <c r="A5" s="766"/>
      <c r="B5" s="590">
        <v>1263</v>
      </c>
      <c r="C5" s="590">
        <v>3126</v>
      </c>
      <c r="D5" s="590">
        <v>3980</v>
      </c>
    </row>
    <row r="6" spans="1:4" ht="13.5" thickBot="1">
      <c r="A6" s="766"/>
      <c r="B6" s="590">
        <v>1564</v>
      </c>
      <c r="C6" s="590">
        <v>4289</v>
      </c>
      <c r="D6" s="590">
        <v>5368</v>
      </c>
    </row>
    <row r="7" spans="1:4" ht="13.5" thickBot="1">
      <c r="A7" s="767"/>
      <c r="B7" s="590">
        <v>2106</v>
      </c>
      <c r="C7" s="590">
        <v>4824</v>
      </c>
      <c r="D7" s="590">
        <v>9067</v>
      </c>
    </row>
    <row r="8" spans="1:4" ht="13.5" thickBot="1">
      <c r="A8" s="765" t="s">
        <v>652</v>
      </c>
      <c r="B8" s="590">
        <v>1839</v>
      </c>
      <c r="C8" s="590">
        <v>8150</v>
      </c>
      <c r="D8" s="590">
        <v>25764</v>
      </c>
    </row>
    <row r="9" spans="1:4" ht="13.5" thickBot="1">
      <c r="A9" s="766"/>
      <c r="B9" s="590">
        <v>1917</v>
      </c>
      <c r="C9" s="590">
        <v>1779</v>
      </c>
      <c r="D9" s="590">
        <v>5218</v>
      </c>
    </row>
    <row r="10" spans="1:4" ht="13.5" thickBot="1">
      <c r="A10" s="767"/>
      <c r="B10" s="590">
        <v>1943</v>
      </c>
      <c r="C10" s="590">
        <v>946</v>
      </c>
      <c r="D10" s="590">
        <v>2793</v>
      </c>
    </row>
    <row r="11" spans="1:4" ht="13.5" thickBot="1">
      <c r="A11" s="765" t="s">
        <v>653</v>
      </c>
      <c r="B11" s="590">
        <v>1512</v>
      </c>
      <c r="C11" s="590">
        <v>785</v>
      </c>
      <c r="D11" s="590">
        <v>2157</v>
      </c>
    </row>
    <row r="12" spans="1:4" ht="13.5" thickBot="1">
      <c r="A12" s="767"/>
      <c r="B12" s="590">
        <v>1513</v>
      </c>
      <c r="C12" s="590">
        <v>828</v>
      </c>
      <c r="D12" s="590">
        <v>3748</v>
      </c>
    </row>
    <row r="13" spans="1:4" ht="13.5" thickBot="1">
      <c r="A13" s="591" t="s">
        <v>654</v>
      </c>
      <c r="B13" s="590">
        <v>1318</v>
      </c>
      <c r="C13" s="590">
        <v>3882</v>
      </c>
      <c r="D13" s="590">
        <v>12092</v>
      </c>
    </row>
    <row r="14" spans="1:4" ht="13.5" thickBot="1">
      <c r="A14" s="765" t="s">
        <v>655</v>
      </c>
      <c r="B14" s="590">
        <v>190</v>
      </c>
      <c r="C14" s="590">
        <v>2905</v>
      </c>
      <c r="D14" s="590">
        <v>8991</v>
      </c>
    </row>
    <row r="15" spans="1:4" ht="13.5" thickBot="1">
      <c r="A15" s="766"/>
      <c r="B15" s="590">
        <v>509</v>
      </c>
      <c r="C15" s="590">
        <v>3655</v>
      </c>
      <c r="D15" s="590">
        <v>11238</v>
      </c>
    </row>
    <row r="16" spans="1:4" ht="13.5" thickBot="1">
      <c r="A16" s="766"/>
      <c r="B16" s="590">
        <v>613</v>
      </c>
      <c r="C16" s="590">
        <v>2625</v>
      </c>
      <c r="D16" s="590">
        <v>8052</v>
      </c>
    </row>
    <row r="17" spans="1:4" ht="13.5" thickBot="1">
      <c r="A17" s="766"/>
      <c r="B17" s="590">
        <v>709</v>
      </c>
      <c r="C17" s="590">
        <v>3195</v>
      </c>
      <c r="D17" s="590">
        <v>9878</v>
      </c>
    </row>
    <row r="18" spans="1:4" ht="13.5" thickBot="1">
      <c r="A18" s="766"/>
      <c r="B18" s="590">
        <v>882</v>
      </c>
      <c r="C18" s="590">
        <v>3329</v>
      </c>
      <c r="D18" s="590">
        <v>9749</v>
      </c>
    </row>
    <row r="19" spans="1:4" ht="13.5" thickBot="1">
      <c r="A19" s="767"/>
      <c r="B19" s="590">
        <v>989</v>
      </c>
      <c r="C19" s="590">
        <v>4234</v>
      </c>
      <c r="D19" s="590">
        <v>13215</v>
      </c>
    </row>
    <row r="20" spans="1:4" ht="13.5" thickBot="1">
      <c r="A20" s="591" t="s">
        <v>656</v>
      </c>
      <c r="B20" s="590">
        <v>1412</v>
      </c>
      <c r="C20" s="590">
        <v>10297</v>
      </c>
      <c r="D20" s="590">
        <v>11940</v>
      </c>
    </row>
    <row r="21" spans="1:4" ht="13.5" thickBot="1">
      <c r="A21" s="765" t="s">
        <v>657</v>
      </c>
      <c r="B21" s="590">
        <v>175</v>
      </c>
      <c r="C21" s="590">
        <v>2890</v>
      </c>
      <c r="D21" s="590">
        <v>11047</v>
      </c>
    </row>
    <row r="22" spans="1:4" ht="13.5" thickBot="1">
      <c r="A22" s="766"/>
      <c r="B22" s="590">
        <v>530</v>
      </c>
      <c r="C22" s="590">
        <v>3598</v>
      </c>
      <c r="D22" s="590">
        <v>11091</v>
      </c>
    </row>
    <row r="23" spans="1:4" ht="13.5" thickBot="1">
      <c r="A23" s="766"/>
      <c r="B23" s="590">
        <v>629</v>
      </c>
      <c r="C23" s="590">
        <v>2533</v>
      </c>
      <c r="D23" s="590">
        <v>7911</v>
      </c>
    </row>
    <row r="24" spans="1:4" ht="13.5" thickBot="1">
      <c r="A24" s="766"/>
      <c r="B24" s="590">
        <v>690</v>
      </c>
      <c r="C24" s="590">
        <v>3180</v>
      </c>
      <c r="D24" s="590">
        <v>9921</v>
      </c>
    </row>
    <row r="25" spans="1:4" ht="13.5" thickBot="1">
      <c r="A25" s="766"/>
      <c r="B25" s="590">
        <v>899</v>
      </c>
      <c r="C25" s="590">
        <v>3350</v>
      </c>
      <c r="D25" s="590">
        <v>10059</v>
      </c>
    </row>
    <row r="26" spans="1:4" ht="13.5" thickBot="1">
      <c r="A26" s="767"/>
      <c r="B26" s="590">
        <v>971</v>
      </c>
      <c r="C26" s="590">
        <v>4141</v>
      </c>
      <c r="D26" s="590">
        <v>12713</v>
      </c>
    </row>
    <row r="27" spans="1:4" ht="13.5" thickBot="1">
      <c r="A27" s="765" t="s">
        <v>658</v>
      </c>
      <c r="B27" s="590">
        <v>38</v>
      </c>
      <c r="C27" s="590">
        <v>752</v>
      </c>
      <c r="D27" s="590">
        <v>770</v>
      </c>
    </row>
    <row r="28" spans="1:4" ht="13.5" thickBot="1">
      <c r="A28" s="766"/>
      <c r="B28" s="590">
        <v>106</v>
      </c>
      <c r="C28" s="590">
        <v>2885</v>
      </c>
      <c r="D28" s="590">
        <v>4141</v>
      </c>
    </row>
    <row r="29" spans="1:4" ht="13.5" thickBot="1">
      <c r="A29" s="766"/>
      <c r="B29" s="590">
        <v>235</v>
      </c>
      <c r="C29" s="590">
        <v>2673</v>
      </c>
      <c r="D29" s="590">
        <v>5300</v>
      </c>
    </row>
    <row r="30" spans="1:4" ht="13.5" thickBot="1">
      <c r="A30" s="766"/>
      <c r="B30" s="590">
        <v>446</v>
      </c>
      <c r="C30" s="590">
        <v>6301</v>
      </c>
      <c r="D30" s="590">
        <v>8772</v>
      </c>
    </row>
    <row r="31" spans="1:4" ht="13.5" thickBot="1">
      <c r="A31" s="766"/>
      <c r="B31" s="590">
        <v>765</v>
      </c>
      <c r="C31" s="590">
        <v>3189</v>
      </c>
      <c r="D31" s="590">
        <v>3371</v>
      </c>
    </row>
    <row r="32" spans="1:4" ht="13.5" thickBot="1">
      <c r="A32" s="767"/>
      <c r="B32" s="590">
        <v>816</v>
      </c>
      <c r="C32" s="590">
        <v>7414</v>
      </c>
      <c r="D32" s="590">
        <v>6936</v>
      </c>
    </row>
    <row r="33" spans="1:4" ht="13.5" thickBot="1">
      <c r="A33" s="591" t="s">
        <v>659</v>
      </c>
      <c r="B33" s="590">
        <v>1466</v>
      </c>
      <c r="C33" s="590">
        <v>7467</v>
      </c>
      <c r="D33" s="590">
        <v>24403</v>
      </c>
    </row>
    <row r="34" spans="1:4" ht="13.5" thickBot="1">
      <c r="A34" s="591" t="s">
        <v>660</v>
      </c>
      <c r="B34" s="590">
        <v>1780</v>
      </c>
      <c r="C34" s="590">
        <v>8192</v>
      </c>
      <c r="D34" s="590">
        <v>25203</v>
      </c>
    </row>
    <row r="35" spans="1:4" ht="13.5" thickBot="1">
      <c r="A35" s="765" t="s">
        <v>661</v>
      </c>
      <c r="B35" s="590">
        <v>1303</v>
      </c>
      <c r="C35" s="590">
        <v>2216</v>
      </c>
      <c r="D35" s="590">
        <v>6502</v>
      </c>
    </row>
    <row r="36" spans="1:4" ht="13.5" thickBot="1">
      <c r="A36" s="766"/>
      <c r="B36" s="590">
        <v>1623</v>
      </c>
      <c r="C36" s="590">
        <v>6322</v>
      </c>
      <c r="D36" s="590">
        <v>19422</v>
      </c>
    </row>
    <row r="37" spans="1:4" ht="13.5" thickBot="1">
      <c r="A37" s="766"/>
      <c r="B37" s="590">
        <v>2159</v>
      </c>
      <c r="C37" s="590">
        <v>3996</v>
      </c>
      <c r="D37" s="590">
        <v>11784</v>
      </c>
    </row>
    <row r="38" spans="1:4" ht="13.5" thickBot="1">
      <c r="A38" s="767"/>
      <c r="B38" s="590">
        <v>2260</v>
      </c>
      <c r="C38" s="590">
        <v>4877</v>
      </c>
      <c r="D38" s="590">
        <v>14507</v>
      </c>
    </row>
    <row r="39" spans="1:4" ht="13.5" thickBot="1">
      <c r="A39" s="765" t="s">
        <v>662</v>
      </c>
      <c r="B39" s="590">
        <v>387</v>
      </c>
      <c r="C39" s="590">
        <v>769</v>
      </c>
      <c r="D39" s="590">
        <v>3423</v>
      </c>
    </row>
    <row r="40" spans="1:4" ht="13.5" thickBot="1">
      <c r="A40" s="766"/>
      <c r="B40" s="590">
        <v>393</v>
      </c>
      <c r="C40" s="590">
        <v>2603</v>
      </c>
      <c r="D40" s="590">
        <v>8059</v>
      </c>
    </row>
    <row r="41" spans="1:4" ht="13.5" thickBot="1">
      <c r="A41" s="766"/>
      <c r="B41" s="590">
        <v>797</v>
      </c>
      <c r="C41" s="590">
        <v>1254</v>
      </c>
      <c r="D41" s="590">
        <v>5564</v>
      </c>
    </row>
    <row r="42" spans="1:4" ht="13.5" thickBot="1">
      <c r="A42" s="766"/>
      <c r="B42" s="590">
        <v>831</v>
      </c>
      <c r="C42" s="590">
        <v>1225</v>
      </c>
      <c r="D42" s="590">
        <v>5424</v>
      </c>
    </row>
    <row r="43" spans="1:4" ht="13.5" thickBot="1">
      <c r="A43" s="767"/>
      <c r="B43" s="590">
        <v>936</v>
      </c>
      <c r="C43" s="590">
        <v>7728</v>
      </c>
      <c r="D43" s="590">
        <v>32776</v>
      </c>
    </row>
    <row r="44" spans="1:4" ht="13.5" thickBot="1">
      <c r="A44" s="765" t="s">
        <v>663</v>
      </c>
      <c r="B44" s="590">
        <v>1748</v>
      </c>
      <c r="C44" s="590">
        <v>1726</v>
      </c>
      <c r="D44" s="590">
        <v>5134</v>
      </c>
    </row>
    <row r="45" spans="1:4" ht="13.5" thickBot="1">
      <c r="A45" s="766"/>
      <c r="B45" s="590">
        <v>1749</v>
      </c>
      <c r="C45" s="590">
        <v>471</v>
      </c>
      <c r="D45" s="590">
        <v>318</v>
      </c>
    </row>
    <row r="46" spans="1:4" ht="13.5" thickBot="1">
      <c r="A46" s="766"/>
      <c r="B46" s="590">
        <v>1810</v>
      </c>
      <c r="C46" s="590">
        <v>1727</v>
      </c>
      <c r="D46" s="590">
        <v>5422</v>
      </c>
    </row>
    <row r="47" spans="1:4" ht="13.5" thickBot="1">
      <c r="A47" s="767"/>
      <c r="B47" s="590">
        <v>1854</v>
      </c>
      <c r="C47" s="590">
        <v>1722</v>
      </c>
      <c r="D47" s="590">
        <v>5503</v>
      </c>
    </row>
    <row r="48" spans="1:4" ht="13.5" thickBot="1">
      <c r="A48" s="765" t="s">
        <v>664</v>
      </c>
      <c r="B48" s="590">
        <v>9</v>
      </c>
      <c r="C48" s="590">
        <v>1124</v>
      </c>
      <c r="D48" s="590">
        <v>1426</v>
      </c>
    </row>
    <row r="49" spans="1:4" ht="13.5" thickBot="1">
      <c r="A49" s="766"/>
      <c r="B49" s="590">
        <v>1055</v>
      </c>
      <c r="C49" s="590">
        <v>1973</v>
      </c>
      <c r="D49" s="590">
        <v>7065</v>
      </c>
    </row>
    <row r="50" spans="1:4" ht="13.5" thickBot="1">
      <c r="A50" s="767"/>
      <c r="B50" s="590">
        <v>1057</v>
      </c>
      <c r="C50" s="590">
        <v>3344</v>
      </c>
      <c r="D50" s="590">
        <v>10466</v>
      </c>
    </row>
    <row r="51" spans="1:4" ht="13.5" thickBot="1">
      <c r="A51" s="765" t="s">
        <v>665</v>
      </c>
      <c r="B51" s="590">
        <v>362</v>
      </c>
      <c r="C51" s="590">
        <v>747</v>
      </c>
      <c r="D51" s="590">
        <v>1629</v>
      </c>
    </row>
    <row r="52" spans="1:4" ht="13.5" thickBot="1">
      <c r="A52" s="767"/>
      <c r="B52" s="590">
        <v>658</v>
      </c>
      <c r="C52" s="590">
        <v>9946</v>
      </c>
      <c r="D52" s="590">
        <v>31387</v>
      </c>
    </row>
    <row r="53" spans="1:4" ht="13.5" thickBot="1">
      <c r="A53" s="765" t="s">
        <v>666</v>
      </c>
      <c r="B53" s="590">
        <v>2466</v>
      </c>
      <c r="C53" s="590">
        <v>5821</v>
      </c>
      <c r="D53" s="590">
        <v>3448</v>
      </c>
    </row>
    <row r="54" spans="1:4" ht="13.5" thickBot="1">
      <c r="A54" s="767"/>
      <c r="B54" s="590">
        <v>2483</v>
      </c>
      <c r="C54" s="590">
        <v>5797</v>
      </c>
      <c r="D54" s="590">
        <v>3427</v>
      </c>
    </row>
    <row r="55" spans="1:4" ht="13.5" thickBot="1">
      <c r="A55" s="765" t="s">
        <v>667</v>
      </c>
      <c r="B55" s="590">
        <v>157</v>
      </c>
      <c r="C55" s="590">
        <v>2909</v>
      </c>
      <c r="D55" s="590">
        <v>10039</v>
      </c>
    </row>
    <row r="56" spans="1:4" ht="13.5" thickBot="1">
      <c r="A56" s="766"/>
      <c r="B56" s="590">
        <v>553</v>
      </c>
      <c r="C56" s="590">
        <v>3716</v>
      </c>
      <c r="D56" s="590">
        <v>11280</v>
      </c>
    </row>
    <row r="57" spans="1:4" ht="13.5" thickBot="1">
      <c r="A57" s="766"/>
      <c r="B57" s="590">
        <v>645</v>
      </c>
      <c r="C57" s="590">
        <v>2530</v>
      </c>
      <c r="D57" s="590">
        <v>9973</v>
      </c>
    </row>
    <row r="58" spans="1:4" ht="13.5" thickBot="1">
      <c r="A58" s="766"/>
      <c r="B58" s="590">
        <v>671</v>
      </c>
      <c r="C58" s="590">
        <v>3217</v>
      </c>
      <c r="D58" s="590">
        <v>12134</v>
      </c>
    </row>
    <row r="59" spans="1:4" ht="13.5" thickBot="1">
      <c r="A59" s="766"/>
      <c r="B59" s="590">
        <v>919</v>
      </c>
      <c r="C59" s="590">
        <v>3266</v>
      </c>
      <c r="D59" s="590">
        <v>11225</v>
      </c>
    </row>
    <row r="60" spans="1:4" ht="13.5" thickBot="1">
      <c r="A60" s="766"/>
      <c r="B60" s="590">
        <v>952</v>
      </c>
      <c r="C60" s="590">
        <v>4068</v>
      </c>
      <c r="D60" s="590">
        <v>11949</v>
      </c>
    </row>
    <row r="61" spans="1:4" ht="13.5" thickBot="1">
      <c r="A61" s="767"/>
      <c r="B61" s="590">
        <v>1051</v>
      </c>
      <c r="C61" s="590">
        <v>908</v>
      </c>
      <c r="D61" s="590">
        <v>538</v>
      </c>
    </row>
    <row r="62" spans="1:4" ht="13.5" thickBot="1">
      <c r="A62" s="591" t="s">
        <v>668</v>
      </c>
      <c r="B62" s="590">
        <v>2365</v>
      </c>
      <c r="C62" s="590">
        <v>13097</v>
      </c>
      <c r="D62" s="590">
        <v>38036</v>
      </c>
    </row>
    <row r="63" spans="1:4" ht="13.5" thickBot="1">
      <c r="A63" s="765" t="s">
        <v>669</v>
      </c>
      <c r="B63" s="590">
        <v>291</v>
      </c>
      <c r="C63" s="590">
        <v>770</v>
      </c>
      <c r="D63" s="590">
        <v>1823</v>
      </c>
    </row>
    <row r="64" spans="1:4" ht="13.5" thickBot="1">
      <c r="A64" s="766"/>
      <c r="B64" s="590">
        <v>293</v>
      </c>
      <c r="C64" s="590">
        <v>1556</v>
      </c>
      <c r="D64" s="590">
        <v>2291</v>
      </c>
    </row>
    <row r="65" spans="1:4" ht="13.5" thickBot="1">
      <c r="A65" s="767"/>
      <c r="B65" s="590">
        <v>781</v>
      </c>
      <c r="C65" s="590">
        <v>9590</v>
      </c>
      <c r="D65" s="590">
        <v>29869</v>
      </c>
    </row>
    <row r="66" spans="1:4" ht="13.5" thickBot="1">
      <c r="A66" s="765" t="s">
        <v>670</v>
      </c>
      <c r="B66" s="590">
        <v>244</v>
      </c>
      <c r="C66" s="590">
        <v>1503</v>
      </c>
      <c r="D66" s="590">
        <v>869</v>
      </c>
    </row>
    <row r="67" spans="1:4" ht="13.5" thickBot="1">
      <c r="A67" s="766"/>
      <c r="B67" s="590">
        <v>246</v>
      </c>
      <c r="C67" s="590">
        <v>1235</v>
      </c>
      <c r="D67" s="590">
        <v>4384</v>
      </c>
    </row>
    <row r="68" spans="1:4" ht="13.5" thickBot="1">
      <c r="A68" s="766"/>
      <c r="B68" s="590">
        <v>248</v>
      </c>
      <c r="C68" s="590">
        <v>1099</v>
      </c>
      <c r="D68" s="590">
        <v>1126</v>
      </c>
    </row>
    <row r="69" spans="1:4" ht="13.5" thickBot="1">
      <c r="A69" s="766"/>
      <c r="B69" s="600" t="s">
        <v>1018</v>
      </c>
      <c r="C69" s="590">
        <v>155</v>
      </c>
      <c r="D69" s="590">
        <v>2049</v>
      </c>
    </row>
    <row r="70" spans="1:4" ht="13.5" thickBot="1">
      <c r="A70" s="767"/>
      <c r="B70" s="600" t="s">
        <v>1019</v>
      </c>
      <c r="C70" s="590">
        <v>610</v>
      </c>
      <c r="D70" s="590">
        <v>7913</v>
      </c>
    </row>
    <row r="71" spans="1:4" ht="13.5" thickBot="1">
      <c r="A71" s="591" t="s">
        <v>671</v>
      </c>
      <c r="B71" s="590">
        <v>1961</v>
      </c>
      <c r="C71" s="590">
        <v>13586</v>
      </c>
      <c r="D71" s="590">
        <v>40831</v>
      </c>
    </row>
    <row r="72" spans="1:4" ht="13.5" thickBot="1">
      <c r="A72" s="765" t="s">
        <v>672</v>
      </c>
      <c r="B72" s="590">
        <v>1148</v>
      </c>
      <c r="C72" s="590">
        <v>3997</v>
      </c>
      <c r="D72" s="590">
        <v>8906</v>
      </c>
    </row>
    <row r="73" spans="1:4" ht="13.5" thickBot="1">
      <c r="A73" s="766"/>
      <c r="B73" s="590">
        <v>1224</v>
      </c>
      <c r="C73" s="590">
        <v>3688</v>
      </c>
      <c r="D73" s="590">
        <v>8351</v>
      </c>
    </row>
    <row r="74" spans="1:4" ht="13.5" thickBot="1">
      <c r="A74" s="766"/>
      <c r="B74" s="590">
        <v>2003</v>
      </c>
      <c r="C74" s="590">
        <v>5444</v>
      </c>
      <c r="D74" s="590">
        <v>14440</v>
      </c>
    </row>
    <row r="75" spans="1:4" ht="13.5" thickBot="1">
      <c r="A75" s="767"/>
      <c r="B75" s="590">
        <v>2069</v>
      </c>
      <c r="C75" s="590">
        <v>6391</v>
      </c>
      <c r="D75" s="590">
        <v>18779</v>
      </c>
    </row>
    <row r="76" spans="1:4" ht="13.5" thickBot="1">
      <c r="A76" s="765" t="s">
        <v>673</v>
      </c>
      <c r="B76" s="590">
        <v>405</v>
      </c>
      <c r="C76" s="590">
        <v>764</v>
      </c>
      <c r="D76" s="590">
        <v>454</v>
      </c>
    </row>
    <row r="77" spans="1:4" ht="13.5" thickBot="1">
      <c r="A77" s="767"/>
      <c r="B77" s="590">
        <v>1026</v>
      </c>
      <c r="C77" s="590">
        <v>9296</v>
      </c>
      <c r="D77" s="590">
        <v>27558</v>
      </c>
    </row>
    <row r="78" spans="1:4" ht="13.5" thickBot="1">
      <c r="A78" s="591" t="s">
        <v>674</v>
      </c>
      <c r="B78" s="590">
        <v>2179</v>
      </c>
      <c r="C78" s="590">
        <v>9233</v>
      </c>
      <c r="D78" s="590">
        <v>50027</v>
      </c>
    </row>
    <row r="79" spans="1:4" ht="13.5" thickBot="1">
      <c r="A79" s="765" t="s">
        <v>675</v>
      </c>
      <c r="B79" s="590">
        <v>1315</v>
      </c>
      <c r="C79" s="590">
        <v>872</v>
      </c>
      <c r="D79" s="590">
        <v>2511</v>
      </c>
    </row>
    <row r="80" spans="1:4" ht="13.5" thickBot="1">
      <c r="A80" s="767"/>
      <c r="B80" s="590">
        <v>1668</v>
      </c>
      <c r="C80" s="590">
        <v>7625</v>
      </c>
      <c r="D80" s="590">
        <v>23738</v>
      </c>
    </row>
    <row r="81" spans="1:4" ht="13.5" thickBot="1">
      <c r="A81" s="765" t="s">
        <v>676</v>
      </c>
      <c r="B81" s="590">
        <v>27</v>
      </c>
      <c r="C81" s="590">
        <v>720</v>
      </c>
      <c r="D81" s="590">
        <v>435</v>
      </c>
    </row>
    <row r="82" spans="1:4" ht="13.5" thickBot="1">
      <c r="A82" s="766"/>
      <c r="B82" s="590">
        <v>124</v>
      </c>
      <c r="C82" s="590">
        <v>1833</v>
      </c>
      <c r="D82" s="590">
        <v>5395</v>
      </c>
    </row>
    <row r="83" spans="1:4" ht="13.5" thickBot="1">
      <c r="A83" s="766"/>
      <c r="B83" s="590">
        <v>206</v>
      </c>
      <c r="C83" s="590">
        <v>2869</v>
      </c>
      <c r="D83" s="590">
        <v>8424</v>
      </c>
    </row>
    <row r="84" spans="1:4" ht="13.5" thickBot="1">
      <c r="A84" s="766"/>
      <c r="B84" s="590">
        <v>487</v>
      </c>
      <c r="C84" s="590">
        <v>3655</v>
      </c>
      <c r="D84" s="590">
        <v>12001</v>
      </c>
    </row>
    <row r="85" spans="1:4" ht="13.5" thickBot="1">
      <c r="A85" s="766"/>
      <c r="B85" s="590">
        <v>597</v>
      </c>
      <c r="C85" s="590">
        <v>2641</v>
      </c>
      <c r="D85" s="590">
        <v>7755</v>
      </c>
    </row>
    <row r="86" spans="1:4" ht="13.5" thickBot="1">
      <c r="A86" s="766"/>
      <c r="B86" s="590">
        <v>727</v>
      </c>
      <c r="C86" s="590">
        <v>3222</v>
      </c>
      <c r="D86" s="590">
        <v>9568</v>
      </c>
    </row>
    <row r="87" spans="1:4" ht="13.5" thickBot="1">
      <c r="A87" s="766"/>
      <c r="B87" s="590">
        <v>868</v>
      </c>
      <c r="C87" s="590">
        <v>3224</v>
      </c>
      <c r="D87" s="590">
        <v>9448</v>
      </c>
    </row>
    <row r="88" spans="1:4" ht="13.5" thickBot="1">
      <c r="A88" s="766"/>
      <c r="B88" s="590">
        <v>1007</v>
      </c>
      <c r="C88" s="590">
        <v>4381</v>
      </c>
      <c r="D88" s="590">
        <v>12816</v>
      </c>
    </row>
    <row r="89" spans="1:4" ht="13.5" thickBot="1">
      <c r="A89" s="767"/>
      <c r="B89" s="590">
        <v>1039</v>
      </c>
      <c r="C89" s="590">
        <v>962</v>
      </c>
      <c r="D89" s="590">
        <v>565</v>
      </c>
    </row>
    <row r="90" spans="1:4" ht="13.5" thickBot="1">
      <c r="A90" s="765" t="s">
        <v>677</v>
      </c>
      <c r="B90" s="590" t="s">
        <v>678</v>
      </c>
      <c r="C90" s="590">
        <v>10939</v>
      </c>
      <c r="D90" s="590">
        <v>28977</v>
      </c>
    </row>
    <row r="91" spans="1:4" ht="13.5" thickBot="1">
      <c r="A91" s="767"/>
      <c r="B91" s="590">
        <v>140</v>
      </c>
      <c r="C91" s="590">
        <v>1634</v>
      </c>
      <c r="D91" s="590">
        <v>4877</v>
      </c>
    </row>
    <row r="92" spans="1:4" ht="13.5" thickBot="1">
      <c r="A92" s="765" t="s">
        <v>679</v>
      </c>
      <c r="B92" s="590">
        <v>94</v>
      </c>
      <c r="C92" s="590">
        <v>4837</v>
      </c>
      <c r="D92" s="590">
        <v>45296</v>
      </c>
    </row>
    <row r="93" spans="1:4" ht="13.5" thickBot="1">
      <c r="A93" s="767"/>
      <c r="B93" s="590">
        <v>410</v>
      </c>
      <c r="C93" s="590">
        <v>21719</v>
      </c>
      <c r="D93" s="590">
        <v>72544</v>
      </c>
    </row>
    <row r="94" spans="1:4" ht="13.5" thickBot="1">
      <c r="A94" s="765" t="s">
        <v>680</v>
      </c>
      <c r="B94" s="590">
        <v>1128</v>
      </c>
      <c r="C94" s="590">
        <v>2738</v>
      </c>
      <c r="D94" s="590">
        <v>11658</v>
      </c>
    </row>
    <row r="95" spans="1:4" ht="13.5" thickBot="1">
      <c r="A95" s="767"/>
      <c r="B95" s="590">
        <v>1346</v>
      </c>
      <c r="C95" s="590">
        <v>9585</v>
      </c>
      <c r="D95" s="590">
        <v>34678</v>
      </c>
    </row>
    <row r="96" spans="1:4" ht="13.5" thickBot="1">
      <c r="A96" s="765" t="s">
        <v>681</v>
      </c>
      <c r="B96" s="590">
        <v>75</v>
      </c>
      <c r="C96" s="590">
        <v>1473</v>
      </c>
      <c r="D96" s="590">
        <v>11468</v>
      </c>
    </row>
    <row r="97" spans="1:4" ht="13.5" thickBot="1">
      <c r="A97" s="767"/>
      <c r="B97" s="590">
        <v>141</v>
      </c>
      <c r="C97" s="590">
        <v>9889</v>
      </c>
      <c r="D97" s="590">
        <v>44218</v>
      </c>
    </row>
    <row r="98" spans="1:4" ht="13.5" thickBot="1">
      <c r="A98" s="591" t="s">
        <v>682</v>
      </c>
      <c r="B98" s="590">
        <v>1209</v>
      </c>
      <c r="C98" s="590">
        <v>6001</v>
      </c>
      <c r="D98" s="590">
        <v>19544</v>
      </c>
    </row>
    <row r="99" spans="1:4" ht="13.5" thickBot="1">
      <c r="A99" s="765" t="s">
        <v>683</v>
      </c>
      <c r="B99" s="590">
        <v>2366</v>
      </c>
      <c r="C99" s="590">
        <v>2620</v>
      </c>
      <c r="D99" s="590">
        <v>7530</v>
      </c>
    </row>
    <row r="100" spans="1:4" ht="13.5" thickBot="1">
      <c r="A100" s="767"/>
      <c r="B100" s="590">
        <v>2432</v>
      </c>
      <c r="C100" s="590">
        <v>2694</v>
      </c>
      <c r="D100" s="590">
        <v>7742</v>
      </c>
    </row>
    <row r="101" spans="1:4" ht="13.5" thickBot="1">
      <c r="A101" s="591" t="s">
        <v>684</v>
      </c>
      <c r="B101" s="590">
        <v>1376</v>
      </c>
      <c r="C101" s="590">
        <v>1874</v>
      </c>
      <c r="D101" s="590">
        <v>5409</v>
      </c>
    </row>
    <row r="102" spans="1:4" ht="13.5" thickBot="1">
      <c r="A102" s="591" t="s">
        <v>685</v>
      </c>
      <c r="B102" s="590">
        <v>2180</v>
      </c>
      <c r="C102" s="590">
        <v>6134</v>
      </c>
      <c r="D102" s="590">
        <v>15615</v>
      </c>
    </row>
    <row r="103" spans="1:4" ht="13.5" thickBot="1">
      <c r="A103" s="765" t="s">
        <v>686</v>
      </c>
      <c r="B103" s="590">
        <v>67</v>
      </c>
      <c r="C103" s="590">
        <v>3271</v>
      </c>
      <c r="D103" s="590">
        <v>25410</v>
      </c>
    </row>
    <row r="104" spans="1:4" ht="13.5" thickBot="1">
      <c r="A104" s="767"/>
      <c r="B104" s="590">
        <v>292</v>
      </c>
      <c r="C104" s="590">
        <v>12090</v>
      </c>
      <c r="D104" s="590">
        <v>87751</v>
      </c>
    </row>
    <row r="105" spans="1:4" ht="13.5" thickBot="1">
      <c r="A105" s="765" t="s">
        <v>687</v>
      </c>
      <c r="B105" s="590">
        <v>1598</v>
      </c>
      <c r="C105" s="590">
        <v>1216</v>
      </c>
      <c r="D105" s="590">
        <v>3752</v>
      </c>
    </row>
    <row r="106" spans="1:4" ht="13.5" thickBot="1">
      <c r="A106" s="766"/>
      <c r="B106" s="590">
        <v>1641</v>
      </c>
      <c r="C106" s="590">
        <v>1224</v>
      </c>
      <c r="D106" s="590">
        <v>3810</v>
      </c>
    </row>
    <row r="107" spans="1:4" ht="13.5" thickBot="1">
      <c r="A107" s="767"/>
      <c r="B107" s="590">
        <v>1691</v>
      </c>
      <c r="C107" s="590">
        <v>1226</v>
      </c>
      <c r="D107" s="590">
        <v>3868</v>
      </c>
    </row>
    <row r="108" spans="1:4" ht="13.5" thickBot="1">
      <c r="A108" s="591" t="s">
        <v>688</v>
      </c>
      <c r="B108" s="590" t="s">
        <v>689</v>
      </c>
      <c r="C108" s="590">
        <v>624</v>
      </c>
      <c r="D108" s="590">
        <v>1872</v>
      </c>
    </row>
    <row r="109" spans="1:4" ht="13.5" thickBot="1">
      <c r="A109" s="765" t="s">
        <v>690</v>
      </c>
      <c r="B109" s="590">
        <v>221</v>
      </c>
      <c r="C109" s="590">
        <v>2816</v>
      </c>
      <c r="D109" s="590">
        <v>11313</v>
      </c>
    </row>
    <row r="110" spans="1:4" ht="13.5" thickBot="1">
      <c r="A110" s="766"/>
      <c r="B110" s="590">
        <v>465</v>
      </c>
      <c r="C110" s="590">
        <v>3596</v>
      </c>
      <c r="D110" s="590">
        <v>14107</v>
      </c>
    </row>
    <row r="111" spans="1:4" ht="13.5" thickBot="1">
      <c r="A111" s="766"/>
      <c r="B111" s="590">
        <v>584</v>
      </c>
      <c r="C111" s="590">
        <v>2684</v>
      </c>
      <c r="D111" s="590">
        <v>10415</v>
      </c>
    </row>
    <row r="112" spans="1:4" ht="13.5" thickBot="1">
      <c r="A112" s="766"/>
      <c r="B112" s="590">
        <v>745</v>
      </c>
      <c r="C112" s="590">
        <v>3181</v>
      </c>
      <c r="D112" s="590">
        <v>13115</v>
      </c>
    </row>
    <row r="113" spans="1:4" ht="13.5" thickBot="1">
      <c r="A113" s="767"/>
      <c r="B113" s="590">
        <v>852</v>
      </c>
      <c r="C113" s="590">
        <v>7436</v>
      </c>
      <c r="D113" s="590">
        <v>25743</v>
      </c>
    </row>
    <row r="114" spans="1:4" ht="13.5" thickBot="1">
      <c r="A114" s="591" t="s">
        <v>691</v>
      </c>
      <c r="B114" s="600" t="s">
        <v>1020</v>
      </c>
      <c r="C114" s="590">
        <v>624</v>
      </c>
      <c r="D114" s="590">
        <v>390</v>
      </c>
    </row>
    <row r="115" spans="1:4" ht="13.5" thickBot="1">
      <c r="A115" s="765" t="s">
        <v>692</v>
      </c>
      <c r="B115" s="590">
        <v>1493</v>
      </c>
      <c r="C115" s="590">
        <v>2627</v>
      </c>
      <c r="D115" s="590">
        <v>7711</v>
      </c>
    </row>
    <row r="116" spans="1:4" ht="13.5" thickBot="1">
      <c r="A116" s="767"/>
      <c r="B116" s="590">
        <v>1496</v>
      </c>
      <c r="C116" s="590">
        <v>2085</v>
      </c>
      <c r="D116" s="590">
        <v>6574</v>
      </c>
    </row>
    <row r="117" spans="1:4" ht="13.5" thickBot="1">
      <c r="A117" s="591" t="s">
        <v>693</v>
      </c>
      <c r="B117" s="590">
        <v>1720</v>
      </c>
      <c r="C117" s="590">
        <v>8948</v>
      </c>
      <c r="D117" s="590">
        <v>28752</v>
      </c>
    </row>
    <row r="118" spans="1:4" ht="13.5" thickBot="1">
      <c r="A118" s="765" t="s">
        <v>694</v>
      </c>
      <c r="B118" s="590">
        <v>1285</v>
      </c>
      <c r="C118" s="590">
        <v>6292</v>
      </c>
      <c r="D118" s="590">
        <v>18577</v>
      </c>
    </row>
    <row r="119" spans="1:4" ht="13.5" thickBot="1">
      <c r="A119" s="766"/>
      <c r="B119" s="590">
        <v>1590</v>
      </c>
      <c r="C119" s="590">
        <v>5586</v>
      </c>
      <c r="D119" s="590">
        <v>23943</v>
      </c>
    </row>
    <row r="120" spans="1:4" ht="13.5" thickBot="1">
      <c r="A120" s="766"/>
      <c r="B120" s="590">
        <v>2135</v>
      </c>
      <c r="C120" s="590">
        <v>5140</v>
      </c>
      <c r="D120" s="590">
        <v>27353</v>
      </c>
    </row>
    <row r="121" spans="1:4" ht="13.5" thickBot="1">
      <c r="A121" s="767"/>
      <c r="B121" s="590">
        <v>2248</v>
      </c>
      <c r="C121" s="590">
        <v>1970</v>
      </c>
      <c r="D121" s="590">
        <v>14826</v>
      </c>
    </row>
    <row r="122" spans="1:4" ht="13.5" thickBot="1">
      <c r="A122" s="765" t="s">
        <v>695</v>
      </c>
      <c r="B122" s="590">
        <v>1106</v>
      </c>
      <c r="C122" s="590">
        <v>2411</v>
      </c>
      <c r="D122" s="590">
        <v>1440</v>
      </c>
    </row>
    <row r="123" spans="1:4" ht="13.5" thickBot="1">
      <c r="A123" s="766"/>
      <c r="B123" s="590">
        <v>1167</v>
      </c>
      <c r="C123" s="590">
        <v>5862</v>
      </c>
      <c r="D123" s="590">
        <v>17272</v>
      </c>
    </row>
    <row r="124" spans="1:4" ht="13.5" thickBot="1">
      <c r="A124" s="766"/>
      <c r="B124" s="590">
        <v>1243</v>
      </c>
      <c r="C124" s="590">
        <v>3059</v>
      </c>
      <c r="D124" s="590">
        <v>9024</v>
      </c>
    </row>
    <row r="125" spans="1:4" ht="13.5" thickBot="1">
      <c r="A125" s="767"/>
      <c r="B125" s="590">
        <v>1536</v>
      </c>
      <c r="C125" s="590">
        <v>4177</v>
      </c>
      <c r="D125" s="590">
        <v>33797</v>
      </c>
    </row>
    <row r="126" spans="1:4" ht="13.5" thickBot="1">
      <c r="A126" s="591" t="s">
        <v>696</v>
      </c>
      <c r="B126" s="590" t="s">
        <v>697</v>
      </c>
      <c r="C126" s="590">
        <v>624</v>
      </c>
      <c r="D126" s="590">
        <v>1872</v>
      </c>
    </row>
    <row r="127" spans="1:4" ht="13.5" thickBot="1">
      <c r="A127" s="765" t="s">
        <v>698</v>
      </c>
      <c r="B127" s="590">
        <v>2001</v>
      </c>
      <c r="C127" s="590">
        <v>344</v>
      </c>
      <c r="D127" s="590">
        <v>2576</v>
      </c>
    </row>
    <row r="128" spans="1:4" ht="13.5" thickBot="1">
      <c r="A128" s="767"/>
      <c r="B128" s="590">
        <v>2002</v>
      </c>
      <c r="C128" s="590">
        <v>582</v>
      </c>
      <c r="D128" s="590">
        <v>2703</v>
      </c>
    </row>
    <row r="129" spans="1:4" ht="13.5" thickBot="1">
      <c r="A129" s="591" t="s">
        <v>699</v>
      </c>
      <c r="B129" s="590">
        <v>2316</v>
      </c>
      <c r="C129" s="590">
        <v>1624</v>
      </c>
      <c r="D129" s="590">
        <v>5330</v>
      </c>
    </row>
    <row r="130" spans="1:4" ht="13.5" thickBot="1">
      <c r="A130" s="765" t="s">
        <v>700</v>
      </c>
      <c r="B130" s="590">
        <v>1161</v>
      </c>
      <c r="C130" s="590">
        <v>1198</v>
      </c>
      <c r="D130" s="590">
        <v>3523</v>
      </c>
    </row>
    <row r="131" spans="1:4" ht="13.5" thickBot="1">
      <c r="A131" s="767"/>
      <c r="B131" s="590">
        <v>1180</v>
      </c>
      <c r="C131" s="590">
        <v>1477</v>
      </c>
      <c r="D131" s="590">
        <v>4344</v>
      </c>
    </row>
    <row r="132" spans="1:4" ht="13.5" thickBot="1">
      <c r="A132" s="591" t="s">
        <v>701</v>
      </c>
      <c r="B132" s="590">
        <v>4</v>
      </c>
      <c r="C132" s="590">
        <v>1245</v>
      </c>
      <c r="D132" s="590">
        <v>3428</v>
      </c>
    </row>
    <row r="133" spans="1:4" ht="13.5" thickBot="1">
      <c r="A133" s="591" t="s">
        <v>702</v>
      </c>
      <c r="B133" s="590">
        <v>1925</v>
      </c>
      <c r="C133" s="590">
        <v>5261</v>
      </c>
      <c r="D133" s="590">
        <v>15517</v>
      </c>
    </row>
    <row r="134" spans="1:4" ht="13.5" thickBot="1">
      <c r="A134" s="765" t="s">
        <v>703</v>
      </c>
      <c r="B134" s="590">
        <v>1898</v>
      </c>
      <c r="C134" s="590">
        <v>5667</v>
      </c>
      <c r="D134" s="590">
        <v>17072</v>
      </c>
    </row>
    <row r="135" spans="1:4" ht="13.5" thickBot="1">
      <c r="A135" s="767"/>
      <c r="B135" s="590">
        <v>1983</v>
      </c>
      <c r="C135" s="590">
        <v>919</v>
      </c>
      <c r="D135" s="590">
        <v>549</v>
      </c>
    </row>
    <row r="136" spans="1:4" ht="13.5" thickBot="1">
      <c r="A136" s="591" t="s">
        <v>704</v>
      </c>
      <c r="B136" s="590">
        <v>2081</v>
      </c>
      <c r="C136" s="590">
        <v>2639</v>
      </c>
      <c r="D136" s="590">
        <v>3391</v>
      </c>
    </row>
    <row r="137" spans="1:4" ht="13.5" thickBot="1">
      <c r="A137" s="765" t="s">
        <v>705</v>
      </c>
      <c r="B137" s="590">
        <v>1092</v>
      </c>
      <c r="C137" s="590">
        <v>7333</v>
      </c>
      <c r="D137" s="590">
        <v>20560</v>
      </c>
    </row>
    <row r="138" spans="1:4" ht="13.5" thickBot="1">
      <c r="A138" s="767"/>
      <c r="B138" s="590">
        <v>1093</v>
      </c>
      <c r="C138" s="590">
        <v>3759</v>
      </c>
      <c r="D138" s="590">
        <v>11945</v>
      </c>
    </row>
    <row r="139" spans="1:4" ht="13.5" thickBot="1">
      <c r="A139" s="591" t="s">
        <v>706</v>
      </c>
      <c r="B139" s="590">
        <v>2305</v>
      </c>
      <c r="C139" s="590">
        <v>3674</v>
      </c>
      <c r="D139" s="590">
        <v>10910</v>
      </c>
    </row>
    <row r="140" spans="1:4" ht="13.5" thickBot="1">
      <c r="A140" s="765" t="s">
        <v>707</v>
      </c>
      <c r="B140" s="590">
        <v>2174</v>
      </c>
      <c r="C140" s="590">
        <v>1855</v>
      </c>
      <c r="D140" s="590">
        <v>5575</v>
      </c>
    </row>
    <row r="141" spans="1:4" ht="13.5" thickBot="1">
      <c r="A141" s="767"/>
      <c r="B141" s="590">
        <v>2281</v>
      </c>
      <c r="C141" s="590">
        <v>5554</v>
      </c>
      <c r="D141" s="590">
        <v>17102</v>
      </c>
    </row>
    <row r="142" spans="1:4" ht="13.5" thickBot="1">
      <c r="A142" s="765" t="s">
        <v>708</v>
      </c>
      <c r="B142" s="590">
        <v>268</v>
      </c>
      <c r="C142" s="590">
        <v>755</v>
      </c>
      <c r="D142" s="590">
        <v>453</v>
      </c>
    </row>
    <row r="143" spans="1:4" ht="13.5" thickBot="1">
      <c r="A143" s="766"/>
      <c r="B143" s="590">
        <v>316</v>
      </c>
      <c r="C143" s="590">
        <v>1510</v>
      </c>
      <c r="D143" s="590">
        <v>5812</v>
      </c>
    </row>
    <row r="144" spans="1:4" ht="13.5" thickBot="1">
      <c r="A144" s="766"/>
      <c r="B144" s="590">
        <v>429</v>
      </c>
      <c r="C144" s="590">
        <v>1229</v>
      </c>
      <c r="D144" s="590">
        <v>3680</v>
      </c>
    </row>
    <row r="145" spans="1:4" ht="13.5" thickBot="1">
      <c r="A145" s="766"/>
      <c r="B145" s="590">
        <v>564</v>
      </c>
      <c r="C145" s="590">
        <v>8071</v>
      </c>
      <c r="D145" s="590">
        <v>26306</v>
      </c>
    </row>
    <row r="146" spans="1:4" ht="13.5" thickBot="1">
      <c r="A146" s="767"/>
      <c r="B146" s="590">
        <v>2017</v>
      </c>
      <c r="C146" s="590">
        <v>1159</v>
      </c>
      <c r="D146" s="590">
        <v>4531</v>
      </c>
    </row>
    <row r="147" spans="1:4" ht="13.5" thickBot="1">
      <c r="A147" s="591" t="s">
        <v>709</v>
      </c>
      <c r="B147" s="590">
        <v>2221</v>
      </c>
      <c r="C147" s="590">
        <v>5478</v>
      </c>
      <c r="D147" s="590">
        <v>14106</v>
      </c>
    </row>
    <row r="148" spans="1:4" ht="13.5" thickBot="1">
      <c r="A148" s="765" t="s">
        <v>710</v>
      </c>
      <c r="B148" s="590">
        <v>17</v>
      </c>
      <c r="C148" s="590">
        <v>118</v>
      </c>
      <c r="D148" s="590">
        <v>134</v>
      </c>
    </row>
    <row r="149" spans="1:4" ht="13.5" thickBot="1">
      <c r="A149" s="766"/>
      <c r="B149" s="590">
        <v>1100</v>
      </c>
      <c r="C149" s="590">
        <v>1096</v>
      </c>
      <c r="D149" s="590">
        <v>3295</v>
      </c>
    </row>
    <row r="150" spans="1:4" ht="13.5" thickBot="1">
      <c r="A150" s="766"/>
      <c r="B150" s="590">
        <v>2283</v>
      </c>
      <c r="C150" s="590">
        <v>2004</v>
      </c>
      <c r="D150" s="590">
        <v>1200</v>
      </c>
    </row>
    <row r="151" spans="1:4" ht="13.5" thickBot="1">
      <c r="A151" s="766"/>
      <c r="B151" s="590">
        <v>2401</v>
      </c>
      <c r="C151" s="590">
        <v>7487</v>
      </c>
      <c r="D151" s="590">
        <v>4439</v>
      </c>
    </row>
    <row r="152" spans="1:4" ht="13.5" thickBot="1">
      <c r="A152" s="766"/>
      <c r="B152" s="590">
        <v>2465</v>
      </c>
      <c r="C152" s="590">
        <v>889</v>
      </c>
      <c r="D152" s="590">
        <v>634</v>
      </c>
    </row>
    <row r="153" spans="1:4" ht="13.5" thickBot="1">
      <c r="A153" s="766"/>
      <c r="B153" s="590">
        <v>2497</v>
      </c>
      <c r="C153" s="590">
        <v>2830</v>
      </c>
      <c r="D153" s="590">
        <v>2456</v>
      </c>
    </row>
    <row r="154" spans="1:4" ht="13.5" thickBot="1">
      <c r="A154" s="766"/>
      <c r="B154" s="590">
        <v>2498</v>
      </c>
      <c r="C154" s="590">
        <v>1388</v>
      </c>
      <c r="D154" s="590">
        <v>1030</v>
      </c>
    </row>
    <row r="155" spans="1:4" ht="13.5" thickBot="1">
      <c r="A155" s="766"/>
      <c r="B155" s="600" t="s">
        <v>1021</v>
      </c>
      <c r="C155" s="590">
        <v>427</v>
      </c>
      <c r="D155" s="590">
        <v>292</v>
      </c>
    </row>
    <row r="156" spans="1:4" ht="13.5" thickBot="1">
      <c r="A156" s="766"/>
      <c r="B156" s="590" t="s">
        <v>711</v>
      </c>
      <c r="C156" s="590">
        <v>416</v>
      </c>
      <c r="D156" s="590">
        <v>286</v>
      </c>
    </row>
    <row r="157" spans="1:4" ht="13.5" thickBot="1">
      <c r="A157" s="767"/>
      <c r="B157" s="590" t="s">
        <v>712</v>
      </c>
      <c r="C157" s="590">
        <v>416</v>
      </c>
      <c r="D157" s="590">
        <v>891</v>
      </c>
    </row>
    <row r="158" spans="1:4" ht="13.5" thickBot="1">
      <c r="A158" s="765" t="s">
        <v>713</v>
      </c>
      <c r="B158" s="590">
        <v>6</v>
      </c>
      <c r="C158" s="590">
        <v>9675</v>
      </c>
      <c r="D158" s="590">
        <v>8324</v>
      </c>
    </row>
    <row r="159" spans="1:4" ht="13.5" thickBot="1">
      <c r="A159" s="767"/>
      <c r="B159" s="590">
        <v>18</v>
      </c>
      <c r="C159" s="590">
        <v>6157</v>
      </c>
      <c r="D159" s="590">
        <v>1053</v>
      </c>
    </row>
    <row r="160" spans="1:4" ht="13.5" thickBot="1">
      <c r="A160" s="591" t="s">
        <v>714</v>
      </c>
      <c r="B160" s="590">
        <v>10</v>
      </c>
      <c r="C160" s="590">
        <v>4905</v>
      </c>
      <c r="D160" s="590">
        <v>7598</v>
      </c>
    </row>
    <row r="161" spans="1:4" ht="13.5" thickBot="1">
      <c r="A161" s="591" t="s">
        <v>715</v>
      </c>
      <c r="B161" s="590">
        <v>12</v>
      </c>
      <c r="C161" s="590">
        <v>1194</v>
      </c>
      <c r="D161" s="590">
        <v>219</v>
      </c>
    </row>
    <row r="162" spans="1:4" ht="13.5" thickBot="1">
      <c r="A162" s="591" t="s">
        <v>716</v>
      </c>
      <c r="B162" s="590" t="s">
        <v>717</v>
      </c>
      <c r="C162" s="590">
        <v>885</v>
      </c>
      <c r="D162" s="590">
        <v>123</v>
      </c>
    </row>
    <row r="163" spans="1:4" ht="13.5" thickBot="1">
      <c r="A163" s="591" t="s">
        <v>718</v>
      </c>
      <c r="B163" s="590">
        <v>15</v>
      </c>
      <c r="C163" s="590">
        <v>15602</v>
      </c>
      <c r="D163" s="590">
        <v>2652</v>
      </c>
    </row>
    <row r="164" spans="1:4" ht="13.5" thickBot="1">
      <c r="A164" s="591" t="s">
        <v>719</v>
      </c>
      <c r="B164" s="590">
        <v>16</v>
      </c>
      <c r="C164" s="590">
        <v>26302</v>
      </c>
      <c r="D164" s="590">
        <v>4426</v>
      </c>
    </row>
    <row r="165" spans="1:4" ht="13.5" thickBot="1">
      <c r="A165" s="591" t="s">
        <v>720</v>
      </c>
      <c r="B165" s="590">
        <v>22</v>
      </c>
      <c r="C165" s="590">
        <v>14453</v>
      </c>
      <c r="D165" s="590">
        <v>34508</v>
      </c>
    </row>
    <row r="166" spans="1:4" ht="13.5" thickBot="1">
      <c r="A166" s="591" t="s">
        <v>721</v>
      </c>
      <c r="B166" s="590">
        <v>24</v>
      </c>
      <c r="C166" s="590">
        <v>12179</v>
      </c>
      <c r="D166" s="590">
        <v>1999</v>
      </c>
    </row>
    <row r="167" spans="1:4" ht="13.5" thickBot="1">
      <c r="A167" s="591" t="s">
        <v>722</v>
      </c>
      <c r="B167" s="590">
        <v>27</v>
      </c>
      <c r="C167" s="590">
        <v>9104</v>
      </c>
      <c r="D167" s="590">
        <v>1862</v>
      </c>
    </row>
    <row r="168" spans="1:4" ht="13.5" thickBot="1">
      <c r="A168" s="591" t="s">
        <v>723</v>
      </c>
      <c r="B168" s="590">
        <v>29</v>
      </c>
      <c r="C168" s="590">
        <v>11947</v>
      </c>
      <c r="D168" s="590">
        <v>1994</v>
      </c>
    </row>
    <row r="169" spans="1:4" ht="13.5" thickBot="1">
      <c r="A169" s="591" t="s">
        <v>724</v>
      </c>
      <c r="B169" s="590" t="s">
        <v>725</v>
      </c>
      <c r="C169" s="590">
        <v>111</v>
      </c>
      <c r="D169" s="590">
        <v>44</v>
      </c>
    </row>
    <row r="170" spans="1:4" ht="13.5" thickBot="1">
      <c r="A170" s="591" t="s">
        <v>726</v>
      </c>
      <c r="B170" s="590">
        <v>31</v>
      </c>
      <c r="C170" s="590">
        <v>12489</v>
      </c>
      <c r="D170" s="590">
        <v>2095</v>
      </c>
    </row>
    <row r="171" spans="1:4" ht="13.5" thickBot="1">
      <c r="A171" s="591" t="s">
        <v>727</v>
      </c>
      <c r="B171" s="590">
        <v>33</v>
      </c>
      <c r="C171" s="590">
        <v>11015</v>
      </c>
      <c r="D171" s="590">
        <v>2275</v>
      </c>
    </row>
    <row r="172" spans="1:4" ht="13.5" thickBot="1">
      <c r="A172" s="765" t="s">
        <v>728</v>
      </c>
      <c r="B172" s="590">
        <v>35</v>
      </c>
      <c r="C172" s="590">
        <v>16127</v>
      </c>
      <c r="D172" s="590">
        <v>2797</v>
      </c>
    </row>
    <row r="173" spans="1:4" ht="13.5" thickBot="1">
      <c r="A173" s="767"/>
      <c r="B173" s="590">
        <v>37</v>
      </c>
      <c r="C173" s="590">
        <v>33266</v>
      </c>
      <c r="D173" s="590">
        <v>6140</v>
      </c>
    </row>
    <row r="174" spans="1:4" ht="13.5" thickBot="1">
      <c r="A174" s="591" t="s">
        <v>724</v>
      </c>
      <c r="B174" s="590" t="s">
        <v>729</v>
      </c>
      <c r="C174" s="590">
        <v>8408</v>
      </c>
      <c r="D174" s="590">
        <v>1745</v>
      </c>
    </row>
    <row r="175" spans="1:4" ht="13.5" thickBot="1">
      <c r="A175" s="765" t="s">
        <v>730</v>
      </c>
      <c r="B175" s="590">
        <v>39</v>
      </c>
      <c r="C175" s="590">
        <v>13109</v>
      </c>
      <c r="D175" s="590">
        <v>2722</v>
      </c>
    </row>
    <row r="176" spans="1:4" ht="13.5" thickBot="1">
      <c r="A176" s="767"/>
      <c r="B176" s="590">
        <v>50</v>
      </c>
      <c r="C176" s="590">
        <v>8630</v>
      </c>
      <c r="D176" s="590">
        <v>1223</v>
      </c>
    </row>
    <row r="177" spans="1:4" ht="13.5" thickBot="1">
      <c r="A177" s="591" t="s">
        <v>731</v>
      </c>
      <c r="B177" s="590">
        <v>40</v>
      </c>
      <c r="C177" s="590">
        <v>8971</v>
      </c>
      <c r="D177" s="590">
        <v>990</v>
      </c>
    </row>
    <row r="178" spans="1:4" ht="13.5" thickBot="1">
      <c r="A178" s="591" t="s">
        <v>724</v>
      </c>
      <c r="B178" s="590" t="s">
        <v>732</v>
      </c>
      <c r="C178" s="590">
        <v>134</v>
      </c>
      <c r="D178" s="590">
        <v>29</v>
      </c>
    </row>
    <row r="179" spans="1:4" ht="13.5" thickBot="1">
      <c r="A179" s="591" t="s">
        <v>733</v>
      </c>
      <c r="B179" s="590" t="s">
        <v>734</v>
      </c>
      <c r="C179" s="590">
        <v>8138</v>
      </c>
      <c r="D179" s="590">
        <v>1040</v>
      </c>
    </row>
    <row r="180" spans="1:4" ht="13.5" thickBot="1">
      <c r="A180" s="591" t="s">
        <v>735</v>
      </c>
      <c r="B180" s="590">
        <v>43</v>
      </c>
      <c r="C180" s="590">
        <v>2018</v>
      </c>
      <c r="D180" s="590">
        <v>355</v>
      </c>
    </row>
    <row r="181" spans="1:4" ht="13.5" thickBot="1">
      <c r="A181" s="591" t="s">
        <v>736</v>
      </c>
      <c r="B181" s="590">
        <v>46</v>
      </c>
      <c r="C181" s="590">
        <v>28985</v>
      </c>
      <c r="D181" s="590">
        <v>4765</v>
      </c>
    </row>
    <row r="182" spans="1:4" ht="13.5" thickBot="1">
      <c r="A182" s="591" t="s">
        <v>737</v>
      </c>
      <c r="B182" s="590">
        <v>56</v>
      </c>
      <c r="C182" s="590">
        <v>20292</v>
      </c>
      <c r="D182" s="590">
        <v>2761</v>
      </c>
    </row>
    <row r="183" spans="1:4" ht="13.5" thickBot="1">
      <c r="A183" s="591" t="s">
        <v>738</v>
      </c>
      <c r="B183" s="590">
        <v>59</v>
      </c>
      <c r="C183" s="590">
        <v>14066</v>
      </c>
      <c r="D183" s="590">
        <v>31181</v>
      </c>
    </row>
    <row r="184" spans="1:4" ht="13.5" thickBot="1">
      <c r="A184" s="765" t="s">
        <v>739</v>
      </c>
      <c r="B184" s="590">
        <v>62</v>
      </c>
      <c r="C184" s="590">
        <v>8662</v>
      </c>
      <c r="D184" s="590">
        <v>21017</v>
      </c>
    </row>
    <row r="185" spans="1:4" ht="13.5" thickBot="1">
      <c r="A185" s="767"/>
      <c r="B185" s="590">
        <v>67</v>
      </c>
      <c r="C185" s="590">
        <v>3980</v>
      </c>
      <c r="D185" s="590">
        <v>9677</v>
      </c>
    </row>
    <row r="186" spans="1:4" ht="13.5" thickBot="1">
      <c r="A186" s="765" t="s">
        <v>724</v>
      </c>
      <c r="B186" s="590" t="s">
        <v>740</v>
      </c>
      <c r="C186" s="590">
        <v>208</v>
      </c>
      <c r="D186" s="590">
        <v>82</v>
      </c>
    </row>
    <row r="187" spans="1:4" ht="13.5" thickBot="1">
      <c r="A187" s="766"/>
      <c r="B187" s="590" t="s">
        <v>741</v>
      </c>
      <c r="C187" s="590">
        <v>2995</v>
      </c>
      <c r="D187" s="590">
        <v>810</v>
      </c>
    </row>
    <row r="188" spans="1:4" ht="13.5" thickBot="1">
      <c r="A188" s="767"/>
      <c r="B188" s="590" t="s">
        <v>742</v>
      </c>
      <c r="C188" s="590">
        <v>1465</v>
      </c>
      <c r="D188" s="590">
        <v>274</v>
      </c>
    </row>
    <row r="189" spans="1:4" ht="13.5" thickBot="1">
      <c r="A189" s="591" t="s">
        <v>743</v>
      </c>
      <c r="B189" s="590">
        <v>65</v>
      </c>
      <c r="C189" s="590">
        <v>21922</v>
      </c>
      <c r="D189" s="590">
        <v>4129</v>
      </c>
    </row>
    <row r="190" spans="1:4" ht="13.5" thickBot="1">
      <c r="A190" s="591" t="s">
        <v>724</v>
      </c>
      <c r="B190" s="590" t="s">
        <v>744</v>
      </c>
      <c r="C190" s="590">
        <v>174</v>
      </c>
      <c r="D190" s="590">
        <v>36</v>
      </c>
    </row>
    <row r="191" spans="1:4" ht="13.5" thickBot="1">
      <c r="A191" s="591" t="s">
        <v>745</v>
      </c>
      <c r="B191" s="590">
        <v>69</v>
      </c>
      <c r="C191" s="590">
        <v>8632</v>
      </c>
      <c r="D191" s="590">
        <v>1794</v>
      </c>
    </row>
    <row r="192" spans="1:4" ht="13.5" thickBot="1">
      <c r="A192" s="591" t="s">
        <v>746</v>
      </c>
      <c r="B192" s="590" t="s">
        <v>747</v>
      </c>
      <c r="C192" s="590">
        <v>2733</v>
      </c>
      <c r="D192" s="590">
        <v>836</v>
      </c>
    </row>
    <row r="193" spans="1:4" ht="13.5" thickBot="1">
      <c r="A193" s="591" t="s">
        <v>748</v>
      </c>
      <c r="B193" s="590" t="s">
        <v>749</v>
      </c>
      <c r="C193" s="590">
        <v>1108</v>
      </c>
      <c r="D193" s="590">
        <v>207</v>
      </c>
    </row>
    <row r="194" spans="1:4" ht="13.5" thickBot="1">
      <c r="A194" s="765" t="s">
        <v>750</v>
      </c>
      <c r="B194" s="590" t="s">
        <v>751</v>
      </c>
      <c r="C194" s="590">
        <v>19633</v>
      </c>
      <c r="D194" s="590">
        <v>76761</v>
      </c>
    </row>
    <row r="195" spans="1:4" ht="13.5" thickBot="1">
      <c r="A195" s="767"/>
      <c r="B195" s="590" t="s">
        <v>752</v>
      </c>
      <c r="C195" s="590">
        <v>32226</v>
      </c>
      <c r="D195" s="590">
        <v>76763</v>
      </c>
    </row>
    <row r="196" spans="1:4" ht="13.5" thickBot="1">
      <c r="A196" s="591" t="s">
        <v>724</v>
      </c>
      <c r="B196" s="590" t="s">
        <v>753</v>
      </c>
      <c r="C196" s="590">
        <v>5739</v>
      </c>
      <c r="D196" s="590">
        <v>832</v>
      </c>
    </row>
    <row r="197" spans="1:4" ht="13.5" thickBot="1">
      <c r="A197" s="591" t="s">
        <v>754</v>
      </c>
      <c r="B197" s="590">
        <v>77</v>
      </c>
      <c r="C197" s="590">
        <v>8084</v>
      </c>
      <c r="D197" s="590">
        <v>15162</v>
      </c>
    </row>
    <row r="198" spans="1:4" ht="13.5" thickBot="1">
      <c r="A198" s="591" t="s">
        <v>755</v>
      </c>
      <c r="B198" s="590">
        <v>80</v>
      </c>
      <c r="C198" s="590">
        <v>13907</v>
      </c>
      <c r="D198" s="590">
        <v>1366</v>
      </c>
    </row>
    <row r="199" spans="1:4" ht="13.5" thickBot="1">
      <c r="A199" s="591" t="s">
        <v>756</v>
      </c>
      <c r="B199" s="590" t="s">
        <v>757</v>
      </c>
      <c r="C199" s="590">
        <v>656</v>
      </c>
      <c r="D199" s="590">
        <v>136</v>
      </c>
    </row>
    <row r="200" spans="1:4" ht="13.5" thickBot="1">
      <c r="A200" s="765" t="s">
        <v>724</v>
      </c>
      <c r="B200" s="590">
        <v>82</v>
      </c>
      <c r="C200" s="590">
        <v>12838</v>
      </c>
      <c r="D200" s="590">
        <v>1300</v>
      </c>
    </row>
    <row r="201" spans="1:4" ht="13.5" thickBot="1">
      <c r="A201" s="767"/>
      <c r="B201" s="590">
        <v>84</v>
      </c>
      <c r="C201" s="590">
        <v>6345</v>
      </c>
      <c r="D201" s="590">
        <v>1132</v>
      </c>
    </row>
    <row r="202" spans="1:4" ht="13.5" thickBot="1">
      <c r="A202" s="765" t="s">
        <v>758</v>
      </c>
      <c r="B202" s="590">
        <v>86</v>
      </c>
      <c r="C202" s="590">
        <v>817</v>
      </c>
      <c r="D202" s="590">
        <v>114</v>
      </c>
    </row>
    <row r="203" spans="1:4" ht="13.5" thickBot="1">
      <c r="A203" s="767"/>
      <c r="B203" s="590">
        <v>89</v>
      </c>
      <c r="C203" s="590">
        <v>2284</v>
      </c>
      <c r="D203" s="590">
        <v>421</v>
      </c>
    </row>
    <row r="204" spans="1:4" ht="13.5" thickBot="1">
      <c r="A204" s="765" t="s">
        <v>759</v>
      </c>
      <c r="B204" s="590">
        <v>91</v>
      </c>
      <c r="C204" s="590">
        <v>13847</v>
      </c>
      <c r="D204" s="590">
        <v>1590</v>
      </c>
    </row>
    <row r="205" spans="1:4" ht="13.5" thickBot="1">
      <c r="A205" s="767"/>
      <c r="B205" s="590" t="s">
        <v>760</v>
      </c>
      <c r="C205" s="590">
        <v>7202</v>
      </c>
      <c r="D205" s="590">
        <v>1045</v>
      </c>
    </row>
    <row r="206" spans="1:4" ht="13.5" thickBot="1">
      <c r="A206" s="591" t="s">
        <v>761</v>
      </c>
      <c r="B206" s="590" t="s">
        <v>762</v>
      </c>
      <c r="C206" s="590">
        <v>21235</v>
      </c>
      <c r="D206" s="590">
        <v>2867</v>
      </c>
    </row>
    <row r="207" spans="1:4" ht="13.5" thickBot="1">
      <c r="A207" s="765" t="s">
        <v>763</v>
      </c>
      <c r="B207" s="590" t="s">
        <v>764</v>
      </c>
      <c r="C207" s="590">
        <v>21957</v>
      </c>
      <c r="D207" s="590">
        <v>2485</v>
      </c>
    </row>
    <row r="208" spans="1:4" ht="13.5" thickBot="1">
      <c r="A208" s="767"/>
      <c r="B208" s="590" t="s">
        <v>765</v>
      </c>
      <c r="C208" s="590">
        <v>5983</v>
      </c>
      <c r="D208" s="590">
        <v>868</v>
      </c>
    </row>
    <row r="209" spans="1:4" ht="13.5" thickBot="1">
      <c r="A209" s="591" t="s">
        <v>724</v>
      </c>
      <c r="B209" s="590" t="s">
        <v>766</v>
      </c>
      <c r="C209" s="590">
        <v>3279</v>
      </c>
      <c r="D209" s="590">
        <v>474</v>
      </c>
    </row>
    <row r="210" spans="1:4" ht="13.5" thickBot="1">
      <c r="A210" s="765" t="s">
        <v>767</v>
      </c>
      <c r="B210" s="590">
        <v>95</v>
      </c>
      <c r="C210" s="590">
        <v>18199</v>
      </c>
      <c r="D210" s="590">
        <v>1382</v>
      </c>
    </row>
    <row r="211" spans="1:4" ht="13.5" thickBot="1">
      <c r="A211" s="767"/>
      <c r="B211" s="590" t="s">
        <v>768</v>
      </c>
      <c r="C211" s="590">
        <v>5992</v>
      </c>
      <c r="D211" s="590">
        <v>869</v>
      </c>
    </row>
    <row r="212" spans="1:4" ht="13.5" thickBot="1">
      <c r="A212" s="765" t="s">
        <v>724</v>
      </c>
      <c r="B212" s="590" t="s">
        <v>769</v>
      </c>
      <c r="C212" s="590">
        <v>4792</v>
      </c>
      <c r="D212" s="590">
        <v>779</v>
      </c>
    </row>
    <row r="213" spans="1:4" ht="13.5" thickBot="1">
      <c r="A213" s="766"/>
      <c r="B213" s="590" t="s">
        <v>770</v>
      </c>
      <c r="C213" s="590">
        <v>4080</v>
      </c>
      <c r="D213" s="590">
        <v>592</v>
      </c>
    </row>
    <row r="214" spans="1:4" ht="13.5" thickBot="1">
      <c r="A214" s="766"/>
      <c r="B214" s="590">
        <v>100</v>
      </c>
      <c r="C214" s="590">
        <v>1449</v>
      </c>
      <c r="D214" s="590">
        <v>202</v>
      </c>
    </row>
    <row r="215" spans="1:4" ht="13.5" thickBot="1">
      <c r="A215" s="766"/>
      <c r="B215" s="590" t="s">
        <v>771</v>
      </c>
      <c r="C215" s="590">
        <v>3431</v>
      </c>
      <c r="D215" s="590">
        <v>496</v>
      </c>
    </row>
    <row r="216" spans="1:4" ht="13.5" thickBot="1">
      <c r="A216" s="767"/>
      <c r="B216" s="590" t="s">
        <v>772</v>
      </c>
      <c r="C216" s="590">
        <v>2003</v>
      </c>
      <c r="D216" s="590">
        <v>291</v>
      </c>
    </row>
    <row r="217" spans="1:4" ht="13.5" thickBot="1">
      <c r="A217" s="591" t="s">
        <v>773</v>
      </c>
      <c r="B217" s="590" t="s">
        <v>774</v>
      </c>
      <c r="C217" s="590">
        <v>4123</v>
      </c>
      <c r="D217" s="590">
        <v>757</v>
      </c>
    </row>
    <row r="218" spans="1:4" ht="13.5" thickBot="1">
      <c r="A218" s="765" t="s">
        <v>775</v>
      </c>
      <c r="B218" s="590" t="s">
        <v>776</v>
      </c>
      <c r="C218" s="590">
        <v>8807</v>
      </c>
      <c r="D218" s="590">
        <v>1277</v>
      </c>
    </row>
    <row r="219" spans="1:4" ht="13.5" thickBot="1">
      <c r="A219" s="766"/>
      <c r="B219" s="590" t="s">
        <v>777</v>
      </c>
      <c r="C219" s="590">
        <v>1605</v>
      </c>
      <c r="D219" s="590">
        <v>333</v>
      </c>
    </row>
    <row r="220" spans="1:4" ht="13.5" thickBot="1">
      <c r="A220" s="766"/>
      <c r="B220" s="590" t="s">
        <v>778</v>
      </c>
      <c r="C220" s="590">
        <v>3320</v>
      </c>
      <c r="D220" s="590">
        <v>377</v>
      </c>
    </row>
    <row r="221" spans="1:4" ht="13.5" thickBot="1">
      <c r="A221" s="767"/>
      <c r="B221" s="590" t="s">
        <v>779</v>
      </c>
      <c r="C221" s="590">
        <v>9066</v>
      </c>
      <c r="D221" s="590">
        <v>1314</v>
      </c>
    </row>
    <row r="222" spans="1:4" ht="13.5" thickBot="1">
      <c r="A222" s="591" t="s">
        <v>780</v>
      </c>
      <c r="B222" s="590" t="s">
        <v>781</v>
      </c>
      <c r="C222" s="590">
        <v>3713</v>
      </c>
      <c r="D222" s="590">
        <v>422</v>
      </c>
    </row>
    <row r="223" spans="1:4" ht="13.5" thickBot="1">
      <c r="A223" s="591" t="s">
        <v>782</v>
      </c>
      <c r="B223" s="590" t="s">
        <v>783</v>
      </c>
      <c r="C223" s="590">
        <v>2621</v>
      </c>
      <c r="D223" s="590">
        <v>545</v>
      </c>
    </row>
    <row r="224" spans="1:4" ht="13.5" thickBot="1">
      <c r="A224" s="765" t="s">
        <v>784</v>
      </c>
      <c r="B224" s="590">
        <v>112</v>
      </c>
      <c r="C224" s="590">
        <v>13551</v>
      </c>
      <c r="D224" s="590">
        <v>1542</v>
      </c>
    </row>
    <row r="225" spans="1:4" ht="13.5" thickBot="1">
      <c r="A225" s="767"/>
      <c r="B225" s="590" t="s">
        <v>785</v>
      </c>
      <c r="C225" s="590">
        <v>8939</v>
      </c>
      <c r="D225" s="590">
        <v>1297</v>
      </c>
    </row>
    <row r="226" spans="1:4" ht="13.5" thickBot="1">
      <c r="A226" s="591" t="s">
        <v>786</v>
      </c>
      <c r="B226" s="590">
        <v>113</v>
      </c>
      <c r="C226" s="590">
        <v>34217</v>
      </c>
      <c r="D226" s="590">
        <v>4276</v>
      </c>
    </row>
    <row r="227" spans="1:4" ht="13.5" thickBot="1">
      <c r="A227" s="591" t="s">
        <v>724</v>
      </c>
      <c r="B227" s="590" t="s">
        <v>787</v>
      </c>
      <c r="C227" s="590">
        <v>5016</v>
      </c>
      <c r="D227" s="590">
        <v>728</v>
      </c>
    </row>
    <row r="228" spans="1:4" ht="13.5" thickBot="1">
      <c r="A228" s="591" t="s">
        <v>788</v>
      </c>
      <c r="B228" s="590">
        <v>119</v>
      </c>
      <c r="C228" s="590">
        <v>2333</v>
      </c>
      <c r="D228" s="590">
        <v>339</v>
      </c>
    </row>
    <row r="229" spans="1:4" ht="13.5" thickBot="1">
      <c r="A229" s="591" t="s">
        <v>789</v>
      </c>
      <c r="B229" s="590">
        <v>120</v>
      </c>
      <c r="C229" s="590">
        <v>2608</v>
      </c>
      <c r="D229" s="590">
        <v>541</v>
      </c>
    </row>
    <row r="230" spans="1:4" ht="13.5" thickBot="1">
      <c r="A230" s="591" t="s">
        <v>724</v>
      </c>
      <c r="B230" s="590" t="s">
        <v>790</v>
      </c>
      <c r="C230" s="590">
        <v>159</v>
      </c>
      <c r="D230" s="590">
        <v>33</v>
      </c>
    </row>
    <row r="231" spans="1:4" ht="13.5" thickBot="1">
      <c r="A231" s="765" t="s">
        <v>791</v>
      </c>
      <c r="B231" s="590" t="s">
        <v>792</v>
      </c>
      <c r="C231" s="590">
        <v>2615</v>
      </c>
      <c r="D231" s="590">
        <v>402</v>
      </c>
    </row>
    <row r="232" spans="1:4" ht="13.5" thickBot="1">
      <c r="A232" s="767"/>
      <c r="B232" s="590" t="s">
        <v>793</v>
      </c>
      <c r="C232" s="590">
        <v>20269</v>
      </c>
      <c r="D232" s="590">
        <v>2400</v>
      </c>
    </row>
    <row r="233" spans="1:4" ht="13.5" thickBot="1">
      <c r="A233" s="591" t="s">
        <v>724</v>
      </c>
      <c r="B233" s="590" t="s">
        <v>794</v>
      </c>
      <c r="C233" s="590">
        <v>143</v>
      </c>
      <c r="D233" s="590">
        <v>30</v>
      </c>
    </row>
    <row r="234" spans="1:4" ht="13.5" thickBot="1">
      <c r="A234" s="765" t="s">
        <v>795</v>
      </c>
      <c r="B234" s="590" t="s">
        <v>796</v>
      </c>
      <c r="C234" s="590">
        <v>5779</v>
      </c>
      <c r="D234" s="590">
        <v>730</v>
      </c>
    </row>
    <row r="235" spans="1:4" ht="13.5" thickBot="1">
      <c r="A235" s="767"/>
      <c r="B235" s="590" t="s">
        <v>797</v>
      </c>
      <c r="C235" s="590">
        <v>6763</v>
      </c>
      <c r="D235" s="590">
        <v>868</v>
      </c>
    </row>
    <row r="236" spans="1:4" ht="13.5" thickBot="1">
      <c r="A236" s="765" t="s">
        <v>724</v>
      </c>
      <c r="B236" s="590">
        <v>127</v>
      </c>
      <c r="C236" s="590">
        <v>3170</v>
      </c>
      <c r="D236" s="590">
        <v>423</v>
      </c>
    </row>
    <row r="237" spans="1:4" ht="13.5" thickBot="1">
      <c r="A237" s="767"/>
      <c r="B237" s="590">
        <v>130</v>
      </c>
      <c r="C237" s="590">
        <v>7715</v>
      </c>
      <c r="D237" s="590">
        <v>1032</v>
      </c>
    </row>
    <row r="238" spans="1:4" ht="13.5" thickBot="1">
      <c r="A238" s="765" t="s">
        <v>798</v>
      </c>
      <c r="B238" s="590" t="s">
        <v>799</v>
      </c>
      <c r="C238" s="590">
        <v>7828</v>
      </c>
      <c r="D238" s="590">
        <v>182</v>
      </c>
    </row>
    <row r="239" spans="1:4" ht="13.5" thickBot="1">
      <c r="A239" s="766"/>
      <c r="B239" s="590" t="s">
        <v>800</v>
      </c>
      <c r="C239" s="590">
        <v>1117</v>
      </c>
      <c r="D239" s="590">
        <v>1095</v>
      </c>
    </row>
    <row r="240" spans="1:4" ht="13.5" thickBot="1">
      <c r="A240" s="766"/>
      <c r="B240" s="590">
        <v>132</v>
      </c>
      <c r="C240" s="590">
        <v>6177</v>
      </c>
      <c r="D240" s="590">
        <v>735</v>
      </c>
    </row>
    <row r="241" spans="1:4" ht="13.5" thickBot="1">
      <c r="A241" s="767"/>
      <c r="B241" s="590">
        <v>178</v>
      </c>
      <c r="C241" s="590">
        <v>4830</v>
      </c>
      <c r="D241" s="590">
        <v>682</v>
      </c>
    </row>
    <row r="242" spans="1:4" ht="13.5" thickBot="1">
      <c r="A242" s="591" t="s">
        <v>801</v>
      </c>
      <c r="B242" s="590">
        <v>134</v>
      </c>
      <c r="C242" s="590">
        <v>27902</v>
      </c>
      <c r="D242" s="590">
        <v>1263</v>
      </c>
    </row>
    <row r="243" spans="1:4" ht="13.5" thickBot="1">
      <c r="A243" s="765" t="s">
        <v>724</v>
      </c>
      <c r="B243" s="590">
        <v>137</v>
      </c>
      <c r="C243" s="590">
        <v>4891</v>
      </c>
      <c r="D243" s="590">
        <v>344</v>
      </c>
    </row>
    <row r="244" spans="1:4" ht="13.5" thickBot="1">
      <c r="A244" s="766"/>
      <c r="B244" s="590">
        <v>144</v>
      </c>
      <c r="C244" s="590">
        <v>3807</v>
      </c>
      <c r="D244" s="590">
        <v>433</v>
      </c>
    </row>
    <row r="245" spans="1:4" ht="13.5" thickBot="1">
      <c r="A245" s="766"/>
      <c r="B245" s="590">
        <v>139</v>
      </c>
      <c r="C245" s="590">
        <v>1313</v>
      </c>
      <c r="D245" s="590">
        <v>266</v>
      </c>
    </row>
    <row r="246" spans="1:4" ht="13.5" thickBot="1">
      <c r="A246" s="767"/>
      <c r="B246" s="590">
        <v>141</v>
      </c>
      <c r="C246" s="590">
        <v>1409</v>
      </c>
      <c r="D246" s="590">
        <v>291</v>
      </c>
    </row>
    <row r="247" spans="1:4" ht="13.5" thickBot="1">
      <c r="A247" s="591" t="s">
        <v>802</v>
      </c>
      <c r="B247" s="590">
        <v>147</v>
      </c>
      <c r="C247" s="590">
        <v>15532</v>
      </c>
      <c r="D247" s="590">
        <v>1286</v>
      </c>
    </row>
    <row r="248" spans="1:4" ht="13.5" thickBot="1">
      <c r="A248" s="591" t="s">
        <v>724</v>
      </c>
      <c r="B248" s="590">
        <v>148</v>
      </c>
      <c r="C248" s="590">
        <v>2319</v>
      </c>
      <c r="D248" s="590">
        <v>474</v>
      </c>
    </row>
    <row r="249" spans="1:4" ht="13.5" thickBot="1">
      <c r="A249" s="591" t="s">
        <v>803</v>
      </c>
      <c r="B249" s="590">
        <v>151</v>
      </c>
      <c r="C249" s="590">
        <v>23479</v>
      </c>
      <c r="D249" s="590">
        <v>1745</v>
      </c>
    </row>
    <row r="250" spans="1:4" ht="13.5" thickBot="1">
      <c r="A250" s="591" t="s">
        <v>804</v>
      </c>
      <c r="B250" s="590">
        <v>153</v>
      </c>
      <c r="C250" s="590">
        <v>4246</v>
      </c>
      <c r="D250" s="590">
        <v>610</v>
      </c>
    </row>
    <row r="251" spans="1:4" ht="13.5" thickBot="1">
      <c r="A251" s="591" t="s">
        <v>805</v>
      </c>
      <c r="B251" s="590">
        <v>156</v>
      </c>
      <c r="C251" s="590">
        <v>5679</v>
      </c>
      <c r="D251" s="590">
        <v>977</v>
      </c>
    </row>
    <row r="252" spans="1:4" ht="13.5" thickBot="1">
      <c r="A252" s="765" t="s">
        <v>806</v>
      </c>
      <c r="B252" s="590">
        <v>158</v>
      </c>
      <c r="C252" s="590">
        <v>6462</v>
      </c>
      <c r="D252" s="590">
        <v>902</v>
      </c>
    </row>
    <row r="253" spans="1:4" ht="13.5" thickBot="1">
      <c r="A253" s="766"/>
      <c r="B253" s="590" t="s">
        <v>807</v>
      </c>
      <c r="C253" s="590">
        <v>6914</v>
      </c>
      <c r="D253" s="590">
        <v>738</v>
      </c>
    </row>
    <row r="254" spans="1:4" ht="13.5" thickBot="1">
      <c r="A254" s="767"/>
      <c r="B254" s="590" t="s">
        <v>808</v>
      </c>
      <c r="C254" s="590">
        <v>893</v>
      </c>
      <c r="D254" s="590">
        <v>150</v>
      </c>
    </row>
    <row r="255" spans="1:4" ht="13.5" thickBot="1">
      <c r="A255" s="591" t="s">
        <v>724</v>
      </c>
      <c r="B255" s="590" t="s">
        <v>809</v>
      </c>
      <c r="C255" s="590">
        <v>2037</v>
      </c>
      <c r="D255" s="590">
        <v>295</v>
      </c>
    </row>
    <row r="256" spans="1:4" ht="13.5" thickBot="1">
      <c r="A256" s="591" t="s">
        <v>810</v>
      </c>
      <c r="B256" s="590">
        <v>162</v>
      </c>
      <c r="C256" s="590">
        <v>9393</v>
      </c>
      <c r="D256" s="590">
        <v>18788</v>
      </c>
    </row>
    <row r="257" spans="1:4" ht="13.5" thickBot="1">
      <c r="A257" s="765" t="s">
        <v>811</v>
      </c>
      <c r="B257" s="590" t="s">
        <v>812</v>
      </c>
      <c r="C257" s="590">
        <v>15512</v>
      </c>
      <c r="D257" s="590">
        <v>1182</v>
      </c>
    </row>
    <row r="258" spans="1:4" ht="13.5" thickBot="1">
      <c r="A258" s="767"/>
      <c r="B258" s="590" t="s">
        <v>813</v>
      </c>
      <c r="C258" s="590">
        <v>3519</v>
      </c>
      <c r="D258" s="590">
        <v>891</v>
      </c>
    </row>
    <row r="259" spans="1:4" ht="13.5" thickBot="1">
      <c r="A259" s="591" t="s">
        <v>814</v>
      </c>
      <c r="B259" s="590">
        <v>166</v>
      </c>
      <c r="C259" s="590">
        <v>3851</v>
      </c>
      <c r="D259" s="590">
        <v>272</v>
      </c>
    </row>
    <row r="260" spans="1:4" ht="13.5" thickBot="1">
      <c r="A260" s="591" t="s">
        <v>724</v>
      </c>
      <c r="B260" s="590">
        <v>171</v>
      </c>
      <c r="C260" s="590">
        <v>3473</v>
      </c>
      <c r="D260" s="590">
        <v>512</v>
      </c>
    </row>
    <row r="261" spans="1:4" ht="13.5" thickBot="1">
      <c r="A261" s="765" t="s">
        <v>815</v>
      </c>
      <c r="B261" s="590">
        <v>173</v>
      </c>
      <c r="C261" s="590">
        <v>6138</v>
      </c>
      <c r="D261" s="590">
        <v>986</v>
      </c>
    </row>
    <row r="262" spans="1:4" ht="13.5" thickBot="1">
      <c r="A262" s="767"/>
      <c r="B262" s="590">
        <v>175</v>
      </c>
      <c r="C262" s="590">
        <v>1636</v>
      </c>
      <c r="D262" s="590">
        <v>311</v>
      </c>
    </row>
    <row r="263" spans="1:4" ht="13.5" thickBot="1">
      <c r="A263" s="591" t="s">
        <v>816</v>
      </c>
      <c r="B263" s="590">
        <v>182</v>
      </c>
      <c r="C263" s="590">
        <v>26275</v>
      </c>
      <c r="D263" s="590">
        <v>4620</v>
      </c>
    </row>
    <row r="264" spans="1:4" ht="13.5" thickBot="1">
      <c r="A264" s="591" t="s">
        <v>817</v>
      </c>
      <c r="B264" s="590">
        <v>183</v>
      </c>
      <c r="C264" s="590">
        <v>12326</v>
      </c>
      <c r="D264" s="590">
        <v>1402</v>
      </c>
    </row>
    <row r="265" spans="1:4" ht="13.5" thickBot="1">
      <c r="A265" s="591" t="s">
        <v>818</v>
      </c>
      <c r="B265" s="590">
        <v>185</v>
      </c>
      <c r="C265" s="590">
        <v>28245</v>
      </c>
      <c r="D265" s="590">
        <v>2575</v>
      </c>
    </row>
    <row r="266" spans="1:4" ht="13.5" thickBot="1">
      <c r="A266" s="591" t="s">
        <v>819</v>
      </c>
      <c r="B266" s="590">
        <v>187</v>
      </c>
      <c r="C266" s="590">
        <v>5715</v>
      </c>
      <c r="D266" s="590">
        <v>774</v>
      </c>
    </row>
    <row r="267" spans="1:4" ht="13.5" thickBot="1">
      <c r="A267" s="765" t="s">
        <v>820</v>
      </c>
      <c r="B267" s="590">
        <v>189</v>
      </c>
      <c r="C267" s="590">
        <v>7046</v>
      </c>
      <c r="D267" s="590">
        <v>1206</v>
      </c>
    </row>
    <row r="268" spans="1:4" ht="13.5" thickBot="1">
      <c r="A268" s="766"/>
      <c r="B268" s="590">
        <v>219</v>
      </c>
      <c r="C268" s="590">
        <v>14999</v>
      </c>
      <c r="D268" s="590">
        <v>2520</v>
      </c>
    </row>
    <row r="269" spans="1:4" ht="13.5" thickBot="1">
      <c r="A269" s="767"/>
      <c r="B269" s="590">
        <v>224</v>
      </c>
      <c r="C269" s="590">
        <v>10673</v>
      </c>
      <c r="D269" s="590">
        <v>1788</v>
      </c>
    </row>
    <row r="270" spans="1:4" ht="13.5" thickBot="1">
      <c r="A270" s="591" t="s">
        <v>724</v>
      </c>
      <c r="B270" s="590">
        <v>191</v>
      </c>
      <c r="C270" s="590">
        <v>2173</v>
      </c>
      <c r="D270" s="590">
        <v>313</v>
      </c>
    </row>
    <row r="271" spans="1:4" ht="13.5" thickBot="1">
      <c r="A271" s="765" t="s">
        <v>821</v>
      </c>
      <c r="B271" s="590">
        <v>193</v>
      </c>
      <c r="C271" s="590">
        <v>17191</v>
      </c>
      <c r="D271" s="590">
        <v>2759</v>
      </c>
    </row>
    <row r="272" spans="1:4" ht="13.5" thickBot="1">
      <c r="A272" s="767"/>
      <c r="B272" s="590">
        <v>194</v>
      </c>
      <c r="C272" s="590">
        <v>29789</v>
      </c>
      <c r="D272" s="590">
        <v>4331</v>
      </c>
    </row>
    <row r="273" spans="1:4" ht="13.5" thickBot="1">
      <c r="A273" s="591" t="s">
        <v>724</v>
      </c>
      <c r="B273" s="590">
        <v>200</v>
      </c>
      <c r="C273" s="590">
        <v>1316</v>
      </c>
      <c r="D273" s="590">
        <v>123</v>
      </c>
    </row>
    <row r="274" spans="1:4" ht="13.5" thickBot="1">
      <c r="A274" s="765" t="s">
        <v>822</v>
      </c>
      <c r="B274" s="590">
        <v>202</v>
      </c>
      <c r="C274" s="590">
        <v>9534</v>
      </c>
      <c r="D274" s="590">
        <v>1091</v>
      </c>
    </row>
    <row r="275" spans="1:4" ht="13.5" thickBot="1">
      <c r="A275" s="767"/>
      <c r="B275" s="590">
        <v>203</v>
      </c>
      <c r="C275" s="590">
        <v>7880</v>
      </c>
      <c r="D275" s="590">
        <v>1141</v>
      </c>
    </row>
    <row r="276" spans="1:4" ht="13.5" thickBot="1">
      <c r="A276" s="591" t="s">
        <v>823</v>
      </c>
      <c r="B276" s="590">
        <v>205</v>
      </c>
      <c r="C276" s="590">
        <v>17896</v>
      </c>
      <c r="D276" s="590">
        <v>2008</v>
      </c>
    </row>
    <row r="277" spans="1:4" ht="13.5" thickBot="1">
      <c r="A277" s="765" t="s">
        <v>824</v>
      </c>
      <c r="B277" s="590">
        <v>207</v>
      </c>
      <c r="C277" s="590">
        <v>9563</v>
      </c>
      <c r="D277" s="590">
        <v>1061</v>
      </c>
    </row>
    <row r="278" spans="1:4" ht="13.5" thickBot="1">
      <c r="A278" s="767"/>
      <c r="B278" s="590">
        <v>208</v>
      </c>
      <c r="C278" s="590">
        <v>10452</v>
      </c>
      <c r="D278" s="590">
        <v>1177</v>
      </c>
    </row>
    <row r="279" spans="1:4" ht="13.5" thickBot="1">
      <c r="A279" s="765" t="s">
        <v>724</v>
      </c>
      <c r="B279" s="590" t="s">
        <v>825</v>
      </c>
      <c r="C279" s="590">
        <v>7966</v>
      </c>
      <c r="D279" s="590">
        <v>1906</v>
      </c>
    </row>
    <row r="280" spans="1:4" ht="13.5" thickBot="1">
      <c r="A280" s="767"/>
      <c r="B280" s="590">
        <v>211</v>
      </c>
      <c r="C280" s="590">
        <v>2656</v>
      </c>
      <c r="D280" s="590">
        <v>308</v>
      </c>
    </row>
    <row r="281" spans="1:4" ht="13.5" thickBot="1">
      <c r="A281" s="591" t="s">
        <v>826</v>
      </c>
      <c r="B281" s="590">
        <v>212</v>
      </c>
      <c r="C281" s="590">
        <v>5159</v>
      </c>
      <c r="D281" s="590">
        <v>726</v>
      </c>
    </row>
    <row r="282" spans="1:4" ht="13.5" thickBot="1">
      <c r="A282" s="591" t="s">
        <v>827</v>
      </c>
      <c r="B282" s="590">
        <v>214</v>
      </c>
      <c r="C282" s="590">
        <v>21500</v>
      </c>
      <c r="D282" s="590">
        <v>32140</v>
      </c>
    </row>
    <row r="283" spans="1:4" ht="13.5" thickBot="1">
      <c r="A283" s="765" t="s">
        <v>724</v>
      </c>
      <c r="B283" s="590">
        <v>215</v>
      </c>
      <c r="C283" s="590">
        <v>1647</v>
      </c>
      <c r="D283" s="590">
        <v>273</v>
      </c>
    </row>
    <row r="284" spans="1:4" ht="13.5" thickBot="1">
      <c r="A284" s="766"/>
      <c r="B284" s="590" t="s">
        <v>828</v>
      </c>
      <c r="C284" s="590">
        <v>165</v>
      </c>
      <c r="D284" s="590">
        <v>34</v>
      </c>
    </row>
    <row r="285" spans="1:4" ht="13.5" thickBot="1">
      <c r="A285" s="767"/>
      <c r="B285" s="590">
        <v>220</v>
      </c>
      <c r="C285" s="590">
        <v>3136</v>
      </c>
      <c r="D285" s="590">
        <v>468</v>
      </c>
    </row>
    <row r="286" spans="1:4" ht="13.5" thickBot="1">
      <c r="A286" s="765" t="s">
        <v>829</v>
      </c>
      <c r="B286" s="590">
        <v>222</v>
      </c>
      <c r="C286" s="590">
        <v>14670</v>
      </c>
      <c r="D286" s="590">
        <v>2363</v>
      </c>
    </row>
    <row r="287" spans="1:4" ht="13.5" thickBot="1">
      <c r="A287" s="767"/>
      <c r="B287" s="590">
        <v>233</v>
      </c>
      <c r="C287" s="590">
        <v>11984</v>
      </c>
      <c r="D287" s="590">
        <v>1328</v>
      </c>
    </row>
    <row r="288" spans="1:4" ht="13.5" thickBot="1">
      <c r="A288" s="765" t="s">
        <v>724</v>
      </c>
      <c r="B288" s="590" t="s">
        <v>830</v>
      </c>
      <c r="C288" s="590">
        <v>3292</v>
      </c>
      <c r="D288" s="590">
        <v>478</v>
      </c>
    </row>
    <row r="289" spans="1:4" ht="13.5" thickBot="1">
      <c r="A289" s="767"/>
      <c r="B289" s="590">
        <v>227</v>
      </c>
      <c r="C289" s="590">
        <v>5116</v>
      </c>
      <c r="D289" s="590">
        <v>725</v>
      </c>
    </row>
    <row r="290" spans="1:4" ht="13.5" thickBot="1">
      <c r="A290" s="591" t="s">
        <v>831</v>
      </c>
      <c r="B290" s="590">
        <v>229</v>
      </c>
      <c r="C290" s="590">
        <v>17403</v>
      </c>
      <c r="D290" s="590">
        <v>2253</v>
      </c>
    </row>
    <row r="291" spans="1:4" ht="13.5" thickBot="1">
      <c r="A291" s="591" t="s">
        <v>724</v>
      </c>
      <c r="B291" s="590" t="s">
        <v>832</v>
      </c>
      <c r="C291" s="590">
        <v>27</v>
      </c>
      <c r="D291" s="590">
        <v>10</v>
      </c>
    </row>
    <row r="292" spans="1:4" ht="13.5" thickBot="1">
      <c r="A292" s="591" t="s">
        <v>833</v>
      </c>
      <c r="B292" s="590">
        <v>231</v>
      </c>
      <c r="C292" s="590">
        <v>4490</v>
      </c>
      <c r="D292" s="590">
        <v>653</v>
      </c>
    </row>
    <row r="293" spans="1:4" ht="13.5" thickBot="1">
      <c r="A293" s="591" t="s">
        <v>724</v>
      </c>
      <c r="B293" s="590" t="s">
        <v>834</v>
      </c>
      <c r="C293" s="590">
        <v>558</v>
      </c>
      <c r="D293" s="590">
        <v>117</v>
      </c>
    </row>
    <row r="294" spans="1:4" ht="13.5" thickBot="1">
      <c r="A294" s="591" t="s">
        <v>835</v>
      </c>
      <c r="B294" s="590">
        <v>235</v>
      </c>
      <c r="C294" s="590">
        <v>9631</v>
      </c>
      <c r="D294" s="590">
        <v>1401</v>
      </c>
    </row>
    <row r="295" spans="1:4" ht="13.5" thickBot="1">
      <c r="A295" s="765" t="s">
        <v>724</v>
      </c>
      <c r="B295" s="590">
        <v>244</v>
      </c>
      <c r="C295" s="590">
        <v>8154</v>
      </c>
      <c r="D295" s="590">
        <v>1356</v>
      </c>
    </row>
    <row r="296" spans="1:4" ht="13.5" thickBot="1">
      <c r="A296" s="766"/>
      <c r="B296" s="590" t="s">
        <v>836</v>
      </c>
      <c r="C296" s="590">
        <v>1951</v>
      </c>
      <c r="D296" s="590">
        <v>406</v>
      </c>
    </row>
    <row r="297" spans="1:4" ht="13.5" thickBot="1">
      <c r="A297" s="767"/>
      <c r="B297" s="590" t="s">
        <v>837</v>
      </c>
      <c r="C297" s="590">
        <v>3295</v>
      </c>
      <c r="D297" s="590">
        <v>375</v>
      </c>
    </row>
    <row r="298" spans="1:4" ht="13.5" thickBot="1">
      <c r="A298" s="591" t="s">
        <v>838</v>
      </c>
      <c r="B298" s="590">
        <v>248</v>
      </c>
      <c r="C298" s="590">
        <v>15644</v>
      </c>
      <c r="D298" s="590">
        <v>48013</v>
      </c>
    </row>
    <row r="299" spans="1:4" ht="13.5" thickBot="1">
      <c r="A299" s="765" t="s">
        <v>839</v>
      </c>
      <c r="B299" s="590">
        <v>250</v>
      </c>
      <c r="C299" s="590">
        <v>6148</v>
      </c>
      <c r="D299" s="590">
        <v>1023</v>
      </c>
    </row>
    <row r="300" spans="1:4" ht="13.5" thickBot="1">
      <c r="A300" s="766"/>
      <c r="B300" s="590">
        <v>259</v>
      </c>
      <c r="C300" s="590">
        <v>4921</v>
      </c>
      <c r="D300" s="590">
        <v>556</v>
      </c>
    </row>
    <row r="301" spans="1:4" ht="13.5" thickBot="1">
      <c r="A301" s="766"/>
      <c r="B301" s="590" t="s">
        <v>840</v>
      </c>
      <c r="C301" s="590">
        <v>5152</v>
      </c>
      <c r="D301" s="590">
        <v>456</v>
      </c>
    </row>
    <row r="302" spans="1:4" ht="13.5" thickBot="1">
      <c r="A302" s="767"/>
      <c r="B302" s="590" t="s">
        <v>841</v>
      </c>
      <c r="C302" s="590">
        <v>8089</v>
      </c>
      <c r="D302" s="590">
        <v>927</v>
      </c>
    </row>
    <row r="303" spans="1:4" ht="13.5" thickBot="1">
      <c r="A303" s="591" t="s">
        <v>724</v>
      </c>
      <c r="B303" s="590">
        <v>252</v>
      </c>
      <c r="C303" s="590">
        <v>4218</v>
      </c>
      <c r="D303" s="590">
        <v>602</v>
      </c>
    </row>
    <row r="304" spans="1:4" ht="13.5" thickBot="1">
      <c r="A304" s="765" t="s">
        <v>842</v>
      </c>
      <c r="B304" s="590">
        <v>253</v>
      </c>
      <c r="C304" s="590">
        <v>12962</v>
      </c>
      <c r="D304" s="590">
        <v>1459</v>
      </c>
    </row>
    <row r="305" spans="1:4" ht="13.5" thickBot="1">
      <c r="A305" s="766"/>
      <c r="B305" s="590">
        <v>279</v>
      </c>
      <c r="C305" s="590">
        <v>10038</v>
      </c>
      <c r="D305" s="590">
        <v>1142</v>
      </c>
    </row>
    <row r="306" spans="1:4" ht="13.5" thickBot="1">
      <c r="A306" s="766"/>
      <c r="B306" s="590" t="s">
        <v>843</v>
      </c>
      <c r="C306" s="590">
        <v>3735</v>
      </c>
      <c r="D306" s="590">
        <v>580</v>
      </c>
    </row>
    <row r="307" spans="1:4" ht="13.5" thickBot="1">
      <c r="A307" s="766"/>
      <c r="B307" s="590" t="s">
        <v>844</v>
      </c>
      <c r="C307" s="590">
        <v>43</v>
      </c>
      <c r="D307" s="590">
        <v>63</v>
      </c>
    </row>
    <row r="308" spans="1:4" ht="13.5" thickBot="1">
      <c r="A308" s="767"/>
      <c r="B308" s="590" t="s">
        <v>845</v>
      </c>
      <c r="C308" s="590">
        <v>8921</v>
      </c>
      <c r="D308" s="590">
        <v>996</v>
      </c>
    </row>
    <row r="309" spans="1:4" ht="13.5" thickBot="1">
      <c r="A309" s="591" t="s">
        <v>846</v>
      </c>
      <c r="B309" s="590">
        <v>255</v>
      </c>
      <c r="C309" s="590">
        <v>4525</v>
      </c>
      <c r="D309" s="590">
        <v>654</v>
      </c>
    </row>
    <row r="310" spans="1:4" ht="13.5" thickBot="1">
      <c r="A310" s="591" t="s">
        <v>847</v>
      </c>
      <c r="B310" s="590">
        <v>257</v>
      </c>
      <c r="C310" s="590">
        <v>38349</v>
      </c>
      <c r="D310" s="590">
        <v>3002</v>
      </c>
    </row>
    <row r="311" spans="1:4" ht="13.5" thickBot="1">
      <c r="A311" s="765" t="s">
        <v>724</v>
      </c>
      <c r="B311" s="590" t="s">
        <v>848</v>
      </c>
      <c r="C311" s="590">
        <v>2606</v>
      </c>
      <c r="D311" s="590">
        <v>460</v>
      </c>
    </row>
    <row r="312" spans="1:4" ht="13.5" thickBot="1">
      <c r="A312" s="766"/>
      <c r="B312" s="590" t="s">
        <v>849</v>
      </c>
      <c r="C312" s="590">
        <v>3701</v>
      </c>
      <c r="D312" s="590">
        <v>497</v>
      </c>
    </row>
    <row r="313" spans="1:4" ht="13.5" thickBot="1">
      <c r="A313" s="766"/>
      <c r="B313" s="590">
        <v>272</v>
      </c>
      <c r="C313" s="590">
        <v>4914</v>
      </c>
      <c r="D313" s="590">
        <v>713</v>
      </c>
    </row>
    <row r="314" spans="1:4" ht="13.5" thickBot="1">
      <c r="A314" s="766"/>
      <c r="B314" s="590">
        <v>264</v>
      </c>
      <c r="C314" s="590">
        <v>15668</v>
      </c>
      <c r="D314" s="590">
        <v>1488</v>
      </c>
    </row>
    <row r="315" spans="1:4" ht="13.5" thickBot="1">
      <c r="A315" s="766"/>
      <c r="B315" s="590">
        <v>266</v>
      </c>
      <c r="C315" s="590">
        <v>2179</v>
      </c>
      <c r="D315" s="590">
        <v>322</v>
      </c>
    </row>
    <row r="316" spans="1:4" ht="13.5" thickBot="1">
      <c r="A316" s="766"/>
      <c r="B316" s="590">
        <v>268</v>
      </c>
      <c r="C316" s="590">
        <v>2192</v>
      </c>
      <c r="D316" s="590">
        <v>322</v>
      </c>
    </row>
    <row r="317" spans="1:4" ht="13.5" thickBot="1">
      <c r="A317" s="766"/>
      <c r="B317" s="590">
        <v>271</v>
      </c>
      <c r="C317" s="590">
        <v>1685</v>
      </c>
      <c r="D317" s="590">
        <v>350</v>
      </c>
    </row>
    <row r="318" spans="1:4" ht="13.5" thickBot="1">
      <c r="A318" s="766"/>
      <c r="B318" s="590" t="s">
        <v>850</v>
      </c>
      <c r="C318" s="590">
        <v>5179</v>
      </c>
      <c r="D318" s="590">
        <v>493</v>
      </c>
    </row>
    <row r="319" spans="1:4" ht="13.5" thickBot="1">
      <c r="A319" s="766"/>
      <c r="B319" s="590" t="s">
        <v>851</v>
      </c>
      <c r="C319" s="590">
        <v>4401</v>
      </c>
      <c r="D319" s="590">
        <v>638</v>
      </c>
    </row>
    <row r="320" spans="1:4" ht="13.5" thickBot="1">
      <c r="A320" s="766"/>
      <c r="B320" s="590" t="s">
        <v>852</v>
      </c>
      <c r="C320" s="590">
        <v>4013</v>
      </c>
      <c r="D320" s="590">
        <v>500</v>
      </c>
    </row>
    <row r="321" spans="1:4" ht="13.5" thickBot="1">
      <c r="A321" s="767"/>
      <c r="B321" s="590" t="s">
        <v>853</v>
      </c>
      <c r="C321" s="590">
        <v>478</v>
      </c>
      <c r="D321" s="590">
        <v>46</v>
      </c>
    </row>
    <row r="322" spans="1:4" ht="13.5" thickBot="1">
      <c r="A322" s="765" t="s">
        <v>854</v>
      </c>
      <c r="B322" s="590">
        <v>281</v>
      </c>
      <c r="C322" s="590">
        <v>9358</v>
      </c>
      <c r="D322" s="590">
        <v>1462</v>
      </c>
    </row>
    <row r="323" spans="1:4" ht="13.5" thickBot="1">
      <c r="A323" s="766"/>
      <c r="B323" s="590" t="s">
        <v>855</v>
      </c>
      <c r="C323" s="590">
        <v>13471</v>
      </c>
      <c r="D323" s="590">
        <v>2175</v>
      </c>
    </row>
    <row r="324" spans="1:4" ht="13.5" thickBot="1">
      <c r="A324" s="767"/>
      <c r="B324" s="590" t="s">
        <v>856</v>
      </c>
      <c r="C324" s="590">
        <v>12018</v>
      </c>
      <c r="D324" s="590">
        <v>1950</v>
      </c>
    </row>
    <row r="325" spans="1:4" ht="13.5" thickBot="1">
      <c r="A325" s="591" t="s">
        <v>857</v>
      </c>
      <c r="B325" s="590">
        <v>284</v>
      </c>
      <c r="C325" s="590">
        <v>19360</v>
      </c>
      <c r="D325" s="590">
        <v>58528</v>
      </c>
    </row>
    <row r="326" spans="1:4" ht="13.5" thickBot="1">
      <c r="A326" s="765" t="s">
        <v>858</v>
      </c>
      <c r="B326" s="590">
        <v>293</v>
      </c>
      <c r="C326" s="590">
        <v>4309</v>
      </c>
      <c r="D326" s="590">
        <v>619</v>
      </c>
    </row>
    <row r="327" spans="1:4" ht="13.5" thickBot="1">
      <c r="A327" s="766"/>
      <c r="B327" s="590">
        <v>299</v>
      </c>
      <c r="C327" s="590">
        <v>6405</v>
      </c>
      <c r="D327" s="590">
        <v>646</v>
      </c>
    </row>
    <row r="328" spans="1:4" ht="13.5" thickBot="1">
      <c r="A328" s="767"/>
      <c r="B328" s="590">
        <v>303</v>
      </c>
      <c r="C328" s="590">
        <v>10190</v>
      </c>
      <c r="D328" s="590">
        <v>834</v>
      </c>
    </row>
    <row r="329" spans="1:4" ht="13.5" thickBot="1">
      <c r="A329" s="591" t="s">
        <v>724</v>
      </c>
      <c r="B329" s="590" t="s">
        <v>859</v>
      </c>
      <c r="C329" s="590">
        <v>695</v>
      </c>
      <c r="D329" s="590">
        <v>40</v>
      </c>
    </row>
    <row r="330" spans="1:4" ht="13.5" thickBot="1">
      <c r="A330" s="765" t="s">
        <v>724</v>
      </c>
      <c r="B330" s="590" t="s">
        <v>860</v>
      </c>
      <c r="C330" s="590">
        <v>13502</v>
      </c>
      <c r="D330" s="590">
        <v>2378</v>
      </c>
    </row>
    <row r="331" spans="1:4" ht="13.5" thickBot="1">
      <c r="A331" s="766"/>
      <c r="B331" s="590" t="s">
        <v>861</v>
      </c>
      <c r="C331" s="590">
        <v>2867</v>
      </c>
      <c r="D331" s="590">
        <v>408</v>
      </c>
    </row>
    <row r="332" spans="1:4" ht="13.5" thickBot="1">
      <c r="A332" s="767"/>
      <c r="B332" s="590" t="s">
        <v>862</v>
      </c>
      <c r="C332" s="590">
        <v>490</v>
      </c>
      <c r="D332" s="590">
        <v>714</v>
      </c>
    </row>
    <row r="333" spans="1:4" ht="13.5" thickBot="1">
      <c r="A333" s="591" t="s">
        <v>863</v>
      </c>
      <c r="B333" s="590">
        <v>1413</v>
      </c>
      <c r="C333" s="590">
        <v>9369</v>
      </c>
      <c r="D333" s="590">
        <v>8512</v>
      </c>
    </row>
    <row r="334" spans="1:4" ht="13.5" thickBot="1">
      <c r="A334" s="591" t="s">
        <v>864</v>
      </c>
      <c r="B334" s="590">
        <v>2086</v>
      </c>
      <c r="C334" s="590">
        <v>1067</v>
      </c>
      <c r="D334" s="590">
        <v>1709</v>
      </c>
    </row>
    <row r="335" spans="1:4" ht="13.5" thickBot="1">
      <c r="A335" s="591" t="s">
        <v>865</v>
      </c>
      <c r="B335" s="590" t="s">
        <v>866</v>
      </c>
      <c r="C335" s="590">
        <v>9274</v>
      </c>
      <c r="D335" s="590">
        <v>48126</v>
      </c>
    </row>
    <row r="336" spans="1:4" ht="13.5" thickBot="1">
      <c r="A336" s="591" t="s">
        <v>867</v>
      </c>
      <c r="B336" s="590">
        <v>245</v>
      </c>
      <c r="C336" s="590">
        <v>1435</v>
      </c>
      <c r="D336" s="590">
        <v>12983</v>
      </c>
    </row>
    <row r="337" spans="1:4" ht="13.5" thickBot="1">
      <c r="A337" s="591" t="s">
        <v>868</v>
      </c>
      <c r="B337" s="590">
        <v>411</v>
      </c>
      <c r="C337" s="590">
        <v>1154</v>
      </c>
      <c r="D337" s="590">
        <v>10932</v>
      </c>
    </row>
    <row r="338" spans="1:4" ht="13.5" thickBot="1">
      <c r="A338" s="591" t="s">
        <v>869</v>
      </c>
      <c r="B338" s="590">
        <v>2044</v>
      </c>
      <c r="C338" s="590">
        <v>3341</v>
      </c>
      <c r="D338" s="590">
        <v>15872</v>
      </c>
    </row>
    <row r="339" spans="1:4" ht="13.5" thickBot="1">
      <c r="A339" s="591" t="s">
        <v>870</v>
      </c>
      <c r="B339" s="590">
        <v>1526</v>
      </c>
      <c r="C339" s="590">
        <v>1437</v>
      </c>
      <c r="D339" s="590">
        <v>43974</v>
      </c>
    </row>
    <row r="340" spans="1:4" ht="13.5" thickBot="1">
      <c r="A340" s="591" t="s">
        <v>871</v>
      </c>
      <c r="B340" s="590">
        <v>2004</v>
      </c>
      <c r="C340" s="590">
        <v>4072</v>
      </c>
      <c r="D340" s="590">
        <v>69677</v>
      </c>
    </row>
    <row r="341" spans="1:4" ht="13.5" thickBot="1">
      <c r="A341" s="591" t="s">
        <v>872</v>
      </c>
      <c r="B341" s="590">
        <v>2282</v>
      </c>
      <c r="C341" s="590">
        <v>13474</v>
      </c>
      <c r="D341" s="590">
        <v>18142</v>
      </c>
    </row>
    <row r="342" spans="1:4" ht="13.5" thickBot="1">
      <c r="A342" s="591" t="s">
        <v>873</v>
      </c>
      <c r="B342" s="590">
        <v>2082</v>
      </c>
      <c r="C342" s="590">
        <v>2393</v>
      </c>
      <c r="D342" s="590">
        <v>8692</v>
      </c>
    </row>
    <row r="343" spans="1:4" ht="13.5" thickBot="1">
      <c r="A343" s="591" t="s">
        <v>874</v>
      </c>
      <c r="B343" s="590">
        <v>2161</v>
      </c>
      <c r="C343" s="590">
        <v>2984</v>
      </c>
      <c r="D343" s="590">
        <v>28028</v>
      </c>
    </row>
    <row r="344" spans="1:4" ht="13.5" thickBot="1">
      <c r="A344" s="591" t="s">
        <v>875</v>
      </c>
      <c r="B344" s="600" t="s">
        <v>1022</v>
      </c>
      <c r="C344" s="590">
        <v>11593</v>
      </c>
      <c r="D344" s="590">
        <v>46224</v>
      </c>
    </row>
    <row r="345" spans="1:4" ht="13.5" thickBot="1">
      <c r="A345" s="591" t="s">
        <v>876</v>
      </c>
      <c r="B345" s="590">
        <v>10</v>
      </c>
      <c r="C345" s="590">
        <v>9838</v>
      </c>
      <c r="D345" s="590">
        <v>95094</v>
      </c>
    </row>
    <row r="346" spans="1:4" ht="13.5" thickBot="1">
      <c r="A346" s="591" t="s">
        <v>877</v>
      </c>
      <c r="B346" s="590">
        <v>2175</v>
      </c>
      <c r="C346" s="590">
        <v>279</v>
      </c>
      <c r="D346" s="590">
        <v>1100</v>
      </c>
    </row>
    <row r="347" spans="1:4" ht="13.5" thickBot="1">
      <c r="A347" s="591" t="s">
        <v>878</v>
      </c>
      <c r="B347" s="590">
        <v>938</v>
      </c>
      <c r="C347" s="590">
        <v>5494</v>
      </c>
      <c r="D347" s="590">
        <v>10043</v>
      </c>
    </row>
    <row r="348" spans="1:4" ht="13.5" thickBot="1">
      <c r="A348" s="591" t="s">
        <v>879</v>
      </c>
      <c r="B348" s="590">
        <v>1345</v>
      </c>
      <c r="C348" s="590">
        <v>1372</v>
      </c>
      <c r="D348" s="590">
        <v>3906</v>
      </c>
    </row>
    <row r="349" spans="1:4" ht="13.5" thickBot="1">
      <c r="A349" s="765" t="s">
        <v>880</v>
      </c>
      <c r="B349" s="590">
        <v>1339</v>
      </c>
      <c r="C349" s="590">
        <v>2282</v>
      </c>
      <c r="D349" s="590">
        <v>24427</v>
      </c>
    </row>
    <row r="350" spans="1:4" ht="13.5" thickBot="1">
      <c r="A350" s="767"/>
      <c r="B350" s="590">
        <v>1989</v>
      </c>
      <c r="C350" s="590">
        <v>2794</v>
      </c>
      <c r="D350" s="590">
        <v>27736</v>
      </c>
    </row>
    <row r="351" spans="1:4" ht="13.5" thickBot="1">
      <c r="A351" s="591" t="s">
        <v>881</v>
      </c>
      <c r="B351" s="590">
        <v>1524</v>
      </c>
      <c r="C351" s="590">
        <v>978</v>
      </c>
      <c r="D351" s="590">
        <v>1900</v>
      </c>
    </row>
    <row r="352" spans="1:4" ht="13.5" thickBot="1">
      <c r="A352" s="591" t="s">
        <v>882</v>
      </c>
      <c r="B352" s="590">
        <v>1525</v>
      </c>
      <c r="C352" s="590">
        <v>1030</v>
      </c>
      <c r="D352" s="590">
        <v>1648</v>
      </c>
    </row>
    <row r="353" spans="1:4" ht="13.5" thickBot="1">
      <c r="A353" s="591" t="s">
        <v>883</v>
      </c>
      <c r="B353" s="590">
        <v>2085</v>
      </c>
      <c r="C353" s="590">
        <v>3576</v>
      </c>
      <c r="D353" s="590">
        <v>5726</v>
      </c>
    </row>
    <row r="354" spans="1:4" ht="13.5" thickBot="1">
      <c r="A354" s="765" t="s">
        <v>884</v>
      </c>
      <c r="B354" s="590" t="s">
        <v>885</v>
      </c>
      <c r="C354" s="590">
        <v>4700</v>
      </c>
      <c r="D354" s="590">
        <v>10</v>
      </c>
    </row>
    <row r="355" spans="1:4" ht="13.5" thickBot="1">
      <c r="A355" s="766"/>
      <c r="B355" s="590" t="s">
        <v>886</v>
      </c>
      <c r="C355" s="590">
        <v>24</v>
      </c>
      <c r="D355" s="590">
        <v>388</v>
      </c>
    </row>
    <row r="356" spans="1:4" ht="13.5" thickBot="1">
      <c r="A356" s="766"/>
      <c r="B356" s="590" t="s">
        <v>887</v>
      </c>
      <c r="C356" s="590">
        <v>1831</v>
      </c>
      <c r="D356" s="590">
        <v>165</v>
      </c>
    </row>
    <row r="357" spans="1:4" ht="13.5" thickBot="1">
      <c r="A357" s="766"/>
      <c r="B357" s="590" t="s">
        <v>888</v>
      </c>
      <c r="C357" s="590">
        <v>4787</v>
      </c>
      <c r="D357" s="590">
        <v>546</v>
      </c>
    </row>
    <row r="358" spans="1:4" ht="13.5" thickBot="1">
      <c r="A358" s="766"/>
      <c r="B358" s="590" t="s">
        <v>889</v>
      </c>
      <c r="C358" s="590">
        <v>115</v>
      </c>
      <c r="D358" s="590">
        <v>207</v>
      </c>
    </row>
    <row r="359" spans="1:4" ht="13.5" thickBot="1">
      <c r="A359" s="766"/>
      <c r="B359" s="590" t="s">
        <v>890</v>
      </c>
      <c r="C359" s="590">
        <v>70</v>
      </c>
      <c r="D359" s="590">
        <v>286</v>
      </c>
    </row>
    <row r="360" spans="1:4" ht="13.5" thickBot="1">
      <c r="A360" s="766"/>
      <c r="B360" s="590" t="s">
        <v>891</v>
      </c>
      <c r="C360" s="590">
        <v>480</v>
      </c>
      <c r="D360" s="590">
        <v>45</v>
      </c>
    </row>
    <row r="361" spans="1:4" ht="13.5" thickBot="1">
      <c r="A361" s="766"/>
      <c r="B361" s="590" t="s">
        <v>892</v>
      </c>
      <c r="C361" s="590">
        <v>691</v>
      </c>
      <c r="D361" s="590">
        <v>166</v>
      </c>
    </row>
    <row r="362" spans="1:4" ht="13.5" thickBot="1">
      <c r="A362" s="766"/>
      <c r="B362" s="590" t="s">
        <v>893</v>
      </c>
      <c r="C362" s="590">
        <v>2400</v>
      </c>
      <c r="D362" s="590">
        <v>926</v>
      </c>
    </row>
    <row r="363" spans="1:4" ht="13.5" thickBot="1">
      <c r="A363" s="766"/>
      <c r="B363" s="590" t="s">
        <v>894</v>
      </c>
      <c r="C363" s="590">
        <v>9032</v>
      </c>
      <c r="D363" s="590">
        <v>533</v>
      </c>
    </row>
    <row r="364" spans="1:4" ht="13.5" thickBot="1">
      <c r="A364" s="766"/>
      <c r="B364" s="590" t="s">
        <v>895</v>
      </c>
      <c r="C364" s="590">
        <v>6687</v>
      </c>
      <c r="D364" s="590">
        <v>338</v>
      </c>
    </row>
    <row r="365" spans="1:4" ht="13.5" thickBot="1">
      <c r="A365" s="766"/>
      <c r="B365" s="590" t="s">
        <v>896</v>
      </c>
      <c r="C365" s="590">
        <v>1355</v>
      </c>
      <c r="D365" s="590">
        <v>69988</v>
      </c>
    </row>
    <row r="366" spans="1:4" ht="13.5" thickBot="1">
      <c r="A366" s="766"/>
      <c r="B366" s="590" t="s">
        <v>897</v>
      </c>
      <c r="C366" s="590">
        <v>181</v>
      </c>
      <c r="D366" s="590">
        <v>42388</v>
      </c>
    </row>
    <row r="367" spans="1:4" ht="13.5" thickBot="1">
      <c r="A367" s="766"/>
      <c r="B367" s="590" t="s">
        <v>898</v>
      </c>
      <c r="C367" s="590">
        <v>173</v>
      </c>
      <c r="D367" s="590">
        <v>4</v>
      </c>
    </row>
    <row r="368" spans="1:4" ht="13.5" thickBot="1">
      <c r="A368" s="766"/>
      <c r="B368" s="590" t="s">
        <v>899</v>
      </c>
      <c r="C368" s="590">
        <v>6261</v>
      </c>
      <c r="D368" s="590">
        <v>30</v>
      </c>
    </row>
    <row r="369" spans="1:4" ht="13.5" thickBot="1">
      <c r="A369" s="767"/>
      <c r="B369" s="590" t="s">
        <v>900</v>
      </c>
      <c r="C369" s="590">
        <v>1866</v>
      </c>
      <c r="D369" s="590">
        <v>44</v>
      </c>
    </row>
    <row r="370" spans="1:4" ht="13.5" thickBot="1">
      <c r="A370" s="765" t="s">
        <v>724</v>
      </c>
      <c r="B370" s="590" t="s">
        <v>901</v>
      </c>
      <c r="C370" s="590">
        <v>417</v>
      </c>
      <c r="D370" s="590">
        <v>386</v>
      </c>
    </row>
    <row r="371" spans="1:4" ht="13.5" thickBot="1">
      <c r="A371" s="766"/>
      <c r="B371" s="590" t="s">
        <v>902</v>
      </c>
      <c r="C371" s="590">
        <v>8008</v>
      </c>
      <c r="D371" s="590">
        <v>898</v>
      </c>
    </row>
    <row r="372" spans="1:4" ht="13.5" thickBot="1">
      <c r="A372" s="766"/>
      <c r="B372" s="590" t="s">
        <v>903</v>
      </c>
      <c r="C372" s="590">
        <v>611</v>
      </c>
      <c r="D372" s="590">
        <v>632</v>
      </c>
    </row>
    <row r="373" spans="1:4" ht="13.5" thickBot="1">
      <c r="A373" s="766"/>
      <c r="B373" s="590" t="s">
        <v>904</v>
      </c>
      <c r="C373" s="590">
        <v>5328</v>
      </c>
      <c r="D373" s="590">
        <v>304</v>
      </c>
    </row>
    <row r="374" spans="1:4" ht="13.5" thickBot="1">
      <c r="A374" s="766"/>
      <c r="B374" s="590" t="s">
        <v>905</v>
      </c>
      <c r="C374" s="590">
        <v>1903</v>
      </c>
      <c r="D374" s="590">
        <v>866</v>
      </c>
    </row>
    <row r="375" spans="1:4" ht="13.5" thickBot="1">
      <c r="A375" s="766"/>
      <c r="B375" s="590" t="s">
        <v>906</v>
      </c>
      <c r="C375" s="590">
        <v>661</v>
      </c>
      <c r="D375" s="590">
        <v>827</v>
      </c>
    </row>
    <row r="376" spans="1:4" ht="13.5" thickBot="1">
      <c r="A376" s="767"/>
      <c r="B376" s="590" t="s">
        <v>907</v>
      </c>
      <c r="C376" s="590">
        <v>390</v>
      </c>
      <c r="D376" s="590">
        <v>706</v>
      </c>
    </row>
    <row r="377" spans="1:4" ht="13.5" thickBot="1">
      <c r="A377" s="591" t="s">
        <v>908</v>
      </c>
      <c r="B377" s="590"/>
      <c r="C377" s="590"/>
      <c r="D377" s="590">
        <v>19895</v>
      </c>
    </row>
    <row r="378" spans="1:4" ht="13.5" thickBot="1">
      <c r="A378" s="591" t="s">
        <v>909</v>
      </c>
      <c r="B378" s="590"/>
      <c r="C378" s="590"/>
      <c r="D378" s="590">
        <v>32269</v>
      </c>
    </row>
    <row r="379" spans="1:4" ht="13.5" thickBot="1">
      <c r="A379" s="591" t="s">
        <v>910</v>
      </c>
      <c r="B379" s="590"/>
      <c r="C379" s="590"/>
      <c r="D379" s="590">
        <v>77379</v>
      </c>
    </row>
    <row r="380" spans="1:4" ht="13.5" thickBot="1">
      <c r="A380" s="591" t="s">
        <v>911</v>
      </c>
      <c r="B380" s="590" t="s">
        <v>912</v>
      </c>
      <c r="C380" s="590"/>
      <c r="D380" s="590">
        <v>78049</v>
      </c>
    </row>
    <row r="381" ht="15.75">
      <c r="A381" s="585"/>
    </row>
  </sheetData>
  <mergeCells count="79">
    <mergeCell ref="A330:A332"/>
    <mergeCell ref="A349:A350"/>
    <mergeCell ref="A354:A369"/>
    <mergeCell ref="A370:A376"/>
    <mergeCell ref="A304:A308"/>
    <mergeCell ref="A311:A321"/>
    <mergeCell ref="A322:A324"/>
    <mergeCell ref="A326:A328"/>
    <mergeCell ref="A286:A287"/>
    <mergeCell ref="A288:A289"/>
    <mergeCell ref="A295:A297"/>
    <mergeCell ref="A299:A302"/>
    <mergeCell ref="A274:A275"/>
    <mergeCell ref="A277:A278"/>
    <mergeCell ref="A279:A280"/>
    <mergeCell ref="A283:A285"/>
    <mergeCell ref="A257:A258"/>
    <mergeCell ref="A261:A262"/>
    <mergeCell ref="A267:A269"/>
    <mergeCell ref="A271:A272"/>
    <mergeCell ref="A236:A237"/>
    <mergeCell ref="A238:A241"/>
    <mergeCell ref="A243:A246"/>
    <mergeCell ref="A252:A254"/>
    <mergeCell ref="A218:A221"/>
    <mergeCell ref="A224:A225"/>
    <mergeCell ref="A231:A232"/>
    <mergeCell ref="A234:A235"/>
    <mergeCell ref="A204:A205"/>
    <mergeCell ref="A207:A208"/>
    <mergeCell ref="A210:A211"/>
    <mergeCell ref="A212:A216"/>
    <mergeCell ref="A186:A188"/>
    <mergeCell ref="A194:A195"/>
    <mergeCell ref="A200:A201"/>
    <mergeCell ref="A202:A203"/>
    <mergeCell ref="A172:A173"/>
    <mergeCell ref="A175:A176"/>
    <mergeCell ref="A184:A185"/>
    <mergeCell ref="A140:A141"/>
    <mergeCell ref="A142:A146"/>
    <mergeCell ref="A148:A157"/>
    <mergeCell ref="A158:A159"/>
    <mergeCell ref="A127:A128"/>
    <mergeCell ref="A130:A131"/>
    <mergeCell ref="A134:A135"/>
    <mergeCell ref="A137:A138"/>
    <mergeCell ref="A109:A113"/>
    <mergeCell ref="A115:A116"/>
    <mergeCell ref="A118:A121"/>
    <mergeCell ref="A122:A125"/>
    <mergeCell ref="A96:A97"/>
    <mergeCell ref="A99:A100"/>
    <mergeCell ref="A103:A104"/>
    <mergeCell ref="A105:A107"/>
    <mergeCell ref="A81:A89"/>
    <mergeCell ref="A90:A91"/>
    <mergeCell ref="A92:A93"/>
    <mergeCell ref="A94:A95"/>
    <mergeCell ref="A66:A70"/>
    <mergeCell ref="A72:A75"/>
    <mergeCell ref="A76:A77"/>
    <mergeCell ref="A79:A80"/>
    <mergeCell ref="A51:A52"/>
    <mergeCell ref="A53:A54"/>
    <mergeCell ref="A55:A61"/>
    <mergeCell ref="A63:A65"/>
    <mergeCell ref="A35:A38"/>
    <mergeCell ref="A39:A43"/>
    <mergeCell ref="A44:A47"/>
    <mergeCell ref="A48:A50"/>
    <mergeCell ref="A11:A12"/>
    <mergeCell ref="A14:A19"/>
    <mergeCell ref="A21:A26"/>
    <mergeCell ref="A27:A32"/>
    <mergeCell ref="A1:C1"/>
    <mergeCell ref="A2:C2"/>
    <mergeCell ref="A4:A7"/>
    <mergeCell ref="A8:A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&amp;L15A melléklet a 12/2011. (IV.29.) önkormányzati rendelethez
ezer Ft-ban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D57"/>
  <sheetViews>
    <sheetView workbookViewId="0" topLeftCell="A7">
      <selection activeCell="A13" sqref="A13"/>
    </sheetView>
  </sheetViews>
  <sheetFormatPr defaultColWidth="9.140625" defaultRowHeight="12.75"/>
  <cols>
    <col min="1" max="1" width="42.7109375" style="0" customWidth="1"/>
    <col min="3" max="3" width="13.28125" style="0" customWidth="1"/>
    <col min="4" max="4" width="11.8515625" style="0" customWidth="1"/>
  </cols>
  <sheetData>
    <row r="1" spans="1:4" ht="12.75">
      <c r="A1" s="768" t="s">
        <v>645</v>
      </c>
      <c r="B1" s="768"/>
      <c r="C1" s="768"/>
      <c r="D1" s="32"/>
    </row>
    <row r="2" spans="1:4" ht="12.75">
      <c r="A2" s="768" t="s">
        <v>913</v>
      </c>
      <c r="B2" s="768"/>
      <c r="C2" s="32"/>
      <c r="D2" s="32"/>
    </row>
    <row r="3" spans="1:4" ht="13.5" thickBot="1">
      <c r="A3" s="586"/>
      <c r="B3" s="586"/>
      <c r="C3" s="586"/>
      <c r="D3" s="586"/>
    </row>
    <row r="4" spans="1:4" ht="13.5" thickBot="1">
      <c r="A4" s="587" t="s">
        <v>647</v>
      </c>
      <c r="B4" s="588" t="s">
        <v>648</v>
      </c>
      <c r="C4" s="588" t="s">
        <v>649</v>
      </c>
      <c r="D4" s="588" t="s">
        <v>650</v>
      </c>
    </row>
    <row r="5" spans="1:4" ht="30.75" customHeight="1" thickBot="1">
      <c r="A5" s="592" t="s">
        <v>914</v>
      </c>
      <c r="B5" s="590">
        <v>2009</v>
      </c>
      <c r="C5" s="590">
        <v>4533</v>
      </c>
      <c r="D5" s="593">
        <v>29416</v>
      </c>
    </row>
    <row r="6" spans="1:4" ht="13.5" thickBot="1">
      <c r="A6" s="591" t="s">
        <v>915</v>
      </c>
      <c r="B6" s="590">
        <v>2010</v>
      </c>
      <c r="C6" s="590">
        <v>923</v>
      </c>
      <c r="D6" s="593">
        <v>1477</v>
      </c>
    </row>
    <row r="7" spans="1:4" ht="16.5" customHeight="1" thickBot="1">
      <c r="A7" s="592" t="s">
        <v>916</v>
      </c>
      <c r="B7" s="590" t="s">
        <v>917</v>
      </c>
      <c r="C7" s="590">
        <v>5664</v>
      </c>
      <c r="D7" s="593">
        <v>4854</v>
      </c>
    </row>
    <row r="8" spans="1:4" ht="16.5" customHeight="1" thickBot="1">
      <c r="A8" s="592" t="s">
        <v>918</v>
      </c>
      <c r="B8" s="590">
        <v>2068</v>
      </c>
      <c r="C8" s="590">
        <v>16167</v>
      </c>
      <c r="D8" s="590">
        <v>305754</v>
      </c>
    </row>
    <row r="9" spans="1:4" ht="13.5" thickBot="1">
      <c r="A9" s="591" t="s">
        <v>919</v>
      </c>
      <c r="B9" s="600" t="s">
        <v>1023</v>
      </c>
      <c r="C9" s="590">
        <v>2526</v>
      </c>
      <c r="D9" s="593">
        <v>4282</v>
      </c>
    </row>
    <row r="10" spans="1:4" ht="13.5" thickBot="1">
      <c r="A10" s="591" t="s">
        <v>920</v>
      </c>
      <c r="B10" s="590">
        <v>2037</v>
      </c>
      <c r="C10" s="590">
        <v>1090</v>
      </c>
      <c r="D10" s="593">
        <v>10723</v>
      </c>
    </row>
    <row r="11" spans="1:4" ht="13.5" thickBot="1">
      <c r="A11" s="591" t="s">
        <v>921</v>
      </c>
      <c r="B11" s="769">
        <v>1522</v>
      </c>
      <c r="C11" s="769">
        <v>2882</v>
      </c>
      <c r="D11" s="590">
        <v>122632</v>
      </c>
    </row>
    <row r="12" spans="1:4" ht="15" customHeight="1" thickBot="1">
      <c r="A12" s="592" t="s">
        <v>922</v>
      </c>
      <c r="B12" s="770"/>
      <c r="C12" s="770"/>
      <c r="D12" s="593">
        <v>6782</v>
      </c>
    </row>
    <row r="13" spans="1:4" ht="13.5" thickBot="1">
      <c r="A13" s="591" t="s">
        <v>923</v>
      </c>
      <c r="B13" s="590">
        <v>2022</v>
      </c>
      <c r="C13" s="590">
        <v>2944</v>
      </c>
      <c r="D13" s="590">
        <v>44848</v>
      </c>
    </row>
    <row r="14" spans="1:4" ht="13.5" thickBot="1">
      <c r="A14" s="591" t="s">
        <v>924</v>
      </c>
      <c r="B14" s="590">
        <v>554</v>
      </c>
      <c r="C14" s="590">
        <v>2164</v>
      </c>
      <c r="D14" s="590">
        <v>71253</v>
      </c>
    </row>
    <row r="15" spans="1:4" ht="15" customHeight="1" thickBot="1">
      <c r="A15" s="592" t="s">
        <v>925</v>
      </c>
      <c r="B15" s="590">
        <v>150</v>
      </c>
      <c r="C15" s="590">
        <v>1410</v>
      </c>
      <c r="D15" s="593">
        <v>3627</v>
      </c>
    </row>
    <row r="16" spans="1:4" ht="13.5" thickBot="1">
      <c r="A16" s="591" t="s">
        <v>926</v>
      </c>
      <c r="B16" s="600" t="s">
        <v>1024</v>
      </c>
      <c r="C16" s="590">
        <v>3879</v>
      </c>
      <c r="D16" s="590">
        <v>27825</v>
      </c>
    </row>
    <row r="17" spans="1:4" ht="15.75" customHeight="1" thickBot="1">
      <c r="A17" s="592" t="s">
        <v>927</v>
      </c>
      <c r="B17" s="590" t="s">
        <v>928</v>
      </c>
      <c r="C17" s="590">
        <v>936</v>
      </c>
      <c r="D17" s="590">
        <v>8413</v>
      </c>
    </row>
    <row r="18" spans="1:4" ht="15" customHeight="1" thickBot="1">
      <c r="A18" s="592" t="s">
        <v>929</v>
      </c>
      <c r="B18" s="590" t="s">
        <v>930</v>
      </c>
      <c r="C18" s="590">
        <v>12021</v>
      </c>
      <c r="D18" s="590">
        <v>541825</v>
      </c>
    </row>
    <row r="19" spans="1:4" ht="13.5" customHeight="1" thickBot="1">
      <c r="A19" s="592" t="s">
        <v>931</v>
      </c>
      <c r="B19" s="590" t="s">
        <v>932</v>
      </c>
      <c r="C19" s="590">
        <v>410</v>
      </c>
      <c r="D19" s="590">
        <v>386</v>
      </c>
    </row>
    <row r="20" spans="1:4" ht="14.25" customHeight="1" thickBot="1">
      <c r="A20" s="592" t="s">
        <v>931</v>
      </c>
      <c r="B20" s="590">
        <v>1110</v>
      </c>
      <c r="C20" s="590">
        <v>1626</v>
      </c>
      <c r="D20" s="590">
        <v>754</v>
      </c>
    </row>
    <row r="21" spans="1:4" ht="13.5" thickBot="1">
      <c r="A21" s="591" t="s">
        <v>933</v>
      </c>
      <c r="B21" s="590">
        <v>2008</v>
      </c>
      <c r="C21" s="590">
        <v>1000</v>
      </c>
      <c r="D21" s="593">
        <v>56497</v>
      </c>
    </row>
    <row r="22" spans="1:4" ht="13.5" thickBot="1">
      <c r="A22" s="591" t="s">
        <v>934</v>
      </c>
      <c r="B22" s="590">
        <v>2016</v>
      </c>
      <c r="C22" s="590">
        <v>528</v>
      </c>
      <c r="D22" s="593">
        <v>37442</v>
      </c>
    </row>
    <row r="23" spans="1:4" ht="13.5" thickBot="1">
      <c r="A23" s="591" t="s">
        <v>935</v>
      </c>
      <c r="B23" s="590">
        <v>647</v>
      </c>
      <c r="C23" s="590">
        <v>600</v>
      </c>
      <c r="D23" s="590">
        <v>8228</v>
      </c>
    </row>
    <row r="24" spans="1:4" ht="13.5" thickBot="1">
      <c r="A24" s="591" t="s">
        <v>936</v>
      </c>
      <c r="B24" s="590">
        <v>1619</v>
      </c>
      <c r="C24" s="590">
        <v>1083</v>
      </c>
      <c r="D24" s="593">
        <v>3639</v>
      </c>
    </row>
    <row r="25" spans="1:4" ht="13.5" thickBot="1">
      <c r="A25" s="591" t="s">
        <v>937</v>
      </c>
      <c r="B25" s="590">
        <v>2025</v>
      </c>
      <c r="C25" s="590">
        <v>592</v>
      </c>
      <c r="D25" s="593">
        <v>1397</v>
      </c>
    </row>
    <row r="26" spans="1:4" ht="13.5" thickBot="1">
      <c r="A26" s="591" t="s">
        <v>938</v>
      </c>
      <c r="B26" s="590" t="s">
        <v>939</v>
      </c>
      <c r="C26" s="590">
        <v>279</v>
      </c>
      <c r="D26" s="590">
        <v>12224</v>
      </c>
    </row>
    <row r="27" spans="1:4" ht="13.5" thickBot="1">
      <c r="A27" s="591" t="s">
        <v>938</v>
      </c>
      <c r="B27" s="590" t="s">
        <v>940</v>
      </c>
      <c r="C27" s="590">
        <v>279</v>
      </c>
      <c r="D27" s="590">
        <v>12193</v>
      </c>
    </row>
    <row r="28" spans="1:4" ht="13.5" thickBot="1">
      <c r="A28" s="591" t="s">
        <v>941</v>
      </c>
      <c r="B28" s="600" t="s">
        <v>1025</v>
      </c>
      <c r="C28" s="590">
        <v>341</v>
      </c>
      <c r="D28" s="590">
        <v>2432</v>
      </c>
    </row>
    <row r="29" spans="1:4" ht="13.5" thickBot="1">
      <c r="A29" s="591" t="s">
        <v>942</v>
      </c>
      <c r="B29" s="590" t="s">
        <v>943</v>
      </c>
      <c r="C29" s="590">
        <v>12754</v>
      </c>
      <c r="D29" s="593">
        <v>3520</v>
      </c>
    </row>
    <row r="30" spans="1:4" ht="13.5" thickBot="1">
      <c r="A30" s="591" t="s">
        <v>944</v>
      </c>
      <c r="B30" s="590">
        <v>11</v>
      </c>
      <c r="C30" s="590">
        <v>5473</v>
      </c>
      <c r="D30" s="590">
        <v>11598</v>
      </c>
    </row>
    <row r="31" spans="1:4" ht="13.5" thickBot="1">
      <c r="A31" s="591" t="s">
        <v>945</v>
      </c>
      <c r="B31" s="590" t="s">
        <v>946</v>
      </c>
      <c r="C31" s="590">
        <v>11599</v>
      </c>
      <c r="D31" s="593">
        <v>6113</v>
      </c>
    </row>
    <row r="32" spans="1:4" ht="13.5" thickBot="1">
      <c r="A32" s="591" t="s">
        <v>947</v>
      </c>
      <c r="B32" s="590">
        <v>5</v>
      </c>
      <c r="C32" s="590">
        <v>1344</v>
      </c>
      <c r="D32" s="590">
        <v>2142</v>
      </c>
    </row>
    <row r="33" spans="1:4" ht="13.5" thickBot="1">
      <c r="A33" s="592" t="s">
        <v>948</v>
      </c>
      <c r="B33" s="590">
        <v>1750</v>
      </c>
      <c r="C33" s="590">
        <v>1671</v>
      </c>
      <c r="D33" s="590">
        <v>35476</v>
      </c>
    </row>
    <row r="34" spans="1:4" ht="13.5" thickBot="1">
      <c r="A34" s="591" t="s">
        <v>949</v>
      </c>
      <c r="B34" s="590">
        <v>1</v>
      </c>
      <c r="C34" s="590">
        <v>21912</v>
      </c>
      <c r="D34" s="590">
        <v>35432</v>
      </c>
    </row>
    <row r="35" spans="1:4" ht="13.5" thickBot="1">
      <c r="A35" s="591" t="s">
        <v>950</v>
      </c>
      <c r="B35" s="590" t="s">
        <v>951</v>
      </c>
      <c r="C35" s="590">
        <v>48941</v>
      </c>
      <c r="D35" s="590">
        <v>458224</v>
      </c>
    </row>
    <row r="36" spans="1:4" ht="13.5" thickBot="1">
      <c r="A36" s="591" t="s">
        <v>952</v>
      </c>
      <c r="B36" s="590" t="s">
        <v>953</v>
      </c>
      <c r="C36" s="590">
        <v>1740</v>
      </c>
      <c r="D36" s="590">
        <v>16292</v>
      </c>
    </row>
    <row r="37" spans="1:4" ht="13.5" thickBot="1">
      <c r="A37" s="765" t="s">
        <v>954</v>
      </c>
      <c r="B37" s="590" t="s">
        <v>955</v>
      </c>
      <c r="C37" s="590">
        <v>7227</v>
      </c>
      <c r="D37" s="590">
        <v>99</v>
      </c>
    </row>
    <row r="38" spans="1:4" ht="13.5" thickBot="1">
      <c r="A38" s="767"/>
      <c r="B38" s="590" t="s">
        <v>956</v>
      </c>
      <c r="C38" s="590">
        <v>9196</v>
      </c>
      <c r="D38" s="590">
        <v>86406</v>
      </c>
    </row>
    <row r="39" spans="1:4" ht="13.5" thickBot="1">
      <c r="A39" s="765" t="s">
        <v>957</v>
      </c>
      <c r="B39" s="590">
        <v>2503</v>
      </c>
      <c r="C39" s="590">
        <v>163</v>
      </c>
      <c r="D39" s="590">
        <v>24</v>
      </c>
    </row>
    <row r="40" spans="1:4" ht="13.5" thickBot="1">
      <c r="A40" s="767"/>
      <c r="B40" s="590">
        <v>305</v>
      </c>
      <c r="C40" s="590">
        <v>753</v>
      </c>
      <c r="D40" s="590">
        <v>293</v>
      </c>
    </row>
    <row r="41" spans="1:4" ht="13.5" thickBot="1">
      <c r="A41" s="591" t="s">
        <v>958</v>
      </c>
      <c r="B41" s="590">
        <v>309</v>
      </c>
      <c r="C41" s="590">
        <v>3549</v>
      </c>
      <c r="D41" s="590">
        <v>532</v>
      </c>
    </row>
    <row r="42" spans="1:4" ht="13.5" thickBot="1">
      <c r="A42" s="591" t="s">
        <v>959</v>
      </c>
      <c r="B42" s="590" t="s">
        <v>960</v>
      </c>
      <c r="C42" s="590">
        <v>33962</v>
      </c>
      <c r="D42" s="590">
        <v>384</v>
      </c>
    </row>
    <row r="43" spans="1:4" ht="13.5" thickBot="1">
      <c r="A43" s="591" t="s">
        <v>961</v>
      </c>
      <c r="B43" s="590">
        <v>2084</v>
      </c>
      <c r="C43" s="590">
        <v>15648</v>
      </c>
      <c r="D43" s="590">
        <v>1781</v>
      </c>
    </row>
    <row r="44" spans="1:4" ht="13.5" thickBot="1">
      <c r="A44" s="591" t="s">
        <v>962</v>
      </c>
      <c r="B44" s="590">
        <v>1340</v>
      </c>
      <c r="C44" s="590">
        <v>15528</v>
      </c>
      <c r="D44" s="590">
        <v>1863</v>
      </c>
    </row>
    <row r="45" spans="1:4" ht="13.5" thickBot="1">
      <c r="A45" s="591" t="s">
        <v>963</v>
      </c>
      <c r="B45" s="590">
        <v>8</v>
      </c>
      <c r="C45" s="590">
        <v>19681</v>
      </c>
      <c r="D45" s="590">
        <v>2717</v>
      </c>
    </row>
    <row r="46" spans="1:4" ht="13.5" thickBot="1">
      <c r="A46" s="591" t="s">
        <v>964</v>
      </c>
      <c r="B46" s="590">
        <v>1101</v>
      </c>
      <c r="C46" s="590">
        <v>2453</v>
      </c>
      <c r="D46" s="590">
        <v>294</v>
      </c>
    </row>
    <row r="47" spans="1:4" ht="13.5" thickBot="1">
      <c r="A47" s="591" t="s">
        <v>965</v>
      </c>
      <c r="B47" s="590" t="s">
        <v>966</v>
      </c>
      <c r="C47" s="590">
        <v>1439</v>
      </c>
      <c r="D47" s="590">
        <v>216</v>
      </c>
    </row>
    <row r="48" spans="1:4" ht="13.5" thickBot="1">
      <c r="A48" s="591" t="s">
        <v>967</v>
      </c>
      <c r="B48" s="590" t="s">
        <v>968</v>
      </c>
      <c r="C48" s="590">
        <v>6750</v>
      </c>
      <c r="D48" s="590">
        <v>1013</v>
      </c>
    </row>
    <row r="49" spans="1:4" ht="13.5" thickBot="1">
      <c r="A49" s="591" t="s">
        <v>969</v>
      </c>
      <c r="B49" s="590" t="s">
        <v>970</v>
      </c>
      <c r="C49" s="590">
        <v>1691</v>
      </c>
      <c r="D49" s="590">
        <v>254</v>
      </c>
    </row>
    <row r="50" spans="1:4" ht="13.5" thickBot="1">
      <c r="A50" s="591" t="s">
        <v>969</v>
      </c>
      <c r="B50" s="590" t="s">
        <v>971</v>
      </c>
      <c r="C50" s="590">
        <v>6709</v>
      </c>
      <c r="D50" s="590">
        <v>1006</v>
      </c>
    </row>
    <row r="51" spans="1:4" ht="13.5" thickBot="1">
      <c r="A51" s="591" t="s">
        <v>972</v>
      </c>
      <c r="B51" s="590">
        <v>237</v>
      </c>
      <c r="C51" s="590">
        <v>25608</v>
      </c>
      <c r="D51" s="590">
        <v>2015</v>
      </c>
    </row>
    <row r="52" spans="1:4" ht="13.5" thickBot="1">
      <c r="A52" s="591" t="s">
        <v>973</v>
      </c>
      <c r="B52" s="590">
        <v>302</v>
      </c>
      <c r="C52" s="590">
        <v>1631</v>
      </c>
      <c r="D52" s="590">
        <v>196</v>
      </c>
    </row>
    <row r="53" spans="1:4" ht="13.5" thickBot="1">
      <c r="A53" s="591" t="s">
        <v>974</v>
      </c>
      <c r="B53" s="590">
        <v>279</v>
      </c>
      <c r="C53" s="590">
        <v>755</v>
      </c>
      <c r="D53" s="590">
        <v>293</v>
      </c>
    </row>
    <row r="54" spans="1:4" ht="13.5" thickBot="1">
      <c r="A54" s="591" t="s">
        <v>975</v>
      </c>
      <c r="B54" s="590" t="s">
        <v>976</v>
      </c>
      <c r="C54" s="590">
        <v>5316</v>
      </c>
      <c r="D54" s="590">
        <v>263</v>
      </c>
    </row>
    <row r="55" spans="1:4" ht="13.5" thickBot="1">
      <c r="A55" s="591" t="s">
        <v>977</v>
      </c>
      <c r="B55" s="590" t="s">
        <v>978</v>
      </c>
      <c r="C55" s="590">
        <v>4144</v>
      </c>
      <c r="D55" s="590">
        <v>200</v>
      </c>
    </row>
    <row r="56" spans="1:4" ht="13.5" thickBot="1">
      <c r="A56" s="591" t="s">
        <v>979</v>
      </c>
      <c r="B56" s="590">
        <v>917</v>
      </c>
      <c r="C56" s="590">
        <v>1076</v>
      </c>
      <c r="D56" s="590">
        <v>5900</v>
      </c>
    </row>
    <row r="57" spans="1:4" ht="15.75">
      <c r="A57" s="585"/>
      <c r="D57" s="18"/>
    </row>
  </sheetData>
  <mergeCells count="6">
    <mergeCell ref="A37:A38"/>
    <mergeCell ref="A39:A40"/>
    <mergeCell ref="A1:C1"/>
    <mergeCell ref="A2:B2"/>
    <mergeCell ref="B11:B12"/>
    <mergeCell ref="C11:C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&amp;L15B melléklet a 12/2011. (IV.29.) önkormányzati rendelethez
ezer Ft-ban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D52"/>
  <sheetViews>
    <sheetView workbookViewId="0" topLeftCell="A28">
      <selection activeCell="A30" sqref="A30:A45"/>
    </sheetView>
  </sheetViews>
  <sheetFormatPr defaultColWidth="9.140625" defaultRowHeight="12.75"/>
  <cols>
    <col min="1" max="1" width="49.28125" style="601" customWidth="1"/>
    <col min="2" max="2" width="9.140625" style="601" customWidth="1"/>
    <col min="3" max="3" width="12.57421875" style="601" customWidth="1"/>
    <col min="4" max="4" width="11.57421875" style="601" customWidth="1"/>
    <col min="5" max="16384" width="9.140625" style="601" customWidth="1"/>
  </cols>
  <sheetData>
    <row r="1" spans="1:4" ht="12.75">
      <c r="A1" s="595"/>
      <c r="B1" s="32"/>
      <c r="C1" s="32"/>
      <c r="D1" s="32"/>
    </row>
    <row r="2" spans="1:4" ht="12.75">
      <c r="A2" s="763" t="s">
        <v>645</v>
      </c>
      <c r="B2" s="763"/>
      <c r="C2" s="32"/>
      <c r="D2" s="32"/>
    </row>
    <row r="3" spans="1:4" ht="12.75">
      <c r="A3" s="763" t="s">
        <v>980</v>
      </c>
      <c r="B3" s="763"/>
      <c r="C3" s="32"/>
      <c r="D3" s="32"/>
    </row>
    <row r="4" spans="1:4" ht="13.5" thickBot="1">
      <c r="A4" s="586"/>
      <c r="B4" s="586"/>
      <c r="C4" s="586"/>
      <c r="D4" s="586"/>
    </row>
    <row r="5" spans="1:4" ht="13.5" thickBot="1">
      <c r="A5" s="587" t="s">
        <v>647</v>
      </c>
      <c r="B5" s="588" t="s">
        <v>648</v>
      </c>
      <c r="C5" s="588" t="s">
        <v>649</v>
      </c>
      <c r="D5" s="588" t="s">
        <v>650</v>
      </c>
    </row>
    <row r="6" spans="1:4" ht="13.5" thickBot="1">
      <c r="A6" s="765" t="s">
        <v>981</v>
      </c>
      <c r="B6" s="590">
        <v>286</v>
      </c>
      <c r="C6" s="590">
        <v>901</v>
      </c>
      <c r="D6" s="590">
        <v>327</v>
      </c>
    </row>
    <row r="7" spans="1:4" ht="13.5" thickBot="1">
      <c r="A7" s="766"/>
      <c r="B7" s="590">
        <v>287</v>
      </c>
      <c r="C7" s="590">
        <v>900</v>
      </c>
      <c r="D7" s="590">
        <v>327</v>
      </c>
    </row>
    <row r="8" spans="1:4" ht="13.5" thickBot="1">
      <c r="A8" s="766"/>
      <c r="B8" s="590">
        <v>288</v>
      </c>
      <c r="C8" s="590">
        <v>901</v>
      </c>
      <c r="D8" s="590">
        <v>327</v>
      </c>
    </row>
    <row r="9" spans="1:4" ht="13.5" thickBot="1">
      <c r="A9" s="766"/>
      <c r="B9" s="590">
        <v>289</v>
      </c>
      <c r="C9" s="590">
        <v>900</v>
      </c>
      <c r="D9" s="590">
        <v>327</v>
      </c>
    </row>
    <row r="10" spans="1:4" ht="13.5" thickBot="1">
      <c r="A10" s="766"/>
      <c r="B10" s="590">
        <v>290</v>
      </c>
      <c r="C10" s="590">
        <v>921</v>
      </c>
      <c r="D10" s="590">
        <v>332</v>
      </c>
    </row>
    <row r="11" spans="1:4" ht="13.5" thickBot="1">
      <c r="A11" s="766"/>
      <c r="B11" s="590">
        <v>294</v>
      </c>
      <c r="C11" s="590">
        <v>910</v>
      </c>
      <c r="D11" s="590">
        <v>329</v>
      </c>
    </row>
    <row r="12" spans="1:4" ht="13.5" thickBot="1">
      <c r="A12" s="766"/>
      <c r="B12" s="590">
        <v>297</v>
      </c>
      <c r="C12" s="590">
        <v>900</v>
      </c>
      <c r="D12" s="590">
        <v>327</v>
      </c>
    </row>
    <row r="13" spans="1:4" ht="13.5" thickBot="1">
      <c r="A13" s="766"/>
      <c r="B13" s="590">
        <v>299</v>
      </c>
      <c r="C13" s="590">
        <v>901</v>
      </c>
      <c r="D13" s="590">
        <v>327</v>
      </c>
    </row>
    <row r="14" spans="1:4" ht="13.5" thickBot="1">
      <c r="A14" s="766"/>
      <c r="B14" s="590">
        <v>300</v>
      </c>
      <c r="C14" s="590">
        <v>901</v>
      </c>
      <c r="D14" s="590">
        <v>327</v>
      </c>
    </row>
    <row r="15" spans="1:4" ht="13.5" thickBot="1">
      <c r="A15" s="767"/>
      <c r="B15" s="590">
        <v>301</v>
      </c>
      <c r="C15" s="590">
        <v>903</v>
      </c>
      <c r="D15" s="590">
        <v>428</v>
      </c>
    </row>
    <row r="16" spans="1:4" ht="13.5" thickBot="1">
      <c r="A16" s="765" t="s">
        <v>982</v>
      </c>
      <c r="B16" s="590">
        <v>1495</v>
      </c>
      <c r="C16" s="590">
        <v>1244</v>
      </c>
      <c r="D16" s="590">
        <v>286</v>
      </c>
    </row>
    <row r="17" spans="1:4" ht="13.5" thickBot="1">
      <c r="A17" s="767"/>
      <c r="B17" s="590">
        <v>1506</v>
      </c>
      <c r="C17" s="590">
        <v>1167</v>
      </c>
      <c r="D17" s="590">
        <v>268</v>
      </c>
    </row>
    <row r="18" spans="1:4" ht="13.5" thickBot="1">
      <c r="A18" s="765" t="s">
        <v>983</v>
      </c>
      <c r="B18" s="600" t="s">
        <v>1026</v>
      </c>
      <c r="C18" s="590">
        <v>361</v>
      </c>
      <c r="D18" s="590">
        <v>299</v>
      </c>
    </row>
    <row r="19" spans="1:4" ht="13.5" thickBot="1">
      <c r="A19" s="766"/>
      <c r="B19" s="600" t="s">
        <v>1027</v>
      </c>
      <c r="C19" s="590">
        <v>279</v>
      </c>
      <c r="D19" s="590">
        <v>232</v>
      </c>
    </row>
    <row r="20" spans="1:4" ht="13.5" thickBot="1">
      <c r="A20" s="766"/>
      <c r="B20" s="600" t="s">
        <v>1028</v>
      </c>
      <c r="C20" s="590">
        <v>279</v>
      </c>
      <c r="D20" s="590">
        <v>232</v>
      </c>
    </row>
    <row r="21" spans="1:4" ht="13.5" thickBot="1">
      <c r="A21" s="766"/>
      <c r="B21" s="600" t="s">
        <v>1029</v>
      </c>
      <c r="C21" s="590">
        <v>279</v>
      </c>
      <c r="D21" s="590">
        <v>232</v>
      </c>
    </row>
    <row r="22" spans="1:4" ht="13.5" thickBot="1">
      <c r="A22" s="766"/>
      <c r="B22" s="600" t="s">
        <v>1030</v>
      </c>
      <c r="C22" s="590">
        <v>361</v>
      </c>
      <c r="D22" s="590">
        <v>300</v>
      </c>
    </row>
    <row r="23" spans="1:4" ht="13.5" thickBot="1">
      <c r="A23" s="766"/>
      <c r="B23" s="600" t="s">
        <v>1031</v>
      </c>
      <c r="C23" s="590">
        <v>279</v>
      </c>
      <c r="D23" s="590">
        <v>232</v>
      </c>
    </row>
    <row r="24" spans="1:4" ht="13.5" thickBot="1">
      <c r="A24" s="766"/>
      <c r="B24" s="600" t="s">
        <v>1032</v>
      </c>
      <c r="C24" s="590">
        <v>279</v>
      </c>
      <c r="D24" s="590">
        <v>232</v>
      </c>
    </row>
    <row r="25" spans="1:4" ht="13.5" thickBot="1">
      <c r="A25" s="767"/>
      <c r="B25" s="600" t="s">
        <v>1033</v>
      </c>
      <c r="C25" s="590">
        <v>279</v>
      </c>
      <c r="D25" s="590">
        <v>232</v>
      </c>
    </row>
    <row r="26" spans="1:4" ht="13.5" thickBot="1">
      <c r="A26" s="765" t="s">
        <v>984</v>
      </c>
      <c r="B26" s="590" t="s">
        <v>985</v>
      </c>
      <c r="C26" s="590">
        <v>279</v>
      </c>
      <c r="D26" s="590">
        <v>232</v>
      </c>
    </row>
    <row r="27" spans="1:4" ht="13.5" thickBot="1">
      <c r="A27" s="766"/>
      <c r="B27" s="590" t="s">
        <v>986</v>
      </c>
      <c r="C27" s="590">
        <v>361</v>
      </c>
      <c r="D27" s="590">
        <v>300</v>
      </c>
    </row>
    <row r="28" spans="1:4" ht="13.5" thickBot="1">
      <c r="A28" s="767"/>
      <c r="B28" s="590" t="s">
        <v>987</v>
      </c>
      <c r="C28" s="590">
        <v>279</v>
      </c>
      <c r="D28" s="590">
        <v>232</v>
      </c>
    </row>
    <row r="29" spans="1:4" ht="13.5" thickBot="1">
      <c r="A29" s="591" t="s">
        <v>988</v>
      </c>
      <c r="B29" s="590">
        <v>2502</v>
      </c>
      <c r="C29" s="590">
        <v>2217</v>
      </c>
      <c r="D29" s="590">
        <v>332</v>
      </c>
    </row>
    <row r="30" spans="1:4" ht="13.5" thickBot="1">
      <c r="A30" s="765" t="s">
        <v>989</v>
      </c>
      <c r="B30" s="590" t="s">
        <v>990</v>
      </c>
      <c r="C30" s="590">
        <v>4311</v>
      </c>
      <c r="D30" s="590">
        <v>70</v>
      </c>
    </row>
    <row r="31" spans="1:4" ht="13.5" thickBot="1">
      <c r="A31" s="766"/>
      <c r="B31" s="590" t="s">
        <v>991</v>
      </c>
      <c r="C31" s="590">
        <v>10391</v>
      </c>
      <c r="D31" s="590">
        <v>300</v>
      </c>
    </row>
    <row r="32" spans="1:4" ht="13.5" thickBot="1">
      <c r="A32" s="766"/>
      <c r="B32" s="590" t="s">
        <v>992</v>
      </c>
      <c r="C32" s="590">
        <v>51035</v>
      </c>
      <c r="D32" s="590">
        <v>1994</v>
      </c>
    </row>
    <row r="33" spans="1:4" ht="13.5" thickBot="1">
      <c r="A33" s="766"/>
      <c r="B33" s="590" t="s">
        <v>993</v>
      </c>
      <c r="C33" s="590">
        <v>3839</v>
      </c>
      <c r="D33" s="590">
        <v>525</v>
      </c>
    </row>
    <row r="34" spans="1:4" ht="13.5" thickBot="1">
      <c r="A34" s="766"/>
      <c r="B34" s="590" t="s">
        <v>994</v>
      </c>
      <c r="C34" s="590">
        <v>19912</v>
      </c>
      <c r="D34" s="590">
        <v>996</v>
      </c>
    </row>
    <row r="35" spans="1:4" ht="13.5" thickBot="1">
      <c r="A35" s="766"/>
      <c r="B35" s="590" t="s">
        <v>995</v>
      </c>
      <c r="C35" s="590">
        <v>11687</v>
      </c>
      <c r="D35" s="590">
        <v>719</v>
      </c>
    </row>
    <row r="36" spans="1:4" ht="13.5" thickBot="1">
      <c r="A36" s="766"/>
      <c r="B36" s="590" t="s">
        <v>996</v>
      </c>
      <c r="C36" s="590">
        <v>34567</v>
      </c>
      <c r="D36" s="590">
        <v>1406</v>
      </c>
    </row>
    <row r="37" spans="1:4" ht="13.5" thickBot="1">
      <c r="A37" s="766"/>
      <c r="B37" s="590" t="s">
        <v>997</v>
      </c>
      <c r="C37" s="590">
        <v>2008</v>
      </c>
      <c r="D37" s="590">
        <v>45</v>
      </c>
    </row>
    <row r="38" spans="1:4" ht="13.5" thickBot="1">
      <c r="A38" s="766"/>
      <c r="B38" s="590" t="s">
        <v>998</v>
      </c>
      <c r="C38" s="590">
        <v>2015</v>
      </c>
      <c r="D38" s="590">
        <v>40</v>
      </c>
    </row>
    <row r="39" spans="1:4" ht="13.5" thickBot="1">
      <c r="A39" s="766"/>
      <c r="B39" s="590" t="s">
        <v>999</v>
      </c>
      <c r="C39" s="590">
        <v>8790</v>
      </c>
      <c r="D39" s="590">
        <v>435</v>
      </c>
    </row>
    <row r="40" spans="1:4" ht="13.5" thickBot="1">
      <c r="A40" s="766"/>
      <c r="B40" s="590" t="s">
        <v>1000</v>
      </c>
      <c r="C40" s="590">
        <v>1293</v>
      </c>
      <c r="D40" s="590">
        <v>66</v>
      </c>
    </row>
    <row r="41" spans="1:4" ht="13.5" thickBot="1">
      <c r="A41" s="766"/>
      <c r="B41" s="590" t="s">
        <v>1001</v>
      </c>
      <c r="C41" s="590">
        <v>971</v>
      </c>
      <c r="D41" s="590">
        <v>117</v>
      </c>
    </row>
    <row r="42" spans="1:4" ht="13.5" thickBot="1">
      <c r="A42" s="766"/>
      <c r="B42" s="590" t="s">
        <v>1002</v>
      </c>
      <c r="C42" s="590">
        <v>1644</v>
      </c>
      <c r="D42" s="590">
        <v>82</v>
      </c>
    </row>
    <row r="43" spans="1:4" ht="13.5" thickBot="1">
      <c r="A43" s="766"/>
      <c r="B43" s="590" t="s">
        <v>1003</v>
      </c>
      <c r="C43" s="590">
        <v>29214</v>
      </c>
      <c r="D43" s="590">
        <v>245</v>
      </c>
    </row>
    <row r="44" spans="1:4" ht="13.5" thickBot="1">
      <c r="A44" s="766"/>
      <c r="B44" s="590" t="s">
        <v>1004</v>
      </c>
      <c r="C44" s="590">
        <v>35663</v>
      </c>
      <c r="D44" s="590">
        <v>1457</v>
      </c>
    </row>
    <row r="45" spans="1:4" ht="13.5" thickBot="1">
      <c r="A45" s="767"/>
      <c r="B45" s="590" t="s">
        <v>1005</v>
      </c>
      <c r="C45" s="590">
        <v>191412</v>
      </c>
      <c r="D45" s="590">
        <v>9984</v>
      </c>
    </row>
    <row r="46" spans="1:4" ht="13.5" thickBot="1">
      <c r="A46" s="765" t="s">
        <v>1006</v>
      </c>
      <c r="B46" s="590">
        <v>380</v>
      </c>
      <c r="C46" s="590">
        <v>25767</v>
      </c>
      <c r="D46" s="590">
        <v>1185</v>
      </c>
    </row>
    <row r="47" spans="1:4" ht="13.5" thickBot="1">
      <c r="A47" s="766"/>
      <c r="B47" s="590">
        <v>400</v>
      </c>
      <c r="C47" s="590">
        <v>22774</v>
      </c>
      <c r="D47" s="590">
        <v>851</v>
      </c>
    </row>
    <row r="48" spans="1:4" ht="13.5" thickBot="1">
      <c r="A48" s="766"/>
      <c r="B48" s="590">
        <v>1494</v>
      </c>
      <c r="C48" s="590">
        <v>43247</v>
      </c>
      <c r="D48" s="590">
        <v>1889</v>
      </c>
    </row>
    <row r="49" spans="1:4" ht="13.5" thickBot="1">
      <c r="A49" s="767"/>
      <c r="B49" s="590">
        <v>1990</v>
      </c>
      <c r="C49" s="590">
        <v>16759</v>
      </c>
      <c r="D49" s="590">
        <v>861</v>
      </c>
    </row>
    <row r="50" spans="1:4" ht="13.5" thickBot="1">
      <c r="A50" s="591" t="s">
        <v>1007</v>
      </c>
      <c r="B50" s="600" t="s">
        <v>1034</v>
      </c>
      <c r="C50" s="590">
        <v>24370</v>
      </c>
      <c r="D50" s="590">
        <v>1216</v>
      </c>
    </row>
    <row r="51" spans="1:4" ht="13.5" thickBot="1">
      <c r="A51" s="589" t="s">
        <v>1008</v>
      </c>
      <c r="B51" s="594">
        <v>2240</v>
      </c>
      <c r="C51" s="594">
        <v>42863</v>
      </c>
      <c r="D51" s="594">
        <v>157853</v>
      </c>
    </row>
    <row r="52" spans="1:4" ht="13.5" thickBot="1">
      <c r="A52" s="596" t="s">
        <v>1009</v>
      </c>
      <c r="B52" s="597" t="s">
        <v>1010</v>
      </c>
      <c r="C52" s="597">
        <v>1569</v>
      </c>
      <c r="D52" s="597">
        <v>82</v>
      </c>
    </row>
  </sheetData>
  <mergeCells count="8">
    <mergeCell ref="A18:A25"/>
    <mergeCell ref="A26:A28"/>
    <mergeCell ref="A30:A45"/>
    <mergeCell ref="A46:A49"/>
    <mergeCell ref="A2:B2"/>
    <mergeCell ref="A3:B3"/>
    <mergeCell ref="A6:A15"/>
    <mergeCell ref="A16:A1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&amp;L15C.melléklet a. 12/2011. (IV.29.) önkormányzati rendelethez
ezer Ft-ban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H33"/>
  <sheetViews>
    <sheetView workbookViewId="0" topLeftCell="A1">
      <selection activeCell="L8" sqref="L8"/>
    </sheetView>
  </sheetViews>
  <sheetFormatPr defaultColWidth="9.140625" defaultRowHeight="12.75"/>
  <cols>
    <col min="1" max="1" width="15.57421875" style="0" customWidth="1"/>
  </cols>
  <sheetData>
    <row r="1" spans="1:8" ht="48" customHeight="1">
      <c r="A1" s="771" t="s">
        <v>513</v>
      </c>
      <c r="B1" s="772"/>
      <c r="C1" s="772"/>
      <c r="D1" s="772"/>
      <c r="E1" s="772"/>
      <c r="F1" s="772"/>
      <c r="G1" s="772"/>
      <c r="H1" s="772"/>
    </row>
    <row r="2" spans="1:8" ht="48" customHeight="1" thickBot="1">
      <c r="A2" s="328" t="s">
        <v>478</v>
      </c>
      <c r="B2" s="329"/>
      <c r="C2" s="329"/>
      <c r="D2" s="329"/>
      <c r="E2" s="329"/>
      <c r="F2" s="329"/>
      <c r="G2" s="329"/>
      <c r="H2" s="330"/>
    </row>
    <row r="3" spans="1:8" ht="48" customHeight="1">
      <c r="A3" s="331" t="s">
        <v>1039</v>
      </c>
      <c r="B3" s="332" t="s">
        <v>479</v>
      </c>
      <c r="C3" s="332" t="s">
        <v>480</v>
      </c>
      <c r="D3" s="332" t="s">
        <v>481</v>
      </c>
      <c r="E3" s="332" t="s">
        <v>482</v>
      </c>
      <c r="F3" s="332" t="s">
        <v>483</v>
      </c>
      <c r="G3" s="332" t="s">
        <v>484</v>
      </c>
      <c r="H3" s="333" t="s">
        <v>1064</v>
      </c>
    </row>
    <row r="4" spans="1:8" ht="48" customHeight="1">
      <c r="A4" s="334" t="s">
        <v>1035</v>
      </c>
      <c r="B4" s="335" t="s">
        <v>1036</v>
      </c>
      <c r="C4" s="335" t="s">
        <v>1042</v>
      </c>
      <c r="D4" s="335" t="s">
        <v>1169</v>
      </c>
      <c r="E4" s="335" t="s">
        <v>1037</v>
      </c>
      <c r="F4" s="335" t="s">
        <v>1275</v>
      </c>
      <c r="G4" s="335" t="s">
        <v>485</v>
      </c>
      <c r="H4" s="336" t="s">
        <v>486</v>
      </c>
    </row>
    <row r="5" spans="1:8" ht="48" customHeight="1">
      <c r="A5" s="337" t="s">
        <v>487</v>
      </c>
      <c r="B5" s="335">
        <v>1</v>
      </c>
      <c r="C5" s="344">
        <v>26365</v>
      </c>
      <c r="D5" s="344">
        <v>5082781</v>
      </c>
      <c r="E5" s="344">
        <v>120207</v>
      </c>
      <c r="F5" s="344">
        <v>21111</v>
      </c>
      <c r="G5" s="344">
        <v>10162</v>
      </c>
      <c r="H5" s="345">
        <f>SUM(C5:G5)</f>
        <v>5260626</v>
      </c>
    </row>
    <row r="6" spans="1:8" ht="48" customHeight="1">
      <c r="A6" s="337" t="s">
        <v>488</v>
      </c>
      <c r="B6" s="335">
        <v>2</v>
      </c>
      <c r="C6" s="344">
        <v>1950</v>
      </c>
      <c r="D6" s="344">
        <v>102574</v>
      </c>
      <c r="E6" s="344">
        <v>10336</v>
      </c>
      <c r="F6" s="344">
        <v>300</v>
      </c>
      <c r="G6" s="344"/>
      <c r="H6" s="345">
        <f aca="true" t="shared" si="0" ref="H6:H33">SUM(C6:G6)</f>
        <v>115160</v>
      </c>
    </row>
    <row r="7" spans="1:8" ht="48" customHeight="1">
      <c r="A7" s="337" t="s">
        <v>1211</v>
      </c>
      <c r="B7" s="335">
        <v>3</v>
      </c>
      <c r="C7" s="344"/>
      <c r="D7" s="344">
        <v>68821</v>
      </c>
      <c r="E7" s="344"/>
      <c r="F7" s="344"/>
      <c r="G7" s="344"/>
      <c r="H7" s="345">
        <f t="shared" si="0"/>
        <v>68821</v>
      </c>
    </row>
    <row r="8" spans="1:8" ht="60.75" customHeight="1">
      <c r="A8" s="337" t="s">
        <v>489</v>
      </c>
      <c r="B8" s="335">
        <v>4</v>
      </c>
      <c r="C8" s="344">
        <v>488</v>
      </c>
      <c r="D8" s="344">
        <v>41323</v>
      </c>
      <c r="E8" s="344">
        <v>2584</v>
      </c>
      <c r="F8" s="344"/>
      <c r="G8" s="344"/>
      <c r="H8" s="345">
        <f t="shared" si="0"/>
        <v>44395</v>
      </c>
    </row>
    <row r="9" spans="1:8" ht="48" customHeight="1">
      <c r="A9" s="337" t="s">
        <v>490</v>
      </c>
      <c r="B9" s="335">
        <v>5</v>
      </c>
      <c r="C9" s="346">
        <f aca="true" t="shared" si="1" ref="C9:H9">SUM(C6:C8)</f>
        <v>2438</v>
      </c>
      <c r="D9" s="346">
        <f t="shared" si="1"/>
        <v>212718</v>
      </c>
      <c r="E9" s="346">
        <f t="shared" si="1"/>
        <v>12920</v>
      </c>
      <c r="F9" s="346">
        <f t="shared" si="1"/>
        <v>300</v>
      </c>
      <c r="G9" s="346">
        <f t="shared" si="1"/>
        <v>0</v>
      </c>
      <c r="H9" s="345">
        <f t="shared" si="1"/>
        <v>228376</v>
      </c>
    </row>
    <row r="10" spans="1:8" ht="48" customHeight="1">
      <c r="A10" s="337" t="s">
        <v>491</v>
      </c>
      <c r="B10" s="335">
        <v>6</v>
      </c>
      <c r="C10" s="344"/>
      <c r="D10" s="344"/>
      <c r="E10" s="344"/>
      <c r="F10" s="344"/>
      <c r="G10" s="344"/>
      <c r="H10" s="345">
        <f t="shared" si="0"/>
        <v>0</v>
      </c>
    </row>
    <row r="11" spans="1:8" ht="48" customHeight="1">
      <c r="A11" s="337" t="s">
        <v>492</v>
      </c>
      <c r="B11" s="335">
        <v>7</v>
      </c>
      <c r="C11" s="344"/>
      <c r="D11" s="344">
        <v>34936</v>
      </c>
      <c r="E11" s="344"/>
      <c r="F11" s="344"/>
      <c r="G11" s="344"/>
      <c r="H11" s="345">
        <f t="shared" si="0"/>
        <v>34936</v>
      </c>
    </row>
    <row r="12" spans="1:8" ht="48" customHeight="1">
      <c r="A12" s="337" t="s">
        <v>493</v>
      </c>
      <c r="B12" s="335">
        <v>8</v>
      </c>
      <c r="C12" s="344"/>
      <c r="D12" s="344">
        <v>78049</v>
      </c>
      <c r="E12" s="344"/>
      <c r="F12" s="344"/>
      <c r="G12" s="344"/>
      <c r="H12" s="345">
        <f t="shared" si="0"/>
        <v>78049</v>
      </c>
    </row>
    <row r="13" spans="1:8" ht="48" customHeight="1">
      <c r="A13" s="337" t="s">
        <v>494</v>
      </c>
      <c r="B13" s="335">
        <v>9</v>
      </c>
      <c r="C13" s="344"/>
      <c r="D13" s="344"/>
      <c r="E13" s="344"/>
      <c r="F13" s="344"/>
      <c r="G13" s="344">
        <v>3607</v>
      </c>
      <c r="H13" s="345">
        <f t="shared" si="0"/>
        <v>3607</v>
      </c>
    </row>
    <row r="14" spans="1:8" ht="48" customHeight="1">
      <c r="A14" s="337" t="s">
        <v>495</v>
      </c>
      <c r="B14" s="335">
        <v>10</v>
      </c>
      <c r="C14" s="346">
        <f aca="true" t="shared" si="2" ref="C14:H14">SUM(C10:C13)</f>
        <v>0</v>
      </c>
      <c r="D14" s="346">
        <f t="shared" si="2"/>
        <v>112985</v>
      </c>
      <c r="E14" s="346">
        <f t="shared" si="2"/>
        <v>0</v>
      </c>
      <c r="F14" s="346">
        <f t="shared" si="2"/>
        <v>0</v>
      </c>
      <c r="G14" s="346">
        <f t="shared" si="2"/>
        <v>3607</v>
      </c>
      <c r="H14" s="345">
        <f t="shared" si="2"/>
        <v>116592</v>
      </c>
    </row>
    <row r="15" spans="1:8" ht="48" customHeight="1">
      <c r="A15" s="338" t="s">
        <v>496</v>
      </c>
      <c r="B15" s="335">
        <v>11</v>
      </c>
      <c r="C15" s="346">
        <f aca="true" t="shared" si="3" ref="C15:H15">C9+C14</f>
        <v>2438</v>
      </c>
      <c r="D15" s="346">
        <f t="shared" si="3"/>
        <v>325703</v>
      </c>
      <c r="E15" s="346">
        <f t="shared" si="3"/>
        <v>12920</v>
      </c>
      <c r="F15" s="346">
        <f t="shared" si="3"/>
        <v>300</v>
      </c>
      <c r="G15" s="346">
        <f t="shared" si="3"/>
        <v>3607</v>
      </c>
      <c r="H15" s="345">
        <f t="shared" si="3"/>
        <v>344968</v>
      </c>
    </row>
    <row r="16" spans="1:8" ht="48" customHeight="1">
      <c r="A16" s="337" t="s">
        <v>497</v>
      </c>
      <c r="B16" s="335">
        <v>12</v>
      </c>
      <c r="C16" s="344">
        <v>0</v>
      </c>
      <c r="D16" s="344">
        <v>263</v>
      </c>
      <c r="E16" s="344"/>
      <c r="F16" s="344">
        <v>0</v>
      </c>
      <c r="G16" s="344">
        <v>0</v>
      </c>
      <c r="H16" s="345">
        <f t="shared" si="0"/>
        <v>263</v>
      </c>
    </row>
    <row r="17" spans="1:8" ht="48" customHeight="1">
      <c r="A17" s="337" t="s">
        <v>498</v>
      </c>
      <c r="B17" s="335">
        <v>13</v>
      </c>
      <c r="C17" s="344">
        <v>0</v>
      </c>
      <c r="D17" s="344"/>
      <c r="E17" s="344"/>
      <c r="F17" s="344">
        <v>0</v>
      </c>
      <c r="G17" s="344">
        <v>0</v>
      </c>
      <c r="H17" s="345">
        <f t="shared" si="0"/>
        <v>0</v>
      </c>
    </row>
    <row r="18" spans="1:8" ht="48" customHeight="1">
      <c r="A18" s="337" t="s">
        <v>499</v>
      </c>
      <c r="B18" s="335">
        <v>14</v>
      </c>
      <c r="C18" s="344">
        <v>0</v>
      </c>
      <c r="D18" s="344">
        <v>103</v>
      </c>
      <c r="E18" s="344">
        <v>1614</v>
      </c>
      <c r="F18" s="344">
        <v>0</v>
      </c>
      <c r="G18" s="344">
        <v>0</v>
      </c>
      <c r="H18" s="345">
        <f t="shared" si="0"/>
        <v>1717</v>
      </c>
    </row>
    <row r="19" spans="1:8" ht="48" customHeight="1">
      <c r="A19" s="337" t="s">
        <v>500</v>
      </c>
      <c r="B19" s="335">
        <v>15</v>
      </c>
      <c r="C19" s="344">
        <v>0</v>
      </c>
      <c r="D19" s="344">
        <v>29414</v>
      </c>
      <c r="E19" s="344">
        <v>3606</v>
      </c>
      <c r="F19" s="344">
        <v>0</v>
      </c>
      <c r="G19" s="344">
        <v>0</v>
      </c>
      <c r="H19" s="345">
        <f t="shared" si="0"/>
        <v>33020</v>
      </c>
    </row>
    <row r="20" spans="1:8" ht="48" customHeight="1">
      <c r="A20" s="337" t="s">
        <v>501</v>
      </c>
      <c r="B20" s="335">
        <v>16</v>
      </c>
      <c r="C20" s="344">
        <v>0</v>
      </c>
      <c r="D20" s="344">
        <v>0</v>
      </c>
      <c r="E20" s="344">
        <v>0</v>
      </c>
      <c r="F20" s="344">
        <v>0</v>
      </c>
      <c r="G20" s="344">
        <v>0</v>
      </c>
      <c r="H20" s="345">
        <f t="shared" si="0"/>
        <v>0</v>
      </c>
    </row>
    <row r="21" spans="1:8" ht="48" customHeight="1">
      <c r="A21" s="337" t="s">
        <v>502</v>
      </c>
      <c r="B21" s="335">
        <v>17</v>
      </c>
      <c r="C21" s="344"/>
      <c r="D21" s="344"/>
      <c r="E21" s="344"/>
      <c r="F21" s="344"/>
      <c r="G21" s="344"/>
      <c r="H21" s="345">
        <f t="shared" si="0"/>
        <v>0</v>
      </c>
    </row>
    <row r="22" spans="1:8" ht="48" customHeight="1">
      <c r="A22" s="338" t="s">
        <v>503</v>
      </c>
      <c r="B22" s="335">
        <v>18</v>
      </c>
      <c r="C22" s="346">
        <f>SUM(C16:C21)</f>
        <v>0</v>
      </c>
      <c r="D22" s="346">
        <f>SUM(D16:D21)</f>
        <v>29780</v>
      </c>
      <c r="E22" s="346">
        <f>SUM(E16:E21)</f>
        <v>5220</v>
      </c>
      <c r="F22" s="346">
        <f>SUM(F16:F21)</f>
        <v>0</v>
      </c>
      <c r="G22" s="346">
        <f>SUM(G16:G21)</f>
        <v>0</v>
      </c>
      <c r="H22" s="345">
        <f t="shared" si="0"/>
        <v>35000</v>
      </c>
    </row>
    <row r="23" spans="1:8" ht="48" customHeight="1">
      <c r="A23" s="338" t="s">
        <v>504</v>
      </c>
      <c r="B23" s="335">
        <v>20</v>
      </c>
      <c r="C23" s="346">
        <f>C5+C15-C22</f>
        <v>28803</v>
      </c>
      <c r="D23" s="346">
        <f>D5+D15-D22</f>
        <v>5378704</v>
      </c>
      <c r="E23" s="346">
        <f>E5+E15-E22</f>
        <v>127907</v>
      </c>
      <c r="F23" s="346">
        <f>F5+F15-F22</f>
        <v>21411</v>
      </c>
      <c r="G23" s="346">
        <f>G5+G15-G22</f>
        <v>13769</v>
      </c>
      <c r="H23" s="345">
        <f t="shared" si="0"/>
        <v>5570594</v>
      </c>
    </row>
    <row r="24" spans="1:8" ht="48" customHeight="1">
      <c r="A24" s="337" t="s">
        <v>505</v>
      </c>
      <c r="B24" s="335">
        <v>21</v>
      </c>
      <c r="C24" s="344">
        <v>23639</v>
      </c>
      <c r="D24" s="344">
        <v>2204527</v>
      </c>
      <c r="E24" s="344">
        <v>81464</v>
      </c>
      <c r="F24" s="344">
        <v>15850</v>
      </c>
      <c r="G24" s="344">
        <v>3444</v>
      </c>
      <c r="H24" s="345">
        <f t="shared" si="0"/>
        <v>2328924</v>
      </c>
    </row>
    <row r="25" spans="1:8" ht="48" customHeight="1">
      <c r="A25" s="337" t="s">
        <v>506</v>
      </c>
      <c r="B25" s="335">
        <v>22</v>
      </c>
      <c r="C25" s="344">
        <v>1956</v>
      </c>
      <c r="D25" s="344">
        <v>62566</v>
      </c>
      <c r="E25" s="344">
        <v>8561</v>
      </c>
      <c r="F25" s="344">
        <v>2086</v>
      </c>
      <c r="G25" s="344">
        <v>942</v>
      </c>
      <c r="H25" s="345">
        <f t="shared" si="0"/>
        <v>76111</v>
      </c>
    </row>
    <row r="26" spans="1:8" ht="48" customHeight="1">
      <c r="A26" s="337" t="s">
        <v>507</v>
      </c>
      <c r="B26" s="335">
        <v>23</v>
      </c>
      <c r="C26" s="344"/>
      <c r="D26" s="344">
        <v>2038</v>
      </c>
      <c r="E26" s="344">
        <v>864</v>
      </c>
      <c r="F26" s="344"/>
      <c r="G26" s="344"/>
      <c r="H26" s="345">
        <f t="shared" si="0"/>
        <v>2902</v>
      </c>
    </row>
    <row r="27" spans="1:8" ht="48" customHeight="1">
      <c r="A27" s="337" t="s">
        <v>508</v>
      </c>
      <c r="B27" s="335">
        <v>24</v>
      </c>
      <c r="C27" s="346">
        <f>C24+C25-C26</f>
        <v>25595</v>
      </c>
      <c r="D27" s="346">
        <f>D24+D25-D26</f>
        <v>2265055</v>
      </c>
      <c r="E27" s="346">
        <f>E24+E25-E26</f>
        <v>89161</v>
      </c>
      <c r="F27" s="346">
        <f>F24+F25-F26</f>
        <v>17936</v>
      </c>
      <c r="G27" s="346">
        <f>G24+G25-G26</f>
        <v>4386</v>
      </c>
      <c r="H27" s="345">
        <f t="shared" si="0"/>
        <v>2402133</v>
      </c>
    </row>
    <row r="28" spans="1:8" ht="48" customHeight="1">
      <c r="A28" s="339" t="s">
        <v>509</v>
      </c>
      <c r="B28" s="340">
        <v>25</v>
      </c>
      <c r="C28" s="347">
        <v>0</v>
      </c>
      <c r="D28" s="347">
        <v>0</v>
      </c>
      <c r="E28" s="347">
        <v>0</v>
      </c>
      <c r="F28" s="347">
        <v>0</v>
      </c>
      <c r="G28" s="347">
        <v>0</v>
      </c>
      <c r="H28" s="345">
        <f t="shared" si="0"/>
        <v>0</v>
      </c>
    </row>
    <row r="29" spans="1:8" ht="48" customHeight="1">
      <c r="A29" s="337" t="s">
        <v>506</v>
      </c>
      <c r="B29" s="335">
        <v>26</v>
      </c>
      <c r="C29" s="348">
        <v>0</v>
      </c>
      <c r="D29" s="348"/>
      <c r="E29" s="348"/>
      <c r="F29" s="348">
        <v>0</v>
      </c>
      <c r="G29" s="348">
        <v>0</v>
      </c>
      <c r="H29" s="345">
        <f t="shared" si="0"/>
        <v>0</v>
      </c>
    </row>
    <row r="30" spans="1:8" ht="48" customHeight="1">
      <c r="A30" s="339" t="s">
        <v>507</v>
      </c>
      <c r="B30" s="340">
        <v>27</v>
      </c>
      <c r="C30" s="347">
        <v>0</v>
      </c>
      <c r="D30" s="347"/>
      <c r="E30" s="347"/>
      <c r="F30" s="347">
        <v>0</v>
      </c>
      <c r="G30" s="347">
        <v>0</v>
      </c>
      <c r="H30" s="345">
        <f t="shared" si="0"/>
        <v>0</v>
      </c>
    </row>
    <row r="31" spans="1:8" ht="48" customHeight="1">
      <c r="A31" s="339" t="s">
        <v>510</v>
      </c>
      <c r="B31" s="340">
        <v>28</v>
      </c>
      <c r="C31" s="347">
        <v>0</v>
      </c>
      <c r="D31" s="347">
        <v>0</v>
      </c>
      <c r="E31" s="347">
        <v>0</v>
      </c>
      <c r="F31" s="347">
        <v>0</v>
      </c>
      <c r="G31" s="347">
        <v>0</v>
      </c>
      <c r="H31" s="345">
        <f t="shared" si="0"/>
        <v>0</v>
      </c>
    </row>
    <row r="32" spans="1:8" ht="48" customHeight="1" thickBot="1">
      <c r="A32" s="341" t="s">
        <v>511</v>
      </c>
      <c r="B32" s="342">
        <v>29</v>
      </c>
      <c r="C32" s="349">
        <f>C23-C27</f>
        <v>3208</v>
      </c>
      <c r="D32" s="349">
        <f>D23-D27</f>
        <v>3113649</v>
      </c>
      <c r="E32" s="349">
        <f>E23-E27</f>
        <v>38746</v>
      </c>
      <c r="F32" s="349">
        <f>F23-F27</f>
        <v>3475</v>
      </c>
      <c r="G32" s="349">
        <f>G23-G27</f>
        <v>9383</v>
      </c>
      <c r="H32" s="345">
        <f t="shared" si="0"/>
        <v>3168461</v>
      </c>
    </row>
    <row r="33" spans="1:8" ht="48" customHeight="1" thickBot="1">
      <c r="A33" s="343" t="s">
        <v>512</v>
      </c>
      <c r="B33" s="342">
        <v>30</v>
      </c>
      <c r="C33" s="350">
        <v>22475</v>
      </c>
      <c r="D33" s="350">
        <v>11342</v>
      </c>
      <c r="E33" s="350">
        <v>57128</v>
      </c>
      <c r="F33" s="350">
        <v>12320</v>
      </c>
      <c r="G33" s="350">
        <v>1183</v>
      </c>
      <c r="H33" s="351">
        <f t="shared" si="0"/>
        <v>104448</v>
      </c>
    </row>
  </sheetData>
  <mergeCells count="1">
    <mergeCell ref="A1:H1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&amp;L16. melléklet a 12/2011. (IV.29.) önkormányzati rendelethez
ezer Ft-ban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G27"/>
  <sheetViews>
    <sheetView workbookViewId="0" topLeftCell="A1">
      <selection activeCell="K19" sqref="K19"/>
    </sheetView>
  </sheetViews>
  <sheetFormatPr defaultColWidth="9.140625" defaultRowHeight="12.75"/>
  <cols>
    <col min="1" max="1" width="17.8515625" style="365" customWidth="1"/>
    <col min="2" max="2" width="11.140625" style="366" customWidth="1"/>
    <col min="3" max="3" width="8.7109375" style="366" customWidth="1"/>
    <col min="4" max="4" width="11.7109375" style="366" customWidth="1"/>
    <col min="5" max="5" width="11.28125" style="366" customWidth="1"/>
    <col min="6" max="6" width="8.421875" style="366" customWidth="1"/>
    <col min="7" max="7" width="13.140625" style="366" customWidth="1"/>
  </cols>
  <sheetData>
    <row r="1" spans="1:7" ht="12.75">
      <c r="A1" s="773" t="s">
        <v>513</v>
      </c>
      <c r="B1" s="774"/>
      <c r="C1" s="774"/>
      <c r="D1" s="774"/>
      <c r="E1" s="774"/>
      <c r="F1" s="774"/>
      <c r="G1" s="774"/>
    </row>
    <row r="2" spans="1:7" ht="12.75">
      <c r="A2" s="773" t="s">
        <v>514</v>
      </c>
      <c r="B2" s="774"/>
      <c r="C2" s="774"/>
      <c r="D2" s="774"/>
      <c r="E2" s="774"/>
      <c r="F2" s="774"/>
      <c r="G2" s="774"/>
    </row>
    <row r="3" spans="1:7" s="210" customFormat="1" ht="60">
      <c r="A3" s="354" t="s">
        <v>515</v>
      </c>
      <c r="B3" s="367" t="s">
        <v>516</v>
      </c>
      <c r="C3" s="367" t="s">
        <v>517</v>
      </c>
      <c r="D3" s="367" t="s">
        <v>518</v>
      </c>
      <c r="E3" s="368" t="s">
        <v>519</v>
      </c>
      <c r="F3" s="368" t="s">
        <v>520</v>
      </c>
      <c r="G3" s="367" t="s">
        <v>521</v>
      </c>
    </row>
    <row r="4" spans="1:7" ht="24">
      <c r="A4" s="355" t="s">
        <v>522</v>
      </c>
      <c r="B4" s="356">
        <v>3049571</v>
      </c>
      <c r="C4" s="356">
        <v>0</v>
      </c>
      <c r="D4" s="356">
        <v>0</v>
      </c>
      <c r="E4" s="356">
        <v>3305568</v>
      </c>
      <c r="F4" s="356">
        <v>0</v>
      </c>
      <c r="G4" s="357">
        <v>0</v>
      </c>
    </row>
    <row r="5" spans="1:7" ht="12.75">
      <c r="A5" s="358" t="s">
        <v>523</v>
      </c>
      <c r="B5" s="359">
        <v>2726</v>
      </c>
      <c r="C5" s="360"/>
      <c r="D5" s="360"/>
      <c r="E5" s="359">
        <v>3208</v>
      </c>
      <c r="F5" s="359"/>
      <c r="G5" s="358"/>
    </row>
    <row r="6" spans="1:7" ht="12.75">
      <c r="A6" s="358" t="s">
        <v>524</v>
      </c>
      <c r="B6" s="359">
        <v>3036188</v>
      </c>
      <c r="C6" s="360"/>
      <c r="D6" s="360"/>
      <c r="E6" s="359">
        <v>3289795</v>
      </c>
      <c r="F6" s="359"/>
      <c r="G6" s="358"/>
    </row>
    <row r="7" spans="1:7" ht="24">
      <c r="A7" s="358" t="s">
        <v>525</v>
      </c>
      <c r="B7" s="359">
        <v>3939</v>
      </c>
      <c r="C7" s="360"/>
      <c r="D7" s="360"/>
      <c r="E7" s="359">
        <v>3182</v>
      </c>
      <c r="F7" s="359"/>
      <c r="G7" s="358"/>
    </row>
    <row r="8" spans="1:7" ht="36">
      <c r="A8" s="358" t="s">
        <v>526</v>
      </c>
      <c r="B8" s="359">
        <v>6718</v>
      </c>
      <c r="C8" s="360"/>
      <c r="D8" s="360"/>
      <c r="E8" s="359">
        <v>9383</v>
      </c>
      <c r="F8" s="359"/>
      <c r="G8" s="358"/>
    </row>
    <row r="9" spans="1:7" ht="12.75">
      <c r="A9" s="355" t="s">
        <v>527</v>
      </c>
      <c r="B9" s="356">
        <v>503719</v>
      </c>
      <c r="C9" s="356">
        <v>0</v>
      </c>
      <c r="D9" s="356">
        <v>0</v>
      </c>
      <c r="E9" s="356">
        <v>467382</v>
      </c>
      <c r="F9" s="356">
        <v>0</v>
      </c>
      <c r="G9" s="357">
        <v>0</v>
      </c>
    </row>
    <row r="10" spans="1:7" ht="12.75">
      <c r="A10" s="358" t="s">
        <v>528</v>
      </c>
      <c r="B10" s="359">
        <v>4379</v>
      </c>
      <c r="C10" s="360"/>
      <c r="D10" s="360"/>
      <c r="E10" s="359">
        <v>3984</v>
      </c>
      <c r="F10" s="359"/>
      <c r="G10" s="358"/>
    </row>
    <row r="11" spans="1:7" ht="12.75">
      <c r="A11" s="358" t="s">
        <v>529</v>
      </c>
      <c r="B11" s="359">
        <v>33898</v>
      </c>
      <c r="C11" s="360"/>
      <c r="D11" s="360"/>
      <c r="E11" s="359">
        <v>46442</v>
      </c>
      <c r="F11" s="359"/>
      <c r="G11" s="358"/>
    </row>
    <row r="12" spans="1:7" ht="12.75">
      <c r="A12" s="358" t="s">
        <v>530</v>
      </c>
      <c r="B12" s="359">
        <v>0</v>
      </c>
      <c r="C12" s="360"/>
      <c r="D12" s="360"/>
      <c r="E12" s="359">
        <v>0</v>
      </c>
      <c r="F12" s="359"/>
      <c r="G12" s="358"/>
    </row>
    <row r="13" spans="1:7" ht="12.75">
      <c r="A13" s="358" t="s">
        <v>531</v>
      </c>
      <c r="B13" s="359">
        <v>429088</v>
      </c>
      <c r="C13" s="360"/>
      <c r="D13" s="360"/>
      <c r="E13" s="359">
        <v>346168</v>
      </c>
      <c r="F13" s="359"/>
      <c r="G13" s="358"/>
    </row>
    <row r="14" spans="1:7" ht="36">
      <c r="A14" s="358" t="s">
        <v>532</v>
      </c>
      <c r="B14" s="359">
        <v>36354</v>
      </c>
      <c r="C14" s="360"/>
      <c r="D14" s="360"/>
      <c r="E14" s="359">
        <v>70788</v>
      </c>
      <c r="F14" s="359"/>
      <c r="G14" s="358"/>
    </row>
    <row r="15" spans="1:7" ht="44.25" customHeight="1">
      <c r="A15" s="369" t="s">
        <v>533</v>
      </c>
      <c r="B15" s="370">
        <f>B4+B9</f>
        <v>3553290</v>
      </c>
      <c r="C15" s="370">
        <v>0</v>
      </c>
      <c r="D15" s="370">
        <v>0</v>
      </c>
      <c r="E15" s="370">
        <f>E4+E9</f>
        <v>3772950</v>
      </c>
      <c r="F15" s="370">
        <v>0</v>
      </c>
      <c r="G15" s="369">
        <v>0</v>
      </c>
    </row>
    <row r="16" spans="1:7" ht="60">
      <c r="A16" s="361" t="s">
        <v>534</v>
      </c>
      <c r="B16" s="363" t="s">
        <v>519</v>
      </c>
      <c r="C16" s="362" t="s">
        <v>535</v>
      </c>
      <c r="D16" s="362" t="s">
        <v>518</v>
      </c>
      <c r="E16" s="363" t="s">
        <v>519</v>
      </c>
      <c r="F16" s="363" t="s">
        <v>520</v>
      </c>
      <c r="G16" s="364" t="s">
        <v>521</v>
      </c>
    </row>
    <row r="17" spans="1:7" ht="12.75">
      <c r="A17" s="355" t="s">
        <v>537</v>
      </c>
      <c r="B17" s="356">
        <v>2810908</v>
      </c>
      <c r="C17" s="356">
        <v>0</v>
      </c>
      <c r="D17" s="356">
        <v>0</v>
      </c>
      <c r="E17" s="356">
        <v>3056968</v>
      </c>
      <c r="F17" s="356">
        <v>0</v>
      </c>
      <c r="G17" s="357">
        <v>0</v>
      </c>
    </row>
    <row r="18" spans="1:7" ht="12.75">
      <c r="A18" s="358" t="s">
        <v>538</v>
      </c>
      <c r="B18" s="359">
        <v>119183</v>
      </c>
      <c r="C18" s="360"/>
      <c r="D18" s="360"/>
      <c r="E18" s="359">
        <v>119183</v>
      </c>
      <c r="F18" s="359"/>
      <c r="G18" s="358"/>
    </row>
    <row r="19" spans="1:7" ht="12.75">
      <c r="A19" s="358" t="s">
        <v>539</v>
      </c>
      <c r="B19" s="359">
        <v>2691725</v>
      </c>
      <c r="C19" s="360"/>
      <c r="D19" s="360"/>
      <c r="E19" s="359">
        <v>2937785</v>
      </c>
      <c r="F19" s="359"/>
      <c r="G19" s="358"/>
    </row>
    <row r="20" spans="1:7" ht="12.75">
      <c r="A20" s="355" t="s">
        <v>540</v>
      </c>
      <c r="B20" s="356">
        <v>441482</v>
      </c>
      <c r="C20" s="356">
        <v>0</v>
      </c>
      <c r="D20" s="356">
        <v>0</v>
      </c>
      <c r="E20" s="356">
        <v>416511</v>
      </c>
      <c r="F20" s="356">
        <v>0</v>
      </c>
      <c r="G20" s="357">
        <v>0</v>
      </c>
    </row>
    <row r="21" spans="1:7" ht="24">
      <c r="A21" s="358" t="s">
        <v>541</v>
      </c>
      <c r="B21" s="359">
        <v>441482</v>
      </c>
      <c r="C21" s="360"/>
      <c r="D21" s="360"/>
      <c r="E21" s="359">
        <v>416511</v>
      </c>
      <c r="F21" s="359"/>
      <c r="G21" s="358"/>
    </row>
    <row r="22" spans="1:7" ht="24">
      <c r="A22" s="358" t="s">
        <v>542</v>
      </c>
      <c r="B22" s="359"/>
      <c r="C22" s="360"/>
      <c r="D22" s="360"/>
      <c r="E22" s="359"/>
      <c r="F22" s="359"/>
      <c r="G22" s="358"/>
    </row>
    <row r="23" spans="1:7" ht="24">
      <c r="A23" s="355" t="s">
        <v>543</v>
      </c>
      <c r="B23" s="356">
        <v>300900</v>
      </c>
      <c r="C23" s="356">
        <v>0</v>
      </c>
      <c r="D23" s="356">
        <v>0</v>
      </c>
      <c r="E23" s="356">
        <v>299471</v>
      </c>
      <c r="F23" s="356">
        <v>0</v>
      </c>
      <c r="G23" s="357">
        <v>0</v>
      </c>
    </row>
    <row r="24" spans="1:7" ht="24">
      <c r="A24" s="358" t="s">
        <v>544</v>
      </c>
      <c r="B24" s="359">
        <v>236875</v>
      </c>
      <c r="C24" s="360"/>
      <c r="D24" s="360"/>
      <c r="E24" s="359">
        <v>282195</v>
      </c>
      <c r="F24" s="359"/>
      <c r="G24" s="358"/>
    </row>
    <row r="25" spans="1:7" ht="24">
      <c r="A25" s="358" t="s">
        <v>545</v>
      </c>
      <c r="B25" s="359">
        <v>40065</v>
      </c>
      <c r="C25" s="360"/>
      <c r="D25" s="360"/>
      <c r="E25" s="359">
        <v>16831</v>
      </c>
      <c r="F25" s="359"/>
      <c r="G25" s="358"/>
    </row>
    <row r="26" spans="1:7" ht="36">
      <c r="A26" s="358" t="s">
        <v>546</v>
      </c>
      <c r="B26" s="359">
        <v>23960</v>
      </c>
      <c r="C26" s="360"/>
      <c r="D26" s="360"/>
      <c r="E26" s="359">
        <v>445</v>
      </c>
      <c r="F26" s="359"/>
      <c r="G26" s="358"/>
    </row>
    <row r="27" spans="1:7" ht="42.75" customHeight="1">
      <c r="A27" s="369" t="s">
        <v>547</v>
      </c>
      <c r="B27" s="370">
        <f>B17+B20+B23</f>
        <v>3553290</v>
      </c>
      <c r="C27" s="370">
        <v>0</v>
      </c>
      <c r="D27" s="370">
        <v>0</v>
      </c>
      <c r="E27" s="370">
        <f>E17+E20+E23</f>
        <v>3772950</v>
      </c>
      <c r="F27" s="370">
        <v>0</v>
      </c>
      <c r="G27" s="369">
        <v>0</v>
      </c>
    </row>
  </sheetData>
  <mergeCells count="2">
    <mergeCell ref="A1:G1"/>
    <mergeCell ref="A2:G2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&amp;L17. melléklet a 12/2011. (IV.29.) önkormányzati rendelethez
ezer Ft-ban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6"/>
  <sheetViews>
    <sheetView workbookViewId="0" topLeftCell="A1">
      <selection activeCell="E5" sqref="E5"/>
    </sheetView>
  </sheetViews>
  <sheetFormatPr defaultColWidth="9.140625" defaultRowHeight="12.75"/>
  <cols>
    <col min="1" max="1" width="2.7109375" style="0" customWidth="1"/>
    <col min="2" max="2" width="16.421875" style="0" customWidth="1"/>
    <col min="3" max="3" width="12.28125" style="0" customWidth="1"/>
    <col min="5" max="5" width="10.421875" style="0" customWidth="1"/>
    <col min="6" max="6" width="12.28125" style="0" customWidth="1"/>
    <col min="8" max="8" width="14.421875" style="0" customWidth="1"/>
  </cols>
  <sheetData>
    <row r="1" spans="1:8" ht="12.75">
      <c r="A1" s="775" t="s">
        <v>572</v>
      </c>
      <c r="B1" s="775"/>
      <c r="C1" s="775"/>
      <c r="D1" s="775"/>
      <c r="E1" s="775"/>
      <c r="F1" s="775"/>
      <c r="G1" s="775"/>
      <c r="H1" s="775"/>
    </row>
    <row r="2" spans="1:8" ht="23.25" customHeight="1" thickBot="1">
      <c r="A2" s="371" t="s">
        <v>548</v>
      </c>
      <c r="B2" s="371"/>
      <c r="C2" s="371"/>
      <c r="D2" s="371"/>
      <c r="E2" s="371"/>
      <c r="F2" s="371"/>
      <c r="G2" s="371"/>
      <c r="H2" s="371"/>
    </row>
    <row r="3" spans="1:8" s="580" customFormat="1" ht="76.5" customHeight="1" thickBot="1">
      <c r="A3" s="577" t="s">
        <v>1038</v>
      </c>
      <c r="B3" s="578" t="s">
        <v>549</v>
      </c>
      <c r="C3" s="578" t="s">
        <v>519</v>
      </c>
      <c r="D3" s="578" t="s">
        <v>550</v>
      </c>
      <c r="E3" s="578" t="s">
        <v>518</v>
      </c>
      <c r="F3" s="578" t="s">
        <v>519</v>
      </c>
      <c r="G3" s="578" t="s">
        <v>551</v>
      </c>
      <c r="H3" s="579" t="s">
        <v>552</v>
      </c>
    </row>
    <row r="4" spans="1:8" ht="12.75">
      <c r="A4" s="372" t="s">
        <v>1035</v>
      </c>
      <c r="B4" s="373" t="s">
        <v>553</v>
      </c>
      <c r="C4" s="374">
        <v>429075</v>
      </c>
      <c r="D4" s="374"/>
      <c r="E4" s="374"/>
      <c r="F4" s="374">
        <v>346155</v>
      </c>
      <c r="G4" s="374"/>
      <c r="H4" s="374"/>
    </row>
    <row r="5" spans="1:8" ht="78.75" customHeight="1">
      <c r="A5" s="375" t="s">
        <v>1036</v>
      </c>
      <c r="B5" s="353" t="s">
        <v>554</v>
      </c>
      <c r="C5" s="352">
        <v>12407</v>
      </c>
      <c r="D5" s="352"/>
      <c r="E5" s="352"/>
      <c r="F5" s="352">
        <v>70356</v>
      </c>
      <c r="G5" s="352"/>
      <c r="H5" s="352"/>
    </row>
    <row r="6" spans="1:8" ht="43.5" customHeight="1">
      <c r="A6" s="375" t="s">
        <v>1042</v>
      </c>
      <c r="B6" s="353" t="s">
        <v>555</v>
      </c>
      <c r="C6" s="352">
        <v>357332</v>
      </c>
      <c r="D6" s="352"/>
      <c r="E6" s="352"/>
      <c r="F6" s="352">
        <v>386355</v>
      </c>
      <c r="G6" s="352"/>
      <c r="H6" s="352"/>
    </row>
    <row r="7" spans="1:8" ht="49.5" customHeight="1">
      <c r="A7" s="375" t="s">
        <v>556</v>
      </c>
      <c r="B7" s="353" t="s">
        <v>557</v>
      </c>
      <c r="C7" s="352"/>
      <c r="D7" s="352"/>
      <c r="E7" s="352"/>
      <c r="F7" s="352"/>
      <c r="G7" s="352"/>
      <c r="H7" s="352"/>
    </row>
    <row r="8" spans="1:8" ht="61.5" customHeight="1">
      <c r="A8" s="375" t="s">
        <v>1037</v>
      </c>
      <c r="B8" s="353" t="s">
        <v>558</v>
      </c>
      <c r="C8" s="352">
        <v>84150</v>
      </c>
      <c r="D8" s="352"/>
      <c r="E8" s="352"/>
      <c r="F8" s="352">
        <v>30156</v>
      </c>
      <c r="G8" s="352"/>
      <c r="H8" s="352"/>
    </row>
    <row r="9" spans="1:8" ht="50.25" customHeight="1">
      <c r="A9" s="375" t="s">
        <v>1275</v>
      </c>
      <c r="B9" s="353" t="s">
        <v>559</v>
      </c>
      <c r="C9" s="352">
        <v>1404</v>
      </c>
      <c r="D9" s="352"/>
      <c r="E9" s="352"/>
      <c r="F9" s="352">
        <v>2367</v>
      </c>
      <c r="G9" s="352"/>
      <c r="H9" s="352"/>
    </row>
    <row r="10" spans="1:8" ht="43.5" customHeight="1">
      <c r="A10" s="375" t="s">
        <v>485</v>
      </c>
      <c r="B10" s="353" t="s">
        <v>560</v>
      </c>
      <c r="C10" s="352"/>
      <c r="D10" s="352"/>
      <c r="E10" s="352"/>
      <c r="F10" s="352"/>
      <c r="G10" s="352"/>
      <c r="H10" s="352"/>
    </row>
    <row r="11" spans="1:8" ht="73.5" customHeight="1">
      <c r="A11" s="375" t="s">
        <v>486</v>
      </c>
      <c r="B11" s="353" t="s">
        <v>561</v>
      </c>
      <c r="C11" s="352"/>
      <c r="D11" s="352"/>
      <c r="E11" s="352"/>
      <c r="F11" s="352"/>
      <c r="G11" s="352"/>
      <c r="H11" s="352"/>
    </row>
    <row r="12" spans="1:8" ht="72" customHeight="1">
      <c r="A12" s="375" t="s">
        <v>562</v>
      </c>
      <c r="B12" s="353" t="s">
        <v>563</v>
      </c>
      <c r="C12" s="352"/>
      <c r="D12" s="352"/>
      <c r="E12" s="352"/>
      <c r="F12" s="352"/>
      <c r="G12" s="352"/>
      <c r="H12" s="352"/>
    </row>
    <row r="13" spans="1:8" ht="45" customHeight="1">
      <c r="A13" s="375" t="s">
        <v>564</v>
      </c>
      <c r="B13" s="353" t="s">
        <v>565</v>
      </c>
      <c r="C13" s="352">
        <v>85554</v>
      </c>
      <c r="D13" s="352"/>
      <c r="E13" s="352"/>
      <c r="F13" s="352">
        <v>32523</v>
      </c>
      <c r="G13" s="352"/>
      <c r="H13" s="352"/>
    </row>
    <row r="14" spans="1:8" ht="60" customHeight="1">
      <c r="A14" s="375" t="s">
        <v>566</v>
      </c>
      <c r="B14" s="353" t="s">
        <v>567</v>
      </c>
      <c r="C14" s="352"/>
      <c r="D14" s="352"/>
      <c r="E14" s="352"/>
      <c r="F14" s="352"/>
      <c r="G14" s="352"/>
      <c r="H14" s="352"/>
    </row>
    <row r="15" spans="1:8" ht="55.5" customHeight="1">
      <c r="A15" s="375" t="s">
        <v>568</v>
      </c>
      <c r="B15" s="292" t="s">
        <v>569</v>
      </c>
      <c r="C15" s="352">
        <v>85554</v>
      </c>
      <c r="D15" s="352"/>
      <c r="E15" s="352"/>
      <c r="F15" s="352">
        <v>26758</v>
      </c>
      <c r="G15" s="352"/>
      <c r="H15" s="352"/>
    </row>
    <row r="16" spans="1:8" ht="25.5">
      <c r="A16" s="375" t="s">
        <v>570</v>
      </c>
      <c r="B16" s="292" t="s">
        <v>571</v>
      </c>
      <c r="C16" s="376"/>
      <c r="D16" s="352"/>
      <c r="E16" s="352"/>
      <c r="F16" s="376">
        <v>5755</v>
      </c>
      <c r="G16" s="352"/>
      <c r="H16" s="352"/>
    </row>
  </sheetData>
  <mergeCells count="1">
    <mergeCell ref="A1:H1"/>
  </mergeCells>
  <printOptions headings="1"/>
  <pageMargins left="0.75" right="0.75" top="1" bottom="1" header="0.5" footer="0.5"/>
  <pageSetup fitToHeight="1" fitToWidth="1" horizontalDpi="600" verticalDpi="600" orientation="portrait" paperSize="9" scale="90" r:id="rId1"/>
  <headerFooter alignWithMargins="0">
    <oddHeader>&amp;L18. melléklet a 12/2011. (IV.29.) önkormányzati rendelethez
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9"/>
  <sheetViews>
    <sheetView zoomScalePageLayoutView="0" workbookViewId="0" topLeftCell="A16">
      <selection activeCell="K44" sqref="K44"/>
    </sheetView>
  </sheetViews>
  <sheetFormatPr defaultColWidth="9.140625" defaultRowHeight="12.75"/>
  <cols>
    <col min="1" max="1" width="9.140625" style="97" customWidth="1"/>
    <col min="2" max="2" width="6.57421875" style="97" customWidth="1"/>
    <col min="3" max="3" width="7.00390625" style="97" customWidth="1"/>
    <col min="4" max="4" width="39.421875" style="564" customWidth="1"/>
    <col min="5" max="5" width="12.7109375" style="97" customWidth="1"/>
    <col min="6" max="6" width="13.28125" style="97" customWidth="1"/>
    <col min="7" max="7" width="12.421875" style="97" customWidth="1"/>
    <col min="8" max="8" width="13.7109375" style="97" bestFit="1" customWidth="1"/>
    <col min="9" max="9" width="11.7109375" style="97" customWidth="1"/>
    <col min="10" max="11" width="9.140625" style="97" customWidth="1"/>
  </cols>
  <sheetData>
    <row r="1" spans="1:9" ht="21.75" customHeight="1">
      <c r="A1" s="705" t="s">
        <v>87</v>
      </c>
      <c r="B1" s="705"/>
      <c r="C1" s="705"/>
      <c r="D1" s="705"/>
      <c r="E1" s="705"/>
      <c r="F1" s="706"/>
      <c r="G1" s="706"/>
      <c r="H1" s="706"/>
      <c r="I1" s="706"/>
    </row>
    <row r="2" spans="1:9" ht="21.75" customHeight="1">
      <c r="A2" s="705" t="s">
        <v>88</v>
      </c>
      <c r="B2" s="706"/>
      <c r="C2" s="706"/>
      <c r="D2" s="706"/>
      <c r="E2" s="706"/>
      <c r="F2" s="706"/>
      <c r="G2" s="706"/>
      <c r="H2" s="706"/>
      <c r="I2" s="706"/>
    </row>
    <row r="3" spans="1:11" s="48" customFormat="1" ht="38.25">
      <c r="A3" s="545" t="s">
        <v>1145</v>
      </c>
      <c r="B3" s="546" t="s">
        <v>1146</v>
      </c>
      <c r="C3" s="546" t="s">
        <v>1124</v>
      </c>
      <c r="D3" s="547" t="s">
        <v>1125</v>
      </c>
      <c r="E3" s="548" t="s">
        <v>17</v>
      </c>
      <c r="F3" s="549" t="s">
        <v>83</v>
      </c>
      <c r="G3" s="549" t="s">
        <v>84</v>
      </c>
      <c r="H3" s="549" t="s">
        <v>85</v>
      </c>
      <c r="I3" s="549" t="s">
        <v>86</v>
      </c>
      <c r="J3" s="485"/>
      <c r="K3" s="485"/>
    </row>
    <row r="4" spans="1:11" s="47" customFormat="1" ht="12.75">
      <c r="A4" s="114"/>
      <c r="B4" s="114" t="s">
        <v>1035</v>
      </c>
      <c r="C4" s="114"/>
      <c r="D4" s="550" t="s">
        <v>1067</v>
      </c>
      <c r="E4" s="112">
        <v>184879</v>
      </c>
      <c r="F4" s="542">
        <v>217559</v>
      </c>
      <c r="G4" s="542">
        <v>213775</v>
      </c>
      <c r="H4" s="542">
        <f>(G4/F4)*100</f>
        <v>98.2607016947127</v>
      </c>
      <c r="I4" s="542">
        <f>(G4/$G$46)*100</f>
        <v>18.9137228116617</v>
      </c>
      <c r="J4" s="97"/>
      <c r="K4" s="97"/>
    </row>
    <row r="5" spans="1:11" s="47" customFormat="1" ht="12.75">
      <c r="A5" s="124"/>
      <c r="B5" s="124"/>
      <c r="C5" s="124"/>
      <c r="D5" s="551" t="s">
        <v>1151</v>
      </c>
      <c r="E5" s="113">
        <v>1020</v>
      </c>
      <c r="F5" s="187">
        <v>22438</v>
      </c>
      <c r="G5" s="97">
        <v>22533</v>
      </c>
      <c r="H5" s="97">
        <f>(G5/F5)*100</f>
        <v>100.42338889384081</v>
      </c>
      <c r="I5" s="97">
        <f>(G5/$G$46)*100</f>
        <v>1.9936050338681937</v>
      </c>
      <c r="J5" s="97"/>
      <c r="K5" s="97"/>
    </row>
    <row r="6" spans="1:11" s="47" customFormat="1" ht="25.5">
      <c r="A6" s="114"/>
      <c r="B6" s="114" t="s">
        <v>1036</v>
      </c>
      <c r="C6" s="114"/>
      <c r="D6" s="550" t="s">
        <v>1078</v>
      </c>
      <c r="E6" s="114">
        <f>+E7+E10+E12+E16</f>
        <v>270928</v>
      </c>
      <c r="F6" s="114">
        <f>+F7+F10+F12+F16+F11</f>
        <v>293336</v>
      </c>
      <c r="G6" s="114">
        <f>+G7+G10+G12+G16+G11</f>
        <v>291286</v>
      </c>
      <c r="H6" s="114">
        <f>+H7+H10+H12+H16+H11</f>
        <v>487.8147453896855</v>
      </c>
      <c r="I6" s="114">
        <f>+I7+I10+I12+I16+I11</f>
        <v>25.771501171407742</v>
      </c>
      <c r="J6" s="97"/>
      <c r="K6" s="97"/>
    </row>
    <row r="7" spans="1:11" s="47" customFormat="1" ht="12.75">
      <c r="A7" s="117"/>
      <c r="B7" s="117"/>
      <c r="C7" s="504" t="s">
        <v>1070</v>
      </c>
      <c r="D7" s="551" t="s">
        <v>1059</v>
      </c>
      <c r="E7" s="115">
        <f>E8+E9</f>
        <v>65000</v>
      </c>
      <c r="F7" s="115">
        <f>F8+F9</f>
        <v>81875</v>
      </c>
      <c r="G7" s="115">
        <f>G8+G9</f>
        <v>81573</v>
      </c>
      <c r="H7" s="97">
        <f aca="true" t="shared" si="0" ref="H7:H48">(G7/F7)*100</f>
        <v>99.63114503816793</v>
      </c>
      <c r="I7" s="97">
        <f aca="true" t="shared" si="1" ref="I7:I46">(G7/$G$46)*100</f>
        <v>7.2171634237664835</v>
      </c>
      <c r="J7" s="97"/>
      <c r="K7" s="97"/>
    </row>
    <row r="8" spans="1:11" s="47" customFormat="1" ht="12.75">
      <c r="A8" s="117"/>
      <c r="B8" s="117"/>
      <c r="C8" s="504" t="s">
        <v>1163</v>
      </c>
      <c r="D8" s="551" t="s">
        <v>1068</v>
      </c>
      <c r="E8" s="117">
        <v>15000</v>
      </c>
      <c r="F8" s="187">
        <v>15000</v>
      </c>
      <c r="G8" s="97">
        <v>14698</v>
      </c>
      <c r="H8" s="97">
        <f t="shared" si="0"/>
        <v>97.98666666666666</v>
      </c>
      <c r="I8" s="97">
        <f t="shared" si="1"/>
        <v>1.3004041533659394</v>
      </c>
      <c r="J8" s="97"/>
      <c r="K8" s="97"/>
    </row>
    <row r="9" spans="1:11" s="47" customFormat="1" ht="12.75">
      <c r="A9" s="117"/>
      <c r="B9" s="117"/>
      <c r="C9" s="504" t="s">
        <v>1164</v>
      </c>
      <c r="D9" s="551" t="s">
        <v>1069</v>
      </c>
      <c r="E9" s="117">
        <v>50000</v>
      </c>
      <c r="F9" s="187">
        <v>66875</v>
      </c>
      <c r="G9" s="97">
        <v>66875</v>
      </c>
      <c r="H9" s="97">
        <f t="shared" si="0"/>
        <v>100</v>
      </c>
      <c r="I9" s="97">
        <f t="shared" si="1"/>
        <v>5.916759270400544</v>
      </c>
      <c r="J9" s="97"/>
      <c r="K9" s="97"/>
    </row>
    <row r="10" spans="1:11" s="47" customFormat="1" ht="12.75">
      <c r="A10" s="117"/>
      <c r="B10" s="117"/>
      <c r="C10" s="504" t="s">
        <v>1074</v>
      </c>
      <c r="D10" s="551" t="s">
        <v>1071</v>
      </c>
      <c r="E10" s="115">
        <v>0</v>
      </c>
      <c r="F10" s="187">
        <v>34</v>
      </c>
      <c r="G10" s="97">
        <v>34</v>
      </c>
      <c r="H10" s="97">
        <f t="shared" si="0"/>
        <v>100</v>
      </c>
      <c r="I10" s="97">
        <f t="shared" si="1"/>
        <v>0.0030081467692503697</v>
      </c>
      <c r="J10" s="97"/>
      <c r="K10" s="97"/>
    </row>
    <row r="11" spans="1:11" s="47" customFormat="1" ht="12.75">
      <c r="A11" s="117"/>
      <c r="B11" s="117"/>
      <c r="C11" s="504" t="s">
        <v>1232</v>
      </c>
      <c r="D11" s="551" t="s">
        <v>1233</v>
      </c>
      <c r="E11" s="115"/>
      <c r="F11" s="187">
        <v>286</v>
      </c>
      <c r="G11" s="97">
        <v>286</v>
      </c>
      <c r="H11" s="97">
        <f t="shared" si="0"/>
        <v>100</v>
      </c>
      <c r="I11" s="97">
        <f t="shared" si="1"/>
        <v>0.025303822823694287</v>
      </c>
      <c r="J11" s="97"/>
      <c r="K11" s="97"/>
    </row>
    <row r="12" spans="1:11" s="47" customFormat="1" ht="12.75">
      <c r="A12" s="552"/>
      <c r="B12" s="552"/>
      <c r="C12" s="553" t="s">
        <v>1076</v>
      </c>
      <c r="D12" s="554" t="s">
        <v>1075</v>
      </c>
      <c r="E12" s="114">
        <f>E13+E14+E15</f>
        <v>191135</v>
      </c>
      <c r="F12" s="114">
        <f>F13+F14+F15</f>
        <v>196348</v>
      </c>
      <c r="G12" s="114">
        <f>G13+G14+G15</f>
        <v>196348</v>
      </c>
      <c r="H12" s="654">
        <f t="shared" si="0"/>
        <v>100</v>
      </c>
      <c r="I12" s="654">
        <f t="shared" si="1"/>
        <v>17.37187064261093</v>
      </c>
      <c r="J12" s="97"/>
      <c r="K12" s="97"/>
    </row>
    <row r="13" spans="1:11" s="47" customFormat="1" ht="12.75">
      <c r="A13" s="117"/>
      <c r="B13" s="117"/>
      <c r="C13" s="504" t="s">
        <v>1165</v>
      </c>
      <c r="D13" s="551" t="s">
        <v>1072</v>
      </c>
      <c r="E13" s="118">
        <v>41029</v>
      </c>
      <c r="F13" s="187">
        <v>41029</v>
      </c>
      <c r="G13" s="97">
        <v>41029</v>
      </c>
      <c r="H13" s="97">
        <f t="shared" si="0"/>
        <v>100</v>
      </c>
      <c r="I13" s="97">
        <f t="shared" si="1"/>
        <v>3.630036876340395</v>
      </c>
      <c r="J13" s="97"/>
      <c r="K13" s="97"/>
    </row>
    <row r="14" spans="1:11" s="47" customFormat="1" ht="12.75">
      <c r="A14" s="117"/>
      <c r="B14" s="117"/>
      <c r="C14" s="504" t="s">
        <v>1166</v>
      </c>
      <c r="D14" s="551" t="s">
        <v>1180</v>
      </c>
      <c r="E14" s="119">
        <v>125106</v>
      </c>
      <c r="F14" s="187">
        <v>124921</v>
      </c>
      <c r="G14" s="97">
        <v>124921</v>
      </c>
      <c r="H14" s="97">
        <f t="shared" si="0"/>
        <v>100</v>
      </c>
      <c r="I14" s="97">
        <f t="shared" si="1"/>
        <v>11.052373604750748</v>
      </c>
      <c r="J14" s="97"/>
      <c r="K14" s="97"/>
    </row>
    <row r="15" spans="1:11" s="47" customFormat="1" ht="12.75">
      <c r="A15" s="117"/>
      <c r="B15" s="117"/>
      <c r="C15" s="504" t="s">
        <v>1167</v>
      </c>
      <c r="D15" s="551" t="s">
        <v>1073</v>
      </c>
      <c r="E15" s="119">
        <v>25000</v>
      </c>
      <c r="F15" s="187">
        <v>30398</v>
      </c>
      <c r="G15" s="97">
        <v>30398</v>
      </c>
      <c r="H15" s="97">
        <f t="shared" si="0"/>
        <v>100</v>
      </c>
      <c r="I15" s="97">
        <f t="shared" si="1"/>
        <v>2.6894601615197864</v>
      </c>
      <c r="J15" s="97"/>
      <c r="K15" s="97"/>
    </row>
    <row r="16" spans="1:11" s="47" customFormat="1" ht="25.5">
      <c r="A16" s="117"/>
      <c r="B16" s="117"/>
      <c r="C16" s="504" t="s">
        <v>1189</v>
      </c>
      <c r="D16" s="551" t="s">
        <v>1077</v>
      </c>
      <c r="E16" s="115">
        <v>14793</v>
      </c>
      <c r="F16" s="187">
        <v>14793</v>
      </c>
      <c r="G16" s="97">
        <v>13045</v>
      </c>
      <c r="H16" s="97">
        <f t="shared" si="0"/>
        <v>88.18360035151761</v>
      </c>
      <c r="I16" s="97">
        <f t="shared" si="1"/>
        <v>1.1541551354373845</v>
      </c>
      <c r="J16" s="97"/>
      <c r="K16" s="97"/>
    </row>
    <row r="17" spans="1:11" s="111" customFormat="1" ht="18" customHeight="1">
      <c r="A17" s="110" t="s">
        <v>1079</v>
      </c>
      <c r="B17" s="555"/>
      <c r="C17" s="110"/>
      <c r="D17" s="556" t="s">
        <v>1080</v>
      </c>
      <c r="E17" s="110">
        <f>E4+E6</f>
        <v>455807</v>
      </c>
      <c r="F17" s="110">
        <f>F4+F6</f>
        <v>510895</v>
      </c>
      <c r="G17" s="110">
        <f>G4+G6</f>
        <v>505061</v>
      </c>
      <c r="H17" s="602">
        <f t="shared" si="0"/>
        <v>98.85808238483446</v>
      </c>
      <c r="I17" s="602">
        <f t="shared" si="1"/>
        <v>44.68522398306944</v>
      </c>
      <c r="J17" s="189"/>
      <c r="K17" s="189"/>
    </row>
    <row r="18" spans="1:11" s="116" customFormat="1" ht="16.5" customHeight="1">
      <c r="A18" s="127"/>
      <c r="B18" s="114" t="s">
        <v>1035</v>
      </c>
      <c r="C18" s="114"/>
      <c r="D18" s="550" t="s">
        <v>1084</v>
      </c>
      <c r="E18" s="114">
        <f>E19+E20+E21</f>
        <v>202462</v>
      </c>
      <c r="F18" s="114">
        <f>F19+F20+F21+F22+F26</f>
        <v>379352</v>
      </c>
      <c r="G18" s="114">
        <f>G19+G20+G21+G22+G26</f>
        <v>379352</v>
      </c>
      <c r="H18" s="176">
        <f t="shared" si="0"/>
        <v>100</v>
      </c>
      <c r="I18" s="176">
        <f t="shared" si="1"/>
        <v>33.563132153196065</v>
      </c>
      <c r="J18" s="187"/>
      <c r="K18" s="187"/>
    </row>
    <row r="19" spans="1:11" s="47" customFormat="1" ht="12.75">
      <c r="A19" s="117"/>
      <c r="B19" s="117"/>
      <c r="C19" s="504" t="s">
        <v>1081</v>
      </c>
      <c r="D19" s="551" t="s">
        <v>1195</v>
      </c>
      <c r="E19" s="119">
        <v>201888</v>
      </c>
      <c r="F19" s="187">
        <v>202925</v>
      </c>
      <c r="G19" s="97">
        <v>202925</v>
      </c>
      <c r="H19" s="97">
        <f t="shared" si="0"/>
        <v>100</v>
      </c>
      <c r="I19" s="97">
        <f t="shared" si="1"/>
        <v>17.95377009265092</v>
      </c>
      <c r="J19" s="97"/>
      <c r="K19" s="97"/>
    </row>
    <row r="20" spans="1:11" s="47" customFormat="1" ht="12.75">
      <c r="A20" s="117"/>
      <c r="B20" s="117"/>
      <c r="C20" s="504" t="s">
        <v>1082</v>
      </c>
      <c r="D20" s="551" t="s">
        <v>1143</v>
      </c>
      <c r="E20" s="119">
        <v>555</v>
      </c>
      <c r="F20" s="187">
        <v>52961</v>
      </c>
      <c r="G20" s="97">
        <v>52961</v>
      </c>
      <c r="H20" s="97">
        <f t="shared" si="0"/>
        <v>100</v>
      </c>
      <c r="I20" s="97">
        <f t="shared" si="1"/>
        <v>4.6857194425373185</v>
      </c>
      <c r="J20" s="97"/>
      <c r="K20" s="97"/>
    </row>
    <row r="21" spans="1:11" s="47" customFormat="1" ht="14.25" customHeight="1">
      <c r="A21" s="117"/>
      <c r="B21" s="117"/>
      <c r="C21" s="504" t="s">
        <v>1190</v>
      </c>
      <c r="D21" s="551" t="s">
        <v>1083</v>
      </c>
      <c r="E21" s="119">
        <v>19</v>
      </c>
      <c r="F21" s="187">
        <v>107356</v>
      </c>
      <c r="G21" s="97">
        <v>107356</v>
      </c>
      <c r="H21" s="97">
        <f t="shared" si="0"/>
        <v>100</v>
      </c>
      <c r="I21" s="97">
        <f t="shared" si="1"/>
        <v>9.498311898813022</v>
      </c>
      <c r="J21" s="97"/>
      <c r="K21" s="97"/>
    </row>
    <row r="22" spans="1:11" s="47" customFormat="1" ht="12.75">
      <c r="A22" s="117"/>
      <c r="B22" s="117"/>
      <c r="C22" s="504" t="s">
        <v>46</v>
      </c>
      <c r="D22" s="551" t="s">
        <v>1237</v>
      </c>
      <c r="E22" s="119"/>
      <c r="F22" s="187">
        <v>11370</v>
      </c>
      <c r="G22" s="97">
        <v>11370</v>
      </c>
      <c r="H22" s="97">
        <f t="shared" si="0"/>
        <v>100</v>
      </c>
      <c r="I22" s="97">
        <f t="shared" si="1"/>
        <v>1.005959669599315</v>
      </c>
      <c r="J22" s="97"/>
      <c r="K22" s="97"/>
    </row>
    <row r="23" spans="1:11" s="47" customFormat="1" ht="12.75">
      <c r="A23" s="117"/>
      <c r="B23" s="117"/>
      <c r="C23" s="504" t="s">
        <v>1238</v>
      </c>
      <c r="D23" s="551" t="s">
        <v>1239</v>
      </c>
      <c r="E23" s="119"/>
      <c r="F23" s="187">
        <v>8820</v>
      </c>
      <c r="G23" s="97">
        <v>8820</v>
      </c>
      <c r="H23" s="97">
        <f t="shared" si="0"/>
        <v>100</v>
      </c>
      <c r="I23" s="97">
        <f t="shared" si="1"/>
        <v>0.7803486619055371</v>
      </c>
      <c r="J23" s="97"/>
      <c r="K23" s="97"/>
    </row>
    <row r="24" spans="1:11" s="47" customFormat="1" ht="12.75">
      <c r="A24" s="117"/>
      <c r="B24" s="117"/>
      <c r="C24" s="504" t="s">
        <v>47</v>
      </c>
      <c r="D24" s="551" t="s">
        <v>48</v>
      </c>
      <c r="E24" s="119"/>
      <c r="F24" s="187">
        <v>2550</v>
      </c>
      <c r="G24" s="97">
        <v>2550</v>
      </c>
      <c r="H24" s="97">
        <f t="shared" si="0"/>
        <v>100</v>
      </c>
      <c r="I24" s="97">
        <f t="shared" si="1"/>
        <v>0.22561100769377773</v>
      </c>
      <c r="J24" s="97"/>
      <c r="K24" s="97"/>
    </row>
    <row r="25" spans="1:11" s="47" customFormat="1" ht="12.75">
      <c r="A25" s="117"/>
      <c r="B25" s="117"/>
      <c r="C25" s="504" t="s">
        <v>49</v>
      </c>
      <c r="D25" s="551" t="s">
        <v>50</v>
      </c>
      <c r="E25" s="119"/>
      <c r="F25" s="187">
        <v>0</v>
      </c>
      <c r="G25" s="97"/>
      <c r="H25" s="97"/>
      <c r="I25" s="97">
        <f t="shared" si="1"/>
        <v>0</v>
      </c>
      <c r="J25" s="97"/>
      <c r="K25" s="97"/>
    </row>
    <row r="26" spans="1:11" s="47" customFormat="1" ht="12.75">
      <c r="A26" s="117"/>
      <c r="B26" s="117"/>
      <c r="C26" s="504" t="s">
        <v>75</v>
      </c>
      <c r="D26" s="551"/>
      <c r="E26" s="119"/>
      <c r="F26" s="187">
        <v>4740</v>
      </c>
      <c r="G26" s="97">
        <v>4740</v>
      </c>
      <c r="H26" s="97">
        <f t="shared" si="0"/>
        <v>100</v>
      </c>
      <c r="I26" s="97">
        <f t="shared" si="1"/>
        <v>0.4193710495954927</v>
      </c>
      <c r="J26" s="97"/>
      <c r="K26" s="97"/>
    </row>
    <row r="27" spans="1:11" s="111" customFormat="1" ht="23.25" customHeight="1">
      <c r="A27" s="110" t="s">
        <v>1085</v>
      </c>
      <c r="B27" s="555"/>
      <c r="C27" s="110"/>
      <c r="D27" s="556" t="s">
        <v>1086</v>
      </c>
      <c r="E27" s="110">
        <f>E18</f>
        <v>202462</v>
      </c>
      <c r="F27" s="110">
        <f>F18</f>
        <v>379352</v>
      </c>
      <c r="G27" s="110">
        <f>G18</f>
        <v>379352</v>
      </c>
      <c r="H27" s="602">
        <f t="shared" si="0"/>
        <v>100</v>
      </c>
      <c r="I27" s="602">
        <f t="shared" si="1"/>
        <v>33.563132153196065</v>
      </c>
      <c r="J27" s="189"/>
      <c r="K27" s="189"/>
    </row>
    <row r="28" spans="1:11" s="47" customFormat="1" ht="23.25" customHeight="1">
      <c r="A28" s="124"/>
      <c r="B28" s="504" t="s">
        <v>1035</v>
      </c>
      <c r="C28" s="504"/>
      <c r="D28" s="551" t="s">
        <v>1087</v>
      </c>
      <c r="E28" s="120"/>
      <c r="F28" s="187"/>
      <c r="G28" s="97"/>
      <c r="H28" s="97"/>
      <c r="I28" s="97">
        <f t="shared" si="1"/>
        <v>0</v>
      </c>
      <c r="J28" s="97"/>
      <c r="K28" s="97"/>
    </row>
    <row r="29" spans="1:11" s="47" customFormat="1" ht="25.5">
      <c r="A29" s="124"/>
      <c r="B29" s="504" t="s">
        <v>1036</v>
      </c>
      <c r="C29" s="504"/>
      <c r="D29" s="551" t="s">
        <v>1088</v>
      </c>
      <c r="E29" s="120"/>
      <c r="F29" s="187"/>
      <c r="G29" s="97"/>
      <c r="H29" s="97"/>
      <c r="I29" s="97">
        <f t="shared" si="1"/>
        <v>0</v>
      </c>
      <c r="J29" s="97"/>
      <c r="K29" s="97"/>
    </row>
    <row r="30" spans="1:11" s="47" customFormat="1" ht="12.75">
      <c r="A30" s="124"/>
      <c r="B30" s="504" t="s">
        <v>1042</v>
      </c>
      <c r="C30" s="504"/>
      <c r="D30" s="551" t="s">
        <v>1089</v>
      </c>
      <c r="E30" s="119">
        <v>10000</v>
      </c>
      <c r="F30" s="187">
        <v>281</v>
      </c>
      <c r="G30" s="97">
        <v>281</v>
      </c>
      <c r="H30" s="97">
        <f t="shared" si="0"/>
        <v>100</v>
      </c>
      <c r="I30" s="97">
        <f t="shared" si="1"/>
        <v>0.024861448298804524</v>
      </c>
      <c r="J30" s="97"/>
      <c r="K30" s="97"/>
    </row>
    <row r="31" spans="1:11" s="47" customFormat="1" ht="12.75">
      <c r="A31" s="124"/>
      <c r="B31" s="504" t="s">
        <v>1169</v>
      </c>
      <c r="C31" s="504"/>
      <c r="D31" s="551" t="s">
        <v>76</v>
      </c>
      <c r="E31" s="119"/>
      <c r="F31" s="187">
        <v>2039</v>
      </c>
      <c r="G31" s="97">
        <v>2039</v>
      </c>
      <c r="H31" s="97">
        <f t="shared" si="0"/>
        <v>100</v>
      </c>
      <c r="I31" s="97">
        <f t="shared" si="1"/>
        <v>0.18040033125004423</v>
      </c>
      <c r="J31" s="97"/>
      <c r="K31" s="97"/>
    </row>
    <row r="32" spans="1:11" s="121" customFormat="1" ht="36.75" customHeight="1">
      <c r="A32" s="110" t="s">
        <v>1090</v>
      </c>
      <c r="B32" s="110"/>
      <c r="C32" s="110"/>
      <c r="D32" s="556" t="s">
        <v>1091</v>
      </c>
      <c r="E32" s="110">
        <f>E30</f>
        <v>10000</v>
      </c>
      <c r="F32" s="110">
        <f>F30+F31</f>
        <v>2320</v>
      </c>
      <c r="G32" s="110">
        <f>G30+G31</f>
        <v>2320</v>
      </c>
      <c r="H32" s="110">
        <f>H30+H31</f>
        <v>200</v>
      </c>
      <c r="I32" s="110">
        <f>I30+I31</f>
        <v>0.20526177954884875</v>
      </c>
      <c r="J32" s="557"/>
      <c r="K32" s="557"/>
    </row>
    <row r="33" spans="1:11" s="47" customFormat="1" ht="12.75">
      <c r="A33" s="124"/>
      <c r="B33" s="124" t="s">
        <v>1035</v>
      </c>
      <c r="C33" s="124"/>
      <c r="D33" s="90" t="s">
        <v>1092</v>
      </c>
      <c r="E33" s="118">
        <v>23115</v>
      </c>
      <c r="F33" s="97">
        <v>70062</v>
      </c>
      <c r="G33" s="97">
        <v>72146</v>
      </c>
      <c r="H33" s="97">
        <f t="shared" si="0"/>
        <v>102.97450829265509</v>
      </c>
      <c r="I33" s="97">
        <f t="shared" si="1"/>
        <v>6.383110494539329</v>
      </c>
      <c r="J33" s="97"/>
      <c r="K33" s="97"/>
    </row>
    <row r="34" spans="1:11" s="47" customFormat="1" ht="12.75">
      <c r="A34" s="124"/>
      <c r="B34" s="124" t="s">
        <v>1036</v>
      </c>
      <c r="C34" s="124"/>
      <c r="D34" s="90" t="s">
        <v>1093</v>
      </c>
      <c r="E34" s="119">
        <v>62031</v>
      </c>
      <c r="F34" s="97">
        <v>155060</v>
      </c>
      <c r="G34" s="97">
        <v>95798</v>
      </c>
      <c r="H34" s="97">
        <f t="shared" si="0"/>
        <v>61.7812459693022</v>
      </c>
      <c r="I34" s="97">
        <f t="shared" si="1"/>
        <v>8.475718947077851</v>
      </c>
      <c r="J34" s="97"/>
      <c r="K34" s="97"/>
    </row>
    <row r="35" spans="1:11" s="111" customFormat="1" ht="28.5">
      <c r="A35" s="110" t="s">
        <v>1094</v>
      </c>
      <c r="B35" s="555"/>
      <c r="C35" s="110"/>
      <c r="D35" s="556" t="s">
        <v>1095</v>
      </c>
      <c r="E35" s="110">
        <f>E33+E34</f>
        <v>85146</v>
      </c>
      <c r="F35" s="110">
        <f>F33+F34</f>
        <v>225122</v>
      </c>
      <c r="G35" s="110">
        <f>G33+G34</f>
        <v>167944</v>
      </c>
      <c r="H35" s="602">
        <f t="shared" si="0"/>
        <v>74.60132728031911</v>
      </c>
      <c r="I35" s="602">
        <f t="shared" si="1"/>
        <v>14.85882944161718</v>
      </c>
      <c r="J35" s="189"/>
      <c r="K35" s="189"/>
    </row>
    <row r="36" spans="1:11" s="47" customFormat="1" ht="25.5">
      <c r="A36" s="124"/>
      <c r="B36" s="124" t="s">
        <v>1035</v>
      </c>
      <c r="C36" s="124"/>
      <c r="D36" s="90" t="s">
        <v>1096</v>
      </c>
      <c r="E36" s="122">
        <v>0</v>
      </c>
      <c r="F36" s="97">
        <v>4591</v>
      </c>
      <c r="G36" s="97">
        <v>3634</v>
      </c>
      <c r="H36" s="97">
        <f t="shared" si="0"/>
        <v>79.15486822043127</v>
      </c>
      <c r="I36" s="97">
        <f t="shared" si="1"/>
        <v>0.3215178046898778</v>
      </c>
      <c r="J36" s="97"/>
      <c r="K36" s="97"/>
    </row>
    <row r="37" spans="1:11" s="47" customFormat="1" ht="12.75">
      <c r="A37" s="124"/>
      <c r="B37" s="124" t="s">
        <v>1036</v>
      </c>
      <c r="C37" s="124"/>
      <c r="D37" s="90" t="s">
        <v>1097</v>
      </c>
      <c r="E37" s="123">
        <v>0</v>
      </c>
      <c r="F37" s="97">
        <v>12690</v>
      </c>
      <c r="G37" s="97">
        <v>11785</v>
      </c>
      <c r="H37" s="97">
        <f t="shared" si="0"/>
        <v>92.86840031520882</v>
      </c>
      <c r="I37" s="97">
        <f t="shared" si="1"/>
        <v>1.042676755165165</v>
      </c>
      <c r="J37" s="97"/>
      <c r="K37" s="97"/>
    </row>
    <row r="38" spans="1:11" s="111" customFormat="1" ht="28.5" customHeight="1">
      <c r="A38" s="110" t="s">
        <v>1098</v>
      </c>
      <c r="B38" s="555"/>
      <c r="C38" s="110"/>
      <c r="D38" s="556" t="s">
        <v>1099</v>
      </c>
      <c r="E38" s="110">
        <f>E36+E37</f>
        <v>0</v>
      </c>
      <c r="F38" s="110">
        <f>F36+F37</f>
        <v>17281</v>
      </c>
      <c r="G38" s="110">
        <f>G36+G37</f>
        <v>15419</v>
      </c>
      <c r="H38" s="602">
        <f t="shared" si="0"/>
        <v>89.22516058098489</v>
      </c>
      <c r="I38" s="602">
        <f t="shared" si="1"/>
        <v>1.3641945598550427</v>
      </c>
      <c r="J38" s="189"/>
      <c r="K38" s="189"/>
    </row>
    <row r="39" spans="1:11" s="130" customFormat="1" ht="53.25" customHeight="1">
      <c r="A39" s="129" t="s">
        <v>1147</v>
      </c>
      <c r="B39" s="553"/>
      <c r="C39" s="129"/>
      <c r="D39" s="550" t="s">
        <v>1100</v>
      </c>
      <c r="E39" s="110">
        <v>3043</v>
      </c>
      <c r="F39" s="110">
        <v>3043</v>
      </c>
      <c r="G39" s="110">
        <v>2741</v>
      </c>
      <c r="H39" s="602">
        <f t="shared" si="0"/>
        <v>90.07558330594809</v>
      </c>
      <c r="I39" s="602">
        <f t="shared" si="1"/>
        <v>0.24250971454456657</v>
      </c>
      <c r="J39" s="452"/>
      <c r="K39" s="452"/>
    </row>
    <row r="40" spans="1:11" s="47" customFormat="1" ht="12.75">
      <c r="A40" s="124"/>
      <c r="B40" s="124" t="s">
        <v>1035</v>
      </c>
      <c r="C40" s="124"/>
      <c r="D40" s="90" t="s">
        <v>1101</v>
      </c>
      <c r="E40" s="124">
        <v>13659</v>
      </c>
      <c r="F40" s="187">
        <v>0</v>
      </c>
      <c r="G40" s="97"/>
      <c r="H40" s="97"/>
      <c r="I40" s="97">
        <f t="shared" si="1"/>
        <v>0</v>
      </c>
      <c r="J40" s="97"/>
      <c r="K40" s="97"/>
    </row>
    <row r="41" spans="1:11" s="47" customFormat="1" ht="12.75">
      <c r="A41" s="124"/>
      <c r="B41" s="124" t="s">
        <v>1036</v>
      </c>
      <c r="C41" s="124"/>
      <c r="D41" s="90" t="s">
        <v>1102</v>
      </c>
      <c r="E41" s="124"/>
      <c r="F41" s="187"/>
      <c r="G41" s="97"/>
      <c r="H41" s="97"/>
      <c r="I41" s="97">
        <f t="shared" si="1"/>
        <v>0</v>
      </c>
      <c r="J41" s="97"/>
      <c r="K41" s="97"/>
    </row>
    <row r="42" spans="1:11" s="111" customFormat="1" ht="15">
      <c r="A42" s="125" t="s">
        <v>1103</v>
      </c>
      <c r="B42" s="558"/>
      <c r="C42" s="125"/>
      <c r="D42" s="559" t="s">
        <v>1063</v>
      </c>
      <c r="E42" s="125">
        <v>13659</v>
      </c>
      <c r="F42" s="188">
        <v>0</v>
      </c>
      <c r="G42" s="189"/>
      <c r="H42" s="97"/>
      <c r="I42" s="97">
        <f t="shared" si="1"/>
        <v>0</v>
      </c>
      <c r="J42" s="189"/>
      <c r="K42" s="189"/>
    </row>
    <row r="43" spans="1:11" s="47" customFormat="1" ht="25.5">
      <c r="A43" s="124"/>
      <c r="B43" s="124" t="s">
        <v>1035</v>
      </c>
      <c r="C43" s="124"/>
      <c r="D43" s="90" t="s">
        <v>11</v>
      </c>
      <c r="E43" s="124">
        <v>17611</v>
      </c>
      <c r="F43" s="187">
        <v>54670</v>
      </c>
      <c r="G43" s="97">
        <v>23606</v>
      </c>
      <c r="H43" s="97">
        <f t="shared" si="0"/>
        <v>43.17907444668008</v>
      </c>
      <c r="I43" s="97">
        <f t="shared" si="1"/>
        <v>2.088538606909536</v>
      </c>
      <c r="J43" s="97"/>
      <c r="K43" s="97"/>
    </row>
    <row r="44" spans="1:11" s="47" customFormat="1" ht="25.5">
      <c r="A44" s="124"/>
      <c r="B44" s="124" t="s">
        <v>1036</v>
      </c>
      <c r="C44" s="124"/>
      <c r="D44" s="90" t="s">
        <v>12</v>
      </c>
      <c r="E44" s="124">
        <v>333739</v>
      </c>
      <c r="F44" s="187">
        <v>387095</v>
      </c>
      <c r="G44" s="97">
        <v>33821</v>
      </c>
      <c r="H44" s="97">
        <f t="shared" si="0"/>
        <v>8.73713171185368</v>
      </c>
      <c r="I44" s="97">
        <f t="shared" si="1"/>
        <v>2.992309761259316</v>
      </c>
      <c r="J44" s="97"/>
      <c r="K44" s="97"/>
    </row>
    <row r="45" spans="1:11" s="111" customFormat="1" ht="28.5">
      <c r="A45" s="110" t="s">
        <v>1105</v>
      </c>
      <c r="B45" s="555"/>
      <c r="C45" s="110"/>
      <c r="D45" s="556" t="s">
        <v>1106</v>
      </c>
      <c r="E45" s="126">
        <f>SUM(E43:E44)</f>
        <v>351350</v>
      </c>
      <c r="F45" s="126">
        <f>SUM(F43:F44)</f>
        <v>441765</v>
      </c>
      <c r="G45" s="126">
        <f>SUM(G43:G44)</f>
        <v>57427</v>
      </c>
      <c r="H45" s="603">
        <f t="shared" si="0"/>
        <v>12.999445406494402</v>
      </c>
      <c r="I45" s="603">
        <f t="shared" si="1"/>
        <v>5.080848368168852</v>
      </c>
      <c r="J45" s="189"/>
      <c r="K45" s="189"/>
    </row>
    <row r="46" spans="1:11" s="128" customFormat="1" ht="15">
      <c r="A46" s="127"/>
      <c r="B46" s="127"/>
      <c r="C46" s="127"/>
      <c r="D46" s="560" t="s">
        <v>1107</v>
      </c>
      <c r="E46" s="127">
        <f>E17+E27+E32+E35+E38+E39+E42+E45</f>
        <v>1121467</v>
      </c>
      <c r="F46" s="127">
        <f>F17+F27+F32+F35+F38+F39+F42+F45</f>
        <v>1579778</v>
      </c>
      <c r="G46" s="127">
        <f>G17+G27+G32+G35+G38+G39+G42+G45</f>
        <v>1130264</v>
      </c>
      <c r="H46" s="207">
        <f t="shared" si="0"/>
        <v>71.54574883306388</v>
      </c>
      <c r="I46" s="207">
        <f t="shared" si="1"/>
        <v>100</v>
      </c>
      <c r="J46" s="561"/>
      <c r="K46" s="561"/>
    </row>
    <row r="47" spans="1:11" s="206" customFormat="1" ht="15.75">
      <c r="A47" s="562" t="s">
        <v>110</v>
      </c>
      <c r="B47" s="562"/>
      <c r="C47" s="562"/>
      <c r="D47" s="562" t="s">
        <v>111</v>
      </c>
      <c r="E47" s="562"/>
      <c r="F47" s="562"/>
      <c r="G47" s="562">
        <v>-23515</v>
      </c>
      <c r="H47" s="176"/>
      <c r="I47" s="176"/>
      <c r="J47" s="563"/>
      <c r="K47" s="563"/>
    </row>
    <row r="48" spans="1:11" s="128" customFormat="1" ht="15">
      <c r="A48" s="207"/>
      <c r="B48" s="207"/>
      <c r="C48" s="207"/>
      <c r="D48" s="560" t="s">
        <v>109</v>
      </c>
      <c r="E48" s="207">
        <f>E46+E47</f>
        <v>1121467</v>
      </c>
      <c r="F48" s="207">
        <f>F46+F47</f>
        <v>1579778</v>
      </c>
      <c r="G48" s="207">
        <f>G46+G47</f>
        <v>1106749</v>
      </c>
      <c r="H48" s="207">
        <f t="shared" si="0"/>
        <v>70.05724855011273</v>
      </c>
      <c r="I48" s="207">
        <v>100</v>
      </c>
      <c r="J48" s="561"/>
      <c r="K48" s="561"/>
    </row>
    <row r="49" spans="1:11" s="47" customFormat="1" ht="12.75">
      <c r="A49" s="97"/>
      <c r="B49" s="97"/>
      <c r="C49" s="97"/>
      <c r="D49" s="564"/>
      <c r="E49" s="97"/>
      <c r="F49" s="97"/>
      <c r="G49" s="97"/>
      <c r="H49" s="97"/>
      <c r="I49" s="97"/>
      <c r="J49" s="97"/>
      <c r="K49" s="97"/>
    </row>
    <row r="50" spans="1:11" s="47" customFormat="1" ht="12.75">
      <c r="A50" s="97"/>
      <c r="B50" s="97"/>
      <c r="C50" s="97"/>
      <c r="D50" s="564"/>
      <c r="E50" s="97"/>
      <c r="F50" s="97"/>
      <c r="G50" s="97"/>
      <c r="H50" s="97"/>
      <c r="I50" s="97"/>
      <c r="J50" s="97"/>
      <c r="K50" s="97"/>
    </row>
    <row r="51" spans="1:11" s="47" customFormat="1" ht="12.75">
      <c r="A51" s="97"/>
      <c r="B51" s="97"/>
      <c r="C51" s="97"/>
      <c r="D51" s="564"/>
      <c r="E51" s="97"/>
      <c r="F51" s="97"/>
      <c r="G51" s="97"/>
      <c r="H51" s="97"/>
      <c r="I51" s="97"/>
      <c r="J51" s="97"/>
      <c r="K51" s="97"/>
    </row>
    <row r="52" spans="1:11" s="47" customFormat="1" ht="12.75">
      <c r="A52" s="97"/>
      <c r="B52" s="97"/>
      <c r="C52" s="97"/>
      <c r="D52" s="564"/>
      <c r="E52" s="97"/>
      <c r="F52" s="97"/>
      <c r="G52" s="97"/>
      <c r="H52" s="97"/>
      <c r="I52" s="97"/>
      <c r="J52" s="97"/>
      <c r="K52" s="97"/>
    </row>
    <row r="53" spans="1:11" s="47" customFormat="1" ht="12.75">
      <c r="A53" s="97"/>
      <c r="B53" s="97"/>
      <c r="C53" s="97"/>
      <c r="D53" s="564"/>
      <c r="E53" s="97"/>
      <c r="F53" s="97"/>
      <c r="G53" s="97"/>
      <c r="H53" s="97"/>
      <c r="I53" s="97"/>
      <c r="J53" s="97"/>
      <c r="K53" s="97"/>
    </row>
    <row r="56" ht="12.75">
      <c r="D56" s="97"/>
    </row>
    <row r="57" ht="12.75">
      <c r="D57" s="97"/>
    </row>
    <row r="58" ht="12.75">
      <c r="D58" s="97"/>
    </row>
    <row r="59" ht="12.75">
      <c r="D59" s="97"/>
    </row>
  </sheetData>
  <sheetProtection/>
  <mergeCells count="2">
    <mergeCell ref="A2:I2"/>
    <mergeCell ref="A1:I1"/>
  </mergeCells>
  <printOptions heading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Header xml:space="preserve">&amp;L&amp;"Times New Roman,Normál"&amp;11 1. melléklet a  12/2011.(IV.29.) rendelethez
ezer Ft&amp;"Times New Roman,Félkövér"
&amp;"Arial,Félkövér"&amp;9
&amp;R&amp;"Times New Roman,Félkövér dőlt"&amp;12 &amp;"Arial,Normál"&amp;9 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1:N21"/>
  <sheetViews>
    <sheetView workbookViewId="0" topLeftCell="A7">
      <selection activeCell="D24" sqref="D24"/>
    </sheetView>
  </sheetViews>
  <sheetFormatPr defaultColWidth="9.140625" defaultRowHeight="12.75"/>
  <cols>
    <col min="1" max="1" width="28.28125" style="0" customWidth="1"/>
    <col min="2" max="2" width="15.57421875" style="0" customWidth="1"/>
    <col min="3" max="3" width="13.7109375" style="0" customWidth="1"/>
    <col min="4" max="4" width="14.421875" style="0" customWidth="1"/>
    <col min="5" max="5" width="12.57421875" style="0" customWidth="1"/>
    <col min="6" max="6" width="11.421875" style="0" customWidth="1"/>
    <col min="7" max="7" width="13.421875" style="0" customWidth="1"/>
    <col min="8" max="8" width="9.421875" style="0" customWidth="1"/>
    <col min="9" max="9" width="11.140625" style="0" customWidth="1"/>
    <col min="10" max="10" width="13.00390625" style="0" customWidth="1"/>
    <col min="11" max="11" width="16.28125" style="0" customWidth="1"/>
    <col min="12" max="12" width="9.8515625" style="0" customWidth="1"/>
  </cols>
  <sheetData>
    <row r="1" spans="1:7" s="47" customFormat="1" ht="30" customHeight="1" thickBot="1">
      <c r="A1" s="776" t="s">
        <v>619</v>
      </c>
      <c r="B1" s="777"/>
      <c r="C1" s="777"/>
      <c r="D1" s="777"/>
      <c r="E1" s="777"/>
      <c r="F1" s="777"/>
      <c r="G1" s="777"/>
    </row>
    <row r="2" spans="1:8" s="47" customFormat="1" ht="45.75" thickBot="1">
      <c r="A2" s="388" t="s">
        <v>603</v>
      </c>
      <c r="B2" s="389" t="s">
        <v>604</v>
      </c>
      <c r="C2" s="390" t="s">
        <v>605</v>
      </c>
      <c r="D2" s="389" t="s">
        <v>606</v>
      </c>
      <c r="E2" s="389" t="s">
        <v>607</v>
      </c>
      <c r="F2" s="389" t="s">
        <v>608</v>
      </c>
      <c r="G2" s="389" t="s">
        <v>609</v>
      </c>
      <c r="H2" s="104"/>
    </row>
    <row r="3" spans="1:8" ht="21" customHeight="1">
      <c r="A3" s="391" t="s">
        <v>1268</v>
      </c>
      <c r="B3" s="422">
        <v>10540</v>
      </c>
      <c r="C3" s="422">
        <v>2367</v>
      </c>
      <c r="D3" s="423">
        <f aca="true" t="shared" si="0" ref="D3:D9">SUM(B3:C3)</f>
        <v>12907</v>
      </c>
      <c r="E3" s="424">
        <v>386355</v>
      </c>
      <c r="F3" s="425">
        <v>297346</v>
      </c>
      <c r="G3" s="426">
        <f>D3+E3-F3</f>
        <v>101916</v>
      </c>
      <c r="H3" s="21"/>
    </row>
    <row r="4" spans="1:8" ht="21" customHeight="1">
      <c r="A4" s="392" t="s">
        <v>1246</v>
      </c>
      <c r="B4" s="427">
        <v>7845</v>
      </c>
      <c r="C4" s="427"/>
      <c r="D4" s="428">
        <f t="shared" si="0"/>
        <v>7845</v>
      </c>
      <c r="E4" s="428"/>
      <c r="F4" s="429">
        <v>7845</v>
      </c>
      <c r="G4" s="426">
        <f aca="true" t="shared" si="1" ref="G4:G9">D4-F4</f>
        <v>0</v>
      </c>
      <c r="H4" s="1"/>
    </row>
    <row r="5" spans="1:8" ht="21" customHeight="1">
      <c r="A5" s="392" t="s">
        <v>1170</v>
      </c>
      <c r="B5" s="427">
        <v>5755</v>
      </c>
      <c r="C5" s="427"/>
      <c r="D5" s="428">
        <f t="shared" si="0"/>
        <v>5755</v>
      </c>
      <c r="E5" s="428"/>
      <c r="F5" s="429">
        <v>0</v>
      </c>
      <c r="G5" s="426">
        <f t="shared" si="1"/>
        <v>5755</v>
      </c>
      <c r="H5" s="1"/>
    </row>
    <row r="6" spans="1:8" ht="21" customHeight="1">
      <c r="A6" s="392" t="s">
        <v>1213</v>
      </c>
      <c r="B6" s="427">
        <v>2161</v>
      </c>
      <c r="C6" s="427"/>
      <c r="D6" s="428">
        <f t="shared" si="0"/>
        <v>2161</v>
      </c>
      <c r="E6" s="428"/>
      <c r="F6" s="429">
        <v>2016</v>
      </c>
      <c r="G6" s="426">
        <f t="shared" si="1"/>
        <v>145</v>
      </c>
      <c r="H6" s="1"/>
    </row>
    <row r="7" spans="1:8" ht="21" customHeight="1">
      <c r="A7" s="392" t="s">
        <v>1214</v>
      </c>
      <c r="B7" s="427">
        <v>1581</v>
      </c>
      <c r="C7" s="427"/>
      <c r="D7" s="428">
        <f t="shared" si="0"/>
        <v>1581</v>
      </c>
      <c r="E7" s="428"/>
      <c r="F7" s="429">
        <v>627</v>
      </c>
      <c r="G7" s="426">
        <f t="shared" si="1"/>
        <v>954</v>
      </c>
      <c r="H7" s="1"/>
    </row>
    <row r="8" spans="1:8" ht="21" customHeight="1">
      <c r="A8" s="392" t="s">
        <v>610</v>
      </c>
      <c r="B8" s="427">
        <v>2028</v>
      </c>
      <c r="C8" s="427"/>
      <c r="D8" s="428">
        <f t="shared" si="0"/>
        <v>2028</v>
      </c>
      <c r="E8" s="428"/>
      <c r="F8" s="429">
        <v>2028</v>
      </c>
      <c r="G8" s="430">
        <f t="shared" si="1"/>
        <v>0</v>
      </c>
      <c r="H8" s="1"/>
    </row>
    <row r="9" spans="1:8" ht="21" customHeight="1" thickBot="1">
      <c r="A9" s="393" t="s">
        <v>1216</v>
      </c>
      <c r="B9" s="431">
        <v>246</v>
      </c>
      <c r="C9" s="431"/>
      <c r="D9" s="424">
        <f t="shared" si="0"/>
        <v>246</v>
      </c>
      <c r="E9" s="424"/>
      <c r="F9" s="425">
        <v>246</v>
      </c>
      <c r="G9" s="432">
        <f t="shared" si="1"/>
        <v>0</v>
      </c>
      <c r="H9" s="1"/>
    </row>
    <row r="10" spans="1:8" s="47" customFormat="1" ht="27.75" customHeight="1" thickBot="1">
      <c r="A10" s="394" t="s">
        <v>611</v>
      </c>
      <c r="B10" s="434">
        <f aca="true" t="shared" si="2" ref="B10:G10">SUM(B3:B9)</f>
        <v>30156</v>
      </c>
      <c r="C10" s="434">
        <f t="shared" si="2"/>
        <v>2367</v>
      </c>
      <c r="D10" s="435">
        <f t="shared" si="2"/>
        <v>32523</v>
      </c>
      <c r="E10" s="435">
        <f t="shared" si="2"/>
        <v>386355</v>
      </c>
      <c r="F10" s="436">
        <f t="shared" si="2"/>
        <v>310108</v>
      </c>
      <c r="G10" s="437">
        <f t="shared" si="2"/>
        <v>108770</v>
      </c>
      <c r="H10" s="104"/>
    </row>
    <row r="11" spans="1:12" s="433" customFormat="1" ht="27.75" customHeight="1" thickBot="1">
      <c r="A11" s="778" t="s">
        <v>620</v>
      </c>
      <c r="B11" s="778"/>
      <c r="C11" s="778"/>
      <c r="D11" s="778"/>
      <c r="E11" s="778"/>
      <c r="F11" s="778"/>
      <c r="G11" s="778"/>
      <c r="H11" s="778"/>
      <c r="I11" s="778"/>
      <c r="J11" s="778"/>
      <c r="K11" s="778"/>
      <c r="L11" s="778"/>
    </row>
    <row r="12" spans="1:12" ht="72.75" customHeight="1" thickBot="1">
      <c r="A12" s="395" t="s">
        <v>603</v>
      </c>
      <c r="B12" s="396" t="s">
        <v>612</v>
      </c>
      <c r="C12" s="397" t="s">
        <v>613</v>
      </c>
      <c r="D12" s="398" t="s">
        <v>457</v>
      </c>
      <c r="E12" s="398" t="s">
        <v>614</v>
      </c>
      <c r="F12" s="395" t="s">
        <v>356</v>
      </c>
      <c r="G12" s="399" t="s">
        <v>615</v>
      </c>
      <c r="H12" s="400" t="s">
        <v>1211</v>
      </c>
      <c r="I12" s="396" t="s">
        <v>357</v>
      </c>
      <c r="J12" s="396" t="s">
        <v>616</v>
      </c>
      <c r="K12" s="396" t="s">
        <v>617</v>
      </c>
      <c r="L12" s="396" t="s">
        <v>1064</v>
      </c>
    </row>
    <row r="13" spans="1:13" ht="15.75" customHeight="1">
      <c r="A13" s="391" t="s">
        <v>1268</v>
      </c>
      <c r="B13" s="402">
        <v>278544</v>
      </c>
      <c r="C13" s="403">
        <v>3561</v>
      </c>
      <c r="D13" s="403">
        <v>708</v>
      </c>
      <c r="E13" s="403">
        <v>9873</v>
      </c>
      <c r="F13" s="404">
        <v>4000</v>
      </c>
      <c r="G13" s="405">
        <v>160</v>
      </c>
      <c r="H13" s="406"/>
      <c r="I13" s="407">
        <v>500</v>
      </c>
      <c r="J13" s="682">
        <f aca="true" t="shared" si="3" ref="J13:J20">SUM(B13:I13)</f>
        <v>297346</v>
      </c>
      <c r="K13" s="408">
        <v>101916</v>
      </c>
      <c r="L13" s="409">
        <f>SUM(J13:K13)</f>
        <v>399262</v>
      </c>
      <c r="M13" s="401"/>
    </row>
    <row r="14" spans="1:13" ht="23.25" customHeight="1">
      <c r="A14" s="392" t="s">
        <v>618</v>
      </c>
      <c r="B14" s="410">
        <v>2070</v>
      </c>
      <c r="C14" s="411">
        <v>1380</v>
      </c>
      <c r="D14" s="411">
        <v>372</v>
      </c>
      <c r="E14" s="411">
        <v>4023</v>
      </c>
      <c r="F14" s="411"/>
      <c r="G14" s="412"/>
      <c r="H14" s="413"/>
      <c r="I14" s="411"/>
      <c r="J14" s="683">
        <f t="shared" si="3"/>
        <v>7845</v>
      </c>
      <c r="K14" s="414"/>
      <c r="L14" s="409">
        <f aca="true" t="shared" si="4" ref="L14:L20">SUM(J14:K14)</f>
        <v>7845</v>
      </c>
      <c r="M14" s="401"/>
    </row>
    <row r="15" spans="1:13" ht="20.25" customHeight="1">
      <c r="A15" s="392" t="s">
        <v>1170</v>
      </c>
      <c r="B15" s="410"/>
      <c r="C15" s="411"/>
      <c r="D15" s="413"/>
      <c r="E15" s="411"/>
      <c r="F15" s="411"/>
      <c r="G15" s="412"/>
      <c r="H15" s="413"/>
      <c r="I15" s="411"/>
      <c r="J15" s="683">
        <f t="shared" si="3"/>
        <v>0</v>
      </c>
      <c r="K15" s="414">
        <v>5755</v>
      </c>
      <c r="L15" s="409">
        <f t="shared" si="4"/>
        <v>5755</v>
      </c>
      <c r="M15" s="401"/>
    </row>
    <row r="16" spans="1:13" ht="18" customHeight="1">
      <c r="A16" s="392" t="s">
        <v>1213</v>
      </c>
      <c r="B16" s="410">
        <v>1250</v>
      </c>
      <c r="C16" s="411">
        <v>603</v>
      </c>
      <c r="D16" s="411">
        <v>163</v>
      </c>
      <c r="E16" s="411"/>
      <c r="F16" s="411"/>
      <c r="G16" s="412"/>
      <c r="H16" s="413"/>
      <c r="I16" s="411"/>
      <c r="J16" s="683">
        <f t="shared" si="3"/>
        <v>2016</v>
      </c>
      <c r="K16" s="414">
        <v>145</v>
      </c>
      <c r="L16" s="409">
        <f t="shared" si="4"/>
        <v>2161</v>
      </c>
      <c r="M16" s="401"/>
    </row>
    <row r="17" spans="1:13" ht="18.75" customHeight="1">
      <c r="A17" s="392" t="s">
        <v>1214</v>
      </c>
      <c r="B17" s="410"/>
      <c r="C17" s="411">
        <v>174</v>
      </c>
      <c r="D17" s="411">
        <v>47</v>
      </c>
      <c r="E17" s="411">
        <v>406</v>
      </c>
      <c r="F17" s="411"/>
      <c r="G17" s="412"/>
      <c r="H17" s="413"/>
      <c r="I17" s="411"/>
      <c r="J17" s="683">
        <f t="shared" si="3"/>
        <v>627</v>
      </c>
      <c r="K17" s="414">
        <v>954</v>
      </c>
      <c r="L17" s="409">
        <f t="shared" si="4"/>
        <v>1581</v>
      </c>
      <c r="M17" s="401"/>
    </row>
    <row r="18" spans="1:13" ht="18.75" customHeight="1">
      <c r="A18" s="392" t="s">
        <v>610</v>
      </c>
      <c r="B18" s="410">
        <v>1500</v>
      </c>
      <c r="C18" s="411">
        <v>416</v>
      </c>
      <c r="D18" s="411">
        <v>112</v>
      </c>
      <c r="E18" s="411"/>
      <c r="F18" s="411"/>
      <c r="G18" s="411"/>
      <c r="H18" s="413"/>
      <c r="I18" s="411"/>
      <c r="J18" s="683">
        <f t="shared" si="3"/>
        <v>2028</v>
      </c>
      <c r="K18" s="414">
        <v>0</v>
      </c>
      <c r="L18" s="415">
        <f t="shared" si="4"/>
        <v>2028</v>
      </c>
      <c r="M18" s="401"/>
    </row>
    <row r="19" spans="1:13" ht="20.25" customHeight="1" thickBot="1">
      <c r="A19" s="393" t="s">
        <v>1216</v>
      </c>
      <c r="B19" s="416">
        <v>246</v>
      </c>
      <c r="C19" s="417"/>
      <c r="D19" s="417"/>
      <c r="E19" s="417"/>
      <c r="F19" s="417"/>
      <c r="G19" s="404"/>
      <c r="H19" s="418"/>
      <c r="I19" s="403"/>
      <c r="J19" s="684">
        <f t="shared" si="3"/>
        <v>246</v>
      </c>
      <c r="K19" s="419">
        <v>0</v>
      </c>
      <c r="L19" s="420">
        <f t="shared" si="4"/>
        <v>246</v>
      </c>
      <c r="M19" s="401"/>
    </row>
    <row r="20" spans="1:13" s="47" customFormat="1" ht="26.25" customHeight="1" thickBot="1">
      <c r="A20" s="394" t="s">
        <v>1043</v>
      </c>
      <c r="B20" s="421">
        <f>SUM(B13:B19)</f>
        <v>283610</v>
      </c>
      <c r="C20" s="421">
        <f aca="true" t="shared" si="5" ref="C20:I20">SUM(C13:C19)</f>
        <v>6134</v>
      </c>
      <c r="D20" s="421">
        <f t="shared" si="5"/>
        <v>1402</v>
      </c>
      <c r="E20" s="421">
        <f t="shared" si="5"/>
        <v>14302</v>
      </c>
      <c r="F20" s="421">
        <f t="shared" si="5"/>
        <v>4000</v>
      </c>
      <c r="G20" s="421">
        <f t="shared" si="5"/>
        <v>160</v>
      </c>
      <c r="H20" s="421">
        <f t="shared" si="5"/>
        <v>0</v>
      </c>
      <c r="I20" s="421">
        <f t="shared" si="5"/>
        <v>500</v>
      </c>
      <c r="J20" s="685">
        <f t="shared" si="3"/>
        <v>310108</v>
      </c>
      <c r="K20" s="686">
        <f>SUM(K11:K19)</f>
        <v>108770</v>
      </c>
      <c r="L20" s="687">
        <f t="shared" si="4"/>
        <v>418878</v>
      </c>
      <c r="M20" s="688"/>
    </row>
    <row r="21" spans="2:14" ht="12.75"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</row>
  </sheetData>
  <mergeCells count="2">
    <mergeCell ref="A1:G1"/>
    <mergeCell ref="A11:L11"/>
  </mergeCells>
  <printOptions headings="1"/>
  <pageMargins left="0.75" right="0.75" top="1" bottom="1" header="0.5" footer="0.5"/>
  <pageSetup horizontalDpi="600" verticalDpi="600" orientation="landscape" paperSize="9" scale="75" r:id="rId1"/>
  <headerFooter alignWithMargins="0">
    <oddHeader>&amp;L19. melléklet a 12/2011. (IV.29.) önkormányzati rendelethez
ezer Ft-ban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workbookViewId="0" topLeftCell="A1">
      <selection activeCell="J17" sqref="J17"/>
    </sheetView>
  </sheetViews>
  <sheetFormatPr defaultColWidth="9.140625" defaultRowHeight="12.75"/>
  <cols>
    <col min="2" max="2" width="25.8515625" style="0" customWidth="1"/>
    <col min="3" max="3" width="14.57421875" style="0" customWidth="1"/>
    <col min="4" max="4" width="13.57421875" style="0" customWidth="1"/>
    <col min="5" max="5" width="15.8515625" style="0" customWidth="1"/>
  </cols>
  <sheetData>
    <row r="1" spans="1:5" ht="12.75">
      <c r="A1" s="779" t="s">
        <v>513</v>
      </c>
      <c r="B1" s="780"/>
      <c r="C1" s="780"/>
      <c r="D1" s="780"/>
      <c r="E1" s="780"/>
    </row>
    <row r="2" spans="1:5" ht="15.75">
      <c r="A2" s="781" t="s">
        <v>635</v>
      </c>
      <c r="B2" s="782"/>
      <c r="C2" s="782"/>
      <c r="D2" s="782"/>
      <c r="E2" s="782"/>
    </row>
    <row r="3" spans="1:5" ht="15">
      <c r="A3" s="377" t="s">
        <v>573</v>
      </c>
      <c r="B3" s="377" t="s">
        <v>549</v>
      </c>
      <c r="C3" s="377" t="s">
        <v>574</v>
      </c>
      <c r="D3" s="377" t="s">
        <v>476</v>
      </c>
      <c r="E3" s="377" t="s">
        <v>84</v>
      </c>
    </row>
    <row r="4" spans="1:5" ht="15">
      <c r="A4" s="378"/>
      <c r="B4" s="377"/>
      <c r="C4" s="377" t="s">
        <v>575</v>
      </c>
      <c r="D4" s="377"/>
      <c r="E4" s="377"/>
    </row>
    <row r="5" spans="1:5" ht="15">
      <c r="A5" s="379">
        <v>1</v>
      </c>
      <c r="B5" s="380" t="s">
        <v>274</v>
      </c>
      <c r="C5" s="381">
        <v>276317</v>
      </c>
      <c r="D5" s="381">
        <v>378601</v>
      </c>
      <c r="E5" s="381">
        <v>363916</v>
      </c>
    </row>
    <row r="6" spans="1:5" ht="30">
      <c r="A6" s="379">
        <v>2</v>
      </c>
      <c r="B6" s="380" t="s">
        <v>118</v>
      </c>
      <c r="C6" s="381">
        <v>73514</v>
      </c>
      <c r="D6" s="381">
        <v>93576</v>
      </c>
      <c r="E6" s="381">
        <v>90409</v>
      </c>
    </row>
    <row r="7" spans="1:5" ht="15">
      <c r="A7" s="379">
        <v>3</v>
      </c>
      <c r="B7" s="380" t="s">
        <v>1040</v>
      </c>
      <c r="C7" s="381">
        <v>253613</v>
      </c>
      <c r="D7" s="381">
        <v>321053</v>
      </c>
      <c r="E7" s="381">
        <v>308694</v>
      </c>
    </row>
    <row r="8" spans="1:5" ht="45">
      <c r="A8" s="379">
        <v>4</v>
      </c>
      <c r="B8" s="380" t="s">
        <v>576</v>
      </c>
      <c r="C8" s="381">
        <v>38732</v>
      </c>
      <c r="D8" s="381">
        <v>86101</v>
      </c>
      <c r="E8" s="382">
        <v>78089</v>
      </c>
    </row>
    <row r="9" spans="1:5" ht="30">
      <c r="A9" s="379">
        <v>5</v>
      </c>
      <c r="B9" s="380" t="s">
        <v>577</v>
      </c>
      <c r="C9" s="381">
        <v>11710</v>
      </c>
      <c r="D9" s="381">
        <v>13038</v>
      </c>
      <c r="E9" s="381">
        <v>12311</v>
      </c>
    </row>
    <row r="10" spans="1:5" ht="30">
      <c r="A10" s="379">
        <v>6</v>
      </c>
      <c r="B10" s="380" t="s">
        <v>122</v>
      </c>
      <c r="C10" s="381">
        <v>2567</v>
      </c>
      <c r="D10" s="381">
        <v>2567</v>
      </c>
      <c r="E10" s="381">
        <v>2755</v>
      </c>
    </row>
    <row r="11" spans="1:5" ht="15">
      <c r="A11" s="379">
        <v>7</v>
      </c>
      <c r="B11" s="380" t="s">
        <v>1211</v>
      </c>
      <c r="C11" s="381">
        <v>26817</v>
      </c>
      <c r="D11" s="381">
        <v>101079</v>
      </c>
      <c r="E11" s="381">
        <v>86020</v>
      </c>
    </row>
    <row r="12" spans="1:5" ht="15">
      <c r="A12" s="379">
        <v>8</v>
      </c>
      <c r="B12" s="380" t="s">
        <v>1041</v>
      </c>
      <c r="C12" s="381">
        <v>137256</v>
      </c>
      <c r="D12" s="381">
        <v>209993</v>
      </c>
      <c r="E12" s="381">
        <v>142356</v>
      </c>
    </row>
    <row r="13" spans="1:5" ht="30">
      <c r="A13" s="379">
        <v>9</v>
      </c>
      <c r="B13" s="380" t="s">
        <v>578</v>
      </c>
      <c r="C13" s="381">
        <v>4003</v>
      </c>
      <c r="D13" s="381">
        <v>4003</v>
      </c>
      <c r="E13" s="381">
        <v>3223</v>
      </c>
    </row>
    <row r="14" spans="1:5" ht="30">
      <c r="A14" s="379">
        <v>10</v>
      </c>
      <c r="B14" s="380" t="s">
        <v>579</v>
      </c>
      <c r="C14" s="381">
        <v>0</v>
      </c>
      <c r="D14" s="381">
        <v>6020</v>
      </c>
      <c r="E14" s="381">
        <v>5520</v>
      </c>
    </row>
    <row r="15" spans="1:5" ht="31.5">
      <c r="A15" s="383">
        <v>11</v>
      </c>
      <c r="B15" s="384" t="s">
        <v>580</v>
      </c>
      <c r="C15" s="385">
        <f>SUM(C5:C14)</f>
        <v>824529</v>
      </c>
      <c r="D15" s="385">
        <f>SUM(D5:D14)</f>
        <v>1216031</v>
      </c>
      <c r="E15" s="385">
        <f>SUM(E5:E14)</f>
        <v>1093293</v>
      </c>
    </row>
    <row r="16" spans="1:5" ht="15">
      <c r="A16" s="379">
        <v>12</v>
      </c>
      <c r="B16" s="380" t="s">
        <v>581</v>
      </c>
      <c r="C16" s="386">
        <v>4783</v>
      </c>
      <c r="D16" s="386">
        <v>4783</v>
      </c>
      <c r="E16" s="386">
        <v>4515</v>
      </c>
    </row>
    <row r="17" spans="1:5" ht="60">
      <c r="A17" s="379">
        <v>13</v>
      </c>
      <c r="B17" s="380" t="s">
        <v>582</v>
      </c>
      <c r="C17" s="386">
        <v>0</v>
      </c>
      <c r="D17" s="386">
        <v>0</v>
      </c>
      <c r="E17" s="386">
        <v>0</v>
      </c>
    </row>
    <row r="18" spans="1:5" ht="31.5">
      <c r="A18" s="383">
        <v>14</v>
      </c>
      <c r="B18" s="384" t="s">
        <v>1209</v>
      </c>
      <c r="C18" s="385">
        <v>4783</v>
      </c>
      <c r="D18" s="385">
        <v>4783</v>
      </c>
      <c r="E18" s="385">
        <v>4515</v>
      </c>
    </row>
    <row r="19" spans="1:5" ht="31.5">
      <c r="A19" s="383">
        <v>15</v>
      </c>
      <c r="B19" s="384" t="s">
        <v>583</v>
      </c>
      <c r="C19" s="385">
        <f>SUM(C15:C16)</f>
        <v>829312</v>
      </c>
      <c r="D19" s="385">
        <f>SUM(D15:D16)</f>
        <v>1220814</v>
      </c>
      <c r="E19" s="385">
        <f>SUM(E15:E16)</f>
        <v>1097808</v>
      </c>
    </row>
    <row r="20" spans="1:5" ht="30">
      <c r="A20" s="379">
        <v>16</v>
      </c>
      <c r="B20" s="380" t="s">
        <v>584</v>
      </c>
      <c r="C20" s="381">
        <v>292155</v>
      </c>
      <c r="D20" s="381">
        <v>358964</v>
      </c>
      <c r="E20" s="381"/>
    </row>
    <row r="21" spans="1:5" ht="45">
      <c r="A21" s="379">
        <v>17</v>
      </c>
      <c r="B21" s="380" t="s">
        <v>585</v>
      </c>
      <c r="C21" s="381"/>
      <c r="D21" s="381"/>
      <c r="E21" s="381">
        <v>34434</v>
      </c>
    </row>
    <row r="22" spans="1:5" ht="15.75">
      <c r="A22" s="383">
        <v>18</v>
      </c>
      <c r="B22" s="384" t="s">
        <v>586</v>
      </c>
      <c r="C22" s="387">
        <f>C19+C20+C21</f>
        <v>1121467</v>
      </c>
      <c r="D22" s="387">
        <f>D19+D20+D21</f>
        <v>1579778</v>
      </c>
      <c r="E22" s="387">
        <f>E19+E20+E21</f>
        <v>1132242</v>
      </c>
    </row>
    <row r="23" spans="1:5" ht="30">
      <c r="A23" s="379">
        <v>19</v>
      </c>
      <c r="B23" s="380" t="s">
        <v>1067</v>
      </c>
      <c r="C23" s="381">
        <v>184879</v>
      </c>
      <c r="D23" s="381">
        <v>217559</v>
      </c>
      <c r="E23" s="381">
        <v>213775</v>
      </c>
    </row>
    <row r="24" spans="1:5" ht="45">
      <c r="A24" s="379">
        <v>20</v>
      </c>
      <c r="B24" s="380" t="s">
        <v>1078</v>
      </c>
      <c r="C24" s="381">
        <v>270928</v>
      </c>
      <c r="D24" s="381">
        <v>293336</v>
      </c>
      <c r="E24" s="381">
        <v>291286</v>
      </c>
    </row>
    <row r="25" spans="1:5" ht="45">
      <c r="A25" s="379">
        <v>21</v>
      </c>
      <c r="B25" s="380" t="s">
        <v>587</v>
      </c>
      <c r="C25" s="381">
        <v>23670</v>
      </c>
      <c r="D25" s="381">
        <v>70062</v>
      </c>
      <c r="E25" s="381">
        <v>72146</v>
      </c>
    </row>
    <row r="26" spans="1:5" ht="30">
      <c r="A26" s="379">
        <v>22</v>
      </c>
      <c r="B26" s="380" t="s">
        <v>588</v>
      </c>
      <c r="C26" s="381">
        <v>0</v>
      </c>
      <c r="D26" s="381">
        <v>4591</v>
      </c>
      <c r="E26" s="381">
        <v>3634</v>
      </c>
    </row>
    <row r="27" spans="1:5" ht="30">
      <c r="A27" s="379">
        <v>23</v>
      </c>
      <c r="B27" s="380" t="s">
        <v>1224</v>
      </c>
      <c r="C27" s="381">
        <v>10000</v>
      </c>
      <c r="D27" s="381">
        <v>2320</v>
      </c>
      <c r="E27" s="381">
        <v>2320</v>
      </c>
    </row>
    <row r="28" spans="1:5" ht="45">
      <c r="A28" s="379">
        <v>24</v>
      </c>
      <c r="B28" s="380" t="s">
        <v>589</v>
      </c>
      <c r="C28" s="381">
        <v>10000</v>
      </c>
      <c r="D28" s="381">
        <v>281</v>
      </c>
      <c r="E28" s="381">
        <v>281</v>
      </c>
    </row>
    <row r="29" spans="1:5" ht="30">
      <c r="A29" s="379">
        <v>25</v>
      </c>
      <c r="B29" s="380" t="s">
        <v>590</v>
      </c>
      <c r="C29" s="381">
        <v>62031</v>
      </c>
      <c r="D29" s="381">
        <v>155060</v>
      </c>
      <c r="E29" s="381">
        <v>95798</v>
      </c>
    </row>
    <row r="30" spans="1:5" ht="30">
      <c r="A30" s="379">
        <v>26</v>
      </c>
      <c r="B30" s="380" t="s">
        <v>591</v>
      </c>
      <c r="C30" s="381">
        <v>0</v>
      </c>
      <c r="D30" s="381">
        <v>12690</v>
      </c>
      <c r="E30" s="381">
        <v>11785</v>
      </c>
    </row>
    <row r="31" spans="1:5" ht="30">
      <c r="A31" s="379">
        <v>27</v>
      </c>
      <c r="B31" s="380" t="s">
        <v>592</v>
      </c>
      <c r="C31" s="381">
        <v>201907</v>
      </c>
      <c r="D31" s="381">
        <v>379352</v>
      </c>
      <c r="E31" s="381">
        <v>379352</v>
      </c>
    </row>
    <row r="32" spans="1:5" ht="45">
      <c r="A32" s="379">
        <v>28</v>
      </c>
      <c r="B32" s="380" t="s">
        <v>593</v>
      </c>
      <c r="C32" s="381">
        <v>201907</v>
      </c>
      <c r="D32" s="381">
        <v>379352</v>
      </c>
      <c r="E32" s="381">
        <v>379352</v>
      </c>
    </row>
    <row r="33" spans="1:5" ht="45">
      <c r="A33" s="379">
        <v>29</v>
      </c>
      <c r="B33" s="380" t="s">
        <v>594</v>
      </c>
      <c r="C33" s="381">
        <v>3043</v>
      </c>
      <c r="D33" s="381">
        <v>3043</v>
      </c>
      <c r="E33" s="381">
        <v>2741</v>
      </c>
    </row>
    <row r="34" spans="1:5" ht="31.5">
      <c r="A34" s="383">
        <v>30</v>
      </c>
      <c r="B34" s="384" t="s">
        <v>595</v>
      </c>
      <c r="C34" s="385">
        <f>SUM(C23:C33)-C32-C28</f>
        <v>756458</v>
      </c>
      <c r="D34" s="385">
        <f>SUM(D23:D33)-D32-D28</f>
        <v>1138013</v>
      </c>
      <c r="E34" s="385">
        <f>SUM(E23:E33)-E32-E28</f>
        <v>1072837</v>
      </c>
    </row>
    <row r="35" spans="1:5" ht="30">
      <c r="A35" s="379">
        <v>31</v>
      </c>
      <c r="B35" s="380" t="s">
        <v>596</v>
      </c>
      <c r="C35" s="386"/>
      <c r="D35" s="386"/>
      <c r="E35" s="386"/>
    </row>
    <row r="36" spans="1:5" ht="30">
      <c r="A36" s="379">
        <v>32</v>
      </c>
      <c r="B36" s="380" t="s">
        <v>597</v>
      </c>
      <c r="C36" s="386">
        <v>13659</v>
      </c>
      <c r="D36" s="386"/>
      <c r="E36" s="386"/>
    </row>
    <row r="37" spans="1:5" ht="45">
      <c r="A37" s="379">
        <v>33</v>
      </c>
      <c r="B37" s="380" t="s">
        <v>598</v>
      </c>
      <c r="C37" s="386"/>
      <c r="D37" s="386"/>
      <c r="E37" s="386"/>
    </row>
    <row r="38" spans="1:5" ht="31.5">
      <c r="A38" s="383">
        <v>34</v>
      </c>
      <c r="B38" s="384" t="s">
        <v>599</v>
      </c>
      <c r="C38" s="385">
        <f>SUM(C35:C37)</f>
        <v>13659</v>
      </c>
      <c r="D38" s="385">
        <f>SUM(D35:D37)</f>
        <v>0</v>
      </c>
      <c r="E38" s="385">
        <f>SUM(E35:E37)</f>
        <v>0</v>
      </c>
    </row>
    <row r="39" spans="1:5" ht="31.5">
      <c r="A39" s="383">
        <v>35</v>
      </c>
      <c r="B39" s="384" t="s">
        <v>600</v>
      </c>
      <c r="C39" s="385">
        <f>C34+C38</f>
        <v>770117</v>
      </c>
      <c r="D39" s="385">
        <f>D34+D38</f>
        <v>1138013</v>
      </c>
      <c r="E39" s="385">
        <f>E34+E38</f>
        <v>1072837</v>
      </c>
    </row>
    <row r="40" spans="1:5" ht="30">
      <c r="A40" s="379">
        <v>36</v>
      </c>
      <c r="B40" s="380" t="s">
        <v>1208</v>
      </c>
      <c r="C40" s="381">
        <v>351350</v>
      </c>
      <c r="D40" s="381">
        <v>441765</v>
      </c>
      <c r="E40" s="381">
        <v>57427</v>
      </c>
    </row>
    <row r="41" spans="1:5" ht="45">
      <c r="A41" s="379">
        <v>37</v>
      </c>
      <c r="B41" s="380" t="s">
        <v>601</v>
      </c>
      <c r="C41" s="381"/>
      <c r="D41" s="381"/>
      <c r="E41" s="381">
        <v>-23515</v>
      </c>
    </row>
    <row r="42" spans="1:5" ht="15.75">
      <c r="A42" s="383">
        <v>38</v>
      </c>
      <c r="B42" s="384" t="s">
        <v>602</v>
      </c>
      <c r="C42" s="387">
        <f>C39+C40+C41</f>
        <v>1121467</v>
      </c>
      <c r="D42" s="387">
        <f>D39+D40+D41</f>
        <v>1579778</v>
      </c>
      <c r="E42" s="387">
        <f>E39+E40+E41</f>
        <v>1106749</v>
      </c>
    </row>
    <row r="43" spans="1:5" ht="12.75">
      <c r="A43" s="47"/>
      <c r="B43" s="47"/>
      <c r="C43" s="47"/>
      <c r="D43" s="47"/>
      <c r="E43" s="47"/>
    </row>
  </sheetData>
  <mergeCells count="2">
    <mergeCell ref="A1:E1"/>
    <mergeCell ref="A2:E2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&amp;L20. melléklet a12/2011. (IV.29.) önkormányzati rendelethez
ezer Ft-ban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1"/>
  <sheetViews>
    <sheetView workbookViewId="0" topLeftCell="A1">
      <selection activeCell="A11" sqref="A11"/>
    </sheetView>
  </sheetViews>
  <sheetFormatPr defaultColWidth="9.140625" defaultRowHeight="12.75"/>
  <cols>
    <col min="1" max="1" width="38.8515625" style="0" customWidth="1"/>
    <col min="2" max="2" width="14.7109375" style="0" customWidth="1"/>
    <col min="3" max="3" width="12.7109375" style="0" customWidth="1"/>
  </cols>
  <sheetData>
    <row r="1" spans="1:5" s="47" customFormat="1" ht="21" customHeight="1">
      <c r="A1" s="749" t="s">
        <v>644</v>
      </c>
      <c r="B1" s="749"/>
      <c r="C1" s="749"/>
      <c r="D1" s="749"/>
      <c r="E1" s="749"/>
    </row>
    <row r="2" spans="1:5" s="47" customFormat="1" ht="19.5" customHeight="1">
      <c r="A2" s="749" t="s">
        <v>621</v>
      </c>
      <c r="B2" s="749"/>
      <c r="C2" s="749"/>
      <c r="D2" s="749"/>
      <c r="E2" s="749"/>
    </row>
    <row r="3" spans="1:5" ht="25.5">
      <c r="A3" s="438" t="s">
        <v>622</v>
      </c>
      <c r="B3" s="177" t="s">
        <v>623</v>
      </c>
      <c r="C3" s="177" t="s">
        <v>624</v>
      </c>
      <c r="D3" s="177" t="s">
        <v>625</v>
      </c>
      <c r="E3" s="178" t="s">
        <v>626</v>
      </c>
    </row>
    <row r="4" spans="1:5" ht="12.75">
      <c r="A4" s="66" t="s">
        <v>627</v>
      </c>
      <c r="B4" s="3">
        <v>1126</v>
      </c>
      <c r="C4" s="3">
        <v>1126</v>
      </c>
      <c r="D4" s="3"/>
      <c r="E4" s="3"/>
    </row>
    <row r="5" spans="1:5" ht="12.75">
      <c r="A5" s="66" t="s">
        <v>628</v>
      </c>
      <c r="B5" s="3">
        <v>256</v>
      </c>
      <c r="C5" s="3">
        <v>256</v>
      </c>
      <c r="D5" s="3"/>
      <c r="E5" s="3"/>
    </row>
    <row r="6" spans="1:5" ht="12.75">
      <c r="A6" s="66" t="s">
        <v>636</v>
      </c>
      <c r="B6" s="3">
        <v>150</v>
      </c>
      <c r="C6" s="3">
        <v>150</v>
      </c>
      <c r="D6" s="3"/>
      <c r="E6" s="3"/>
    </row>
    <row r="7" spans="1:5" ht="25.5">
      <c r="A7" s="66" t="s">
        <v>629</v>
      </c>
      <c r="B7" s="3">
        <v>13459</v>
      </c>
      <c r="C7" s="3">
        <v>13459</v>
      </c>
      <c r="D7" s="3"/>
      <c r="E7" s="3"/>
    </row>
    <row r="8" spans="1:5" ht="25.5">
      <c r="A8" s="66" t="s">
        <v>637</v>
      </c>
      <c r="B8" s="3">
        <v>11722</v>
      </c>
      <c r="C8" s="3">
        <v>11722</v>
      </c>
      <c r="D8" s="3"/>
      <c r="E8" s="3"/>
    </row>
    <row r="9" spans="1:5" ht="25.5">
      <c r="A9" s="66" t="s">
        <v>638</v>
      </c>
      <c r="B9" s="3">
        <v>483</v>
      </c>
      <c r="C9" s="3">
        <v>125</v>
      </c>
      <c r="D9" s="3">
        <v>358</v>
      </c>
      <c r="E9" s="3"/>
    </row>
    <row r="10" spans="1:5" ht="12.75">
      <c r="A10" s="66" t="s">
        <v>642</v>
      </c>
      <c r="B10" s="3">
        <v>411</v>
      </c>
      <c r="C10" s="3">
        <v>411</v>
      </c>
      <c r="D10" s="3"/>
      <c r="E10" s="3"/>
    </row>
    <row r="11" spans="1:5" ht="25.5">
      <c r="A11" s="66" t="s">
        <v>639</v>
      </c>
      <c r="B11" s="3">
        <v>1000</v>
      </c>
      <c r="C11" s="3">
        <v>840</v>
      </c>
      <c r="D11" s="3">
        <v>160</v>
      </c>
      <c r="E11" s="3"/>
    </row>
    <row r="12" spans="1:5" ht="38.25">
      <c r="A12" s="66" t="s">
        <v>640</v>
      </c>
      <c r="B12" s="3">
        <v>1156</v>
      </c>
      <c r="C12" s="3">
        <v>1156</v>
      </c>
      <c r="D12" s="3"/>
      <c r="E12" s="3"/>
    </row>
    <row r="13" spans="1:5" ht="25.5">
      <c r="A13" s="66" t="s">
        <v>630</v>
      </c>
      <c r="B13" s="3">
        <v>890</v>
      </c>
      <c r="C13" s="3">
        <v>525</v>
      </c>
      <c r="D13" s="3">
        <v>365</v>
      </c>
      <c r="E13" s="3"/>
    </row>
    <row r="14" spans="1:5" ht="12.75">
      <c r="A14" s="66" t="s">
        <v>631</v>
      </c>
      <c r="B14" s="3">
        <v>30</v>
      </c>
      <c r="C14" s="3">
        <v>30</v>
      </c>
      <c r="D14" s="3"/>
      <c r="E14" s="3"/>
    </row>
    <row r="15" spans="1:5" ht="12.75">
      <c r="A15" s="66" t="s">
        <v>641</v>
      </c>
      <c r="B15" s="3">
        <v>16566</v>
      </c>
      <c r="C15" s="3">
        <v>16566</v>
      </c>
      <c r="D15" s="3"/>
      <c r="E15" s="3"/>
    </row>
    <row r="16" spans="1:5" ht="12.75">
      <c r="A16" s="2" t="s">
        <v>372</v>
      </c>
      <c r="B16" s="2">
        <v>5712</v>
      </c>
      <c r="C16" s="2">
        <v>5712</v>
      </c>
      <c r="D16" s="2"/>
      <c r="E16" s="2"/>
    </row>
    <row r="17" spans="1:5" ht="12.75">
      <c r="A17" s="438" t="s">
        <v>632</v>
      </c>
      <c r="B17" s="216">
        <f>SUM(B4:B16)</f>
        <v>52961</v>
      </c>
      <c r="C17" s="216">
        <f>SUM(C4:C16)</f>
        <v>52078</v>
      </c>
      <c r="D17" s="216">
        <f>SUM(D4:D16)</f>
        <v>883</v>
      </c>
      <c r="E17" s="216"/>
    </row>
    <row r="18" spans="1:5" ht="25.5">
      <c r="A18" s="66" t="s">
        <v>633</v>
      </c>
      <c r="B18" s="3">
        <v>52961</v>
      </c>
      <c r="C18" s="3">
        <v>52078</v>
      </c>
      <c r="D18" s="3"/>
      <c r="E18" s="3"/>
    </row>
    <row r="19" spans="1:5" ht="12.75">
      <c r="A19" s="438" t="s">
        <v>634</v>
      </c>
      <c r="B19" s="216">
        <f>SUM(B18:B18)</f>
        <v>52961</v>
      </c>
      <c r="C19" s="216">
        <f>SUM(C18:C18)</f>
        <v>52078</v>
      </c>
      <c r="D19" s="216"/>
      <c r="E19" s="216"/>
    </row>
    <row r="20" spans="1:5" s="4" customFormat="1" ht="25.5">
      <c r="A20" s="581" t="s">
        <v>643</v>
      </c>
      <c r="B20" s="298">
        <v>11370</v>
      </c>
      <c r="C20" s="298">
        <v>11370</v>
      </c>
      <c r="D20" s="298"/>
      <c r="E20" s="298"/>
    </row>
    <row r="21" spans="1:5" ht="12.75">
      <c r="A21" s="48"/>
      <c r="B21" s="18"/>
      <c r="C21" s="18"/>
      <c r="D21" s="18"/>
      <c r="E21" s="18"/>
    </row>
  </sheetData>
  <mergeCells count="2">
    <mergeCell ref="A1:E1"/>
    <mergeCell ref="A2:E2"/>
  </mergeCells>
  <printOptions headings="1"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&amp;L21. melléklet a 12/2011. (IV.29.) önkormányzati rendelethez
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180"/>
  <sheetViews>
    <sheetView zoomScalePageLayoutView="0" workbookViewId="0" topLeftCell="A115">
      <selection activeCell="O15" sqref="O15"/>
    </sheetView>
  </sheetViews>
  <sheetFormatPr defaultColWidth="9.140625" defaultRowHeight="12.75"/>
  <cols>
    <col min="1" max="1" width="2.7109375" style="97" customWidth="1"/>
    <col min="2" max="2" width="2.421875" style="452" customWidth="1"/>
    <col min="3" max="3" width="3.7109375" style="97" customWidth="1"/>
    <col min="4" max="4" width="3.421875" style="97" customWidth="1"/>
    <col min="5" max="5" width="6.8515625" style="97" customWidth="1"/>
    <col min="6" max="6" width="4.8515625" style="97" customWidth="1"/>
    <col min="7" max="7" width="9.140625" style="97" customWidth="1"/>
    <col min="8" max="8" width="34.140625" style="485" customWidth="1"/>
    <col min="9" max="9" width="11.140625" style="97" customWidth="1"/>
    <col min="10" max="12" width="9.140625" style="97" customWidth="1"/>
  </cols>
  <sheetData>
    <row r="1" spans="1:11" ht="56.25" customHeight="1">
      <c r="A1" s="723" t="s">
        <v>87</v>
      </c>
      <c r="B1" s="723"/>
      <c r="C1" s="723"/>
      <c r="D1" s="723"/>
      <c r="E1" s="723"/>
      <c r="F1" s="723"/>
      <c r="G1" s="723"/>
      <c r="H1" s="723"/>
      <c r="I1" s="723"/>
      <c r="J1" s="710"/>
      <c r="K1" s="710"/>
    </row>
    <row r="2" spans="1:11" ht="56.25" customHeight="1">
      <c r="A2" s="723" t="s">
        <v>89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</row>
    <row r="3" spans="1:12" ht="65.25" customHeight="1">
      <c r="A3" s="495" t="s">
        <v>1217</v>
      </c>
      <c r="B3" s="496" t="s">
        <v>1218</v>
      </c>
      <c r="C3" s="497" t="s">
        <v>1219</v>
      </c>
      <c r="D3" s="497" t="s">
        <v>1220</v>
      </c>
      <c r="E3" s="497" t="s">
        <v>1221</v>
      </c>
      <c r="F3" s="497" t="s">
        <v>1222</v>
      </c>
      <c r="G3" s="721" t="s">
        <v>1039</v>
      </c>
      <c r="H3" s="722"/>
      <c r="I3" s="96" t="s">
        <v>17</v>
      </c>
      <c r="J3" s="96" t="s">
        <v>90</v>
      </c>
      <c r="K3" s="96" t="s">
        <v>84</v>
      </c>
      <c r="L3" s="352" t="s">
        <v>85</v>
      </c>
    </row>
    <row r="4" spans="1:9" ht="12.75">
      <c r="A4" s="461" t="s">
        <v>1035</v>
      </c>
      <c r="C4" s="498"/>
      <c r="D4" s="498"/>
      <c r="E4" s="498"/>
      <c r="F4" s="499"/>
      <c r="G4" s="499" t="s">
        <v>1062</v>
      </c>
      <c r="H4" s="500"/>
      <c r="I4" s="498"/>
    </row>
    <row r="5" spans="1:9" ht="12.75">
      <c r="A5" s="461"/>
      <c r="B5" s="452" t="s">
        <v>1035</v>
      </c>
      <c r="C5" s="498"/>
      <c r="D5" s="498"/>
      <c r="E5" s="498"/>
      <c r="F5" s="499"/>
      <c r="G5" s="709" t="s">
        <v>1044</v>
      </c>
      <c r="H5" s="710"/>
      <c r="I5" s="498"/>
    </row>
    <row r="6" spans="1:9" ht="12.75">
      <c r="A6" s="461"/>
      <c r="C6" s="498" t="s">
        <v>1079</v>
      </c>
      <c r="D6" s="498"/>
      <c r="E6" s="498"/>
      <c r="F6" s="499"/>
      <c r="G6" s="499" t="s">
        <v>1199</v>
      </c>
      <c r="H6" s="500"/>
      <c r="I6" s="498"/>
    </row>
    <row r="7" spans="1:12" ht="12.75">
      <c r="A7" s="502"/>
      <c r="B7" s="502"/>
      <c r="C7" s="502"/>
      <c r="D7" s="502" t="s">
        <v>1035</v>
      </c>
      <c r="E7" s="502"/>
      <c r="F7" s="124"/>
      <c r="G7" s="124" t="s">
        <v>1067</v>
      </c>
      <c r="H7" s="90"/>
      <c r="I7" s="124">
        <v>23417</v>
      </c>
      <c r="J7" s="97">
        <v>48238</v>
      </c>
      <c r="K7" s="97">
        <v>48344</v>
      </c>
      <c r="L7" s="97">
        <f>(K7/J7)*100</f>
        <v>100.21974377047141</v>
      </c>
    </row>
    <row r="8" spans="1:12" ht="12.75">
      <c r="A8" s="502"/>
      <c r="B8" s="502"/>
      <c r="C8" s="502"/>
      <c r="D8" s="502"/>
      <c r="E8" s="502"/>
      <c r="F8" s="124"/>
      <c r="G8" s="124" t="s">
        <v>1223</v>
      </c>
      <c r="H8" s="90"/>
      <c r="I8" s="499">
        <v>1000</v>
      </c>
      <c r="J8" s="97">
        <v>22418</v>
      </c>
      <c r="K8" s="97">
        <v>22419</v>
      </c>
      <c r="L8" s="97">
        <f aca="true" t="shared" si="0" ref="L8:L71">(K8/J8)*100</f>
        <v>100.00446070122224</v>
      </c>
    </row>
    <row r="9" spans="1:12" ht="13.5" thickBot="1">
      <c r="A9" s="503"/>
      <c r="B9" s="503"/>
      <c r="C9" s="503" t="s">
        <v>1079</v>
      </c>
      <c r="D9" s="503"/>
      <c r="E9" s="503"/>
      <c r="F9" s="503"/>
      <c r="G9" s="503" t="s">
        <v>1080</v>
      </c>
      <c r="H9" s="93"/>
      <c r="I9" s="503">
        <v>23417</v>
      </c>
      <c r="J9" s="503">
        <v>48238</v>
      </c>
      <c r="K9" s="503">
        <v>48344</v>
      </c>
      <c r="L9" s="503">
        <f t="shared" si="0"/>
        <v>100.21974377047141</v>
      </c>
    </row>
    <row r="10" spans="1:9" ht="12.75">
      <c r="A10" s="123"/>
      <c r="B10" s="504"/>
      <c r="C10" s="504" t="s">
        <v>1090</v>
      </c>
      <c r="D10" s="504"/>
      <c r="E10" s="504"/>
      <c r="F10" s="504"/>
      <c r="G10" s="504" t="s">
        <v>1224</v>
      </c>
      <c r="H10" s="91"/>
      <c r="I10" s="504"/>
    </row>
    <row r="11" spans="1:12" ht="12.75">
      <c r="A11" s="123"/>
      <c r="B11" s="123"/>
      <c r="C11" s="123"/>
      <c r="D11" s="124" t="s">
        <v>1042</v>
      </c>
      <c r="E11" s="124"/>
      <c r="F11" s="124"/>
      <c r="G11" s="124" t="s">
        <v>1225</v>
      </c>
      <c r="H11" s="90"/>
      <c r="I11" s="124">
        <v>10000</v>
      </c>
      <c r="J11" s="97">
        <v>2320</v>
      </c>
      <c r="K11" s="97">
        <v>2320</v>
      </c>
      <c r="L11" s="97">
        <f t="shared" si="0"/>
        <v>100</v>
      </c>
    </row>
    <row r="12" spans="1:12" ht="13.5" thickBot="1">
      <c r="A12" s="503"/>
      <c r="B12" s="503"/>
      <c r="C12" s="503" t="s">
        <v>1090</v>
      </c>
      <c r="D12" s="503"/>
      <c r="E12" s="503"/>
      <c r="F12" s="503"/>
      <c r="G12" s="503" t="s">
        <v>1226</v>
      </c>
      <c r="H12" s="93"/>
      <c r="I12" s="503">
        <v>10000</v>
      </c>
      <c r="J12" s="503">
        <v>2320</v>
      </c>
      <c r="K12" s="503">
        <v>2320</v>
      </c>
      <c r="L12" s="503">
        <f t="shared" si="0"/>
        <v>100</v>
      </c>
    </row>
    <row r="13" spans="1:9" ht="12.75">
      <c r="A13" s="124"/>
      <c r="B13" s="124"/>
      <c r="C13" s="504" t="s">
        <v>1094</v>
      </c>
      <c r="D13" s="504"/>
      <c r="E13" s="504"/>
      <c r="F13" s="505"/>
      <c r="G13" s="506" t="s">
        <v>1161</v>
      </c>
      <c r="H13" s="94"/>
      <c r="I13" s="123"/>
    </row>
    <row r="14" spans="1:12" ht="12.75">
      <c r="A14" s="124"/>
      <c r="B14" s="115"/>
      <c r="C14" s="115"/>
      <c r="D14" s="124" t="s">
        <v>1035</v>
      </c>
      <c r="E14" s="124"/>
      <c r="F14" s="507"/>
      <c r="G14" s="508" t="s">
        <v>1162</v>
      </c>
      <c r="H14" s="90"/>
      <c r="I14" s="124">
        <v>0</v>
      </c>
      <c r="J14" s="97">
        <v>26996</v>
      </c>
      <c r="K14" s="97">
        <v>29283</v>
      </c>
      <c r="L14" s="97">
        <f t="shared" si="0"/>
        <v>108.47162542598903</v>
      </c>
    </row>
    <row r="15" spans="1:12" ht="12.75">
      <c r="A15" s="124"/>
      <c r="B15" s="115"/>
      <c r="C15" s="115"/>
      <c r="D15" s="502" t="s">
        <v>1036</v>
      </c>
      <c r="E15" s="502"/>
      <c r="F15" s="124"/>
      <c r="G15" s="124" t="s">
        <v>1093</v>
      </c>
      <c r="H15" s="90"/>
      <c r="I15" s="124">
        <v>62031</v>
      </c>
      <c r="J15" s="97">
        <v>97589</v>
      </c>
      <c r="K15" s="97">
        <v>38327</v>
      </c>
      <c r="L15" s="97">
        <f t="shared" si="0"/>
        <v>39.273893574070854</v>
      </c>
    </row>
    <row r="16" spans="1:12" ht="13.5" thickBot="1">
      <c r="A16" s="503"/>
      <c r="B16" s="503"/>
      <c r="C16" s="503" t="s">
        <v>1094</v>
      </c>
      <c r="D16" s="503"/>
      <c r="E16" s="503"/>
      <c r="F16" s="509"/>
      <c r="G16" s="510" t="s">
        <v>1095</v>
      </c>
      <c r="H16" s="93"/>
      <c r="I16" s="503">
        <f>SUM(I14:I15)</f>
        <v>62031</v>
      </c>
      <c r="J16" s="503">
        <f>SUM(J14:J15)</f>
        <v>124585</v>
      </c>
      <c r="K16" s="503">
        <f>SUM(K14:K15)</f>
        <v>67610</v>
      </c>
      <c r="L16" s="503">
        <f t="shared" si="0"/>
        <v>54.26817032548059</v>
      </c>
    </row>
    <row r="17" spans="1:9" ht="12.75">
      <c r="A17" s="123"/>
      <c r="B17" s="504"/>
      <c r="C17" s="504" t="s">
        <v>1098</v>
      </c>
      <c r="D17" s="504"/>
      <c r="E17" s="504"/>
      <c r="F17" s="504"/>
      <c r="G17" s="504" t="s">
        <v>1144</v>
      </c>
      <c r="H17" s="91"/>
      <c r="I17" s="504"/>
    </row>
    <row r="18" spans="1:9" ht="12.75">
      <c r="A18" s="502"/>
      <c r="B18" s="502"/>
      <c r="C18" s="502"/>
      <c r="D18" s="502" t="s">
        <v>1035</v>
      </c>
      <c r="E18" s="502"/>
      <c r="F18" s="124"/>
      <c r="G18" s="124" t="s">
        <v>1096</v>
      </c>
      <c r="H18" s="90"/>
      <c r="I18" s="502"/>
    </row>
    <row r="19" spans="1:9" ht="12.75">
      <c r="A19" s="502"/>
      <c r="B19" s="502"/>
      <c r="C19" s="502"/>
      <c r="D19" s="502" t="s">
        <v>1036</v>
      </c>
      <c r="E19" s="502"/>
      <c r="F19" s="124"/>
      <c r="G19" s="124" t="s">
        <v>1097</v>
      </c>
      <c r="H19" s="90"/>
      <c r="I19" s="124"/>
    </row>
    <row r="20" spans="1:12" ht="13.5" thickBot="1">
      <c r="A20" s="503"/>
      <c r="B20" s="511"/>
      <c r="C20" s="503" t="s">
        <v>1098</v>
      </c>
      <c r="D20" s="512"/>
      <c r="E20" s="512"/>
      <c r="F20" s="503"/>
      <c r="G20" s="503" t="s">
        <v>1099</v>
      </c>
      <c r="H20" s="93"/>
      <c r="I20" s="503">
        <v>0</v>
      </c>
      <c r="J20" s="503">
        <v>0</v>
      </c>
      <c r="K20" s="503">
        <v>0</v>
      </c>
      <c r="L20" s="518"/>
    </row>
    <row r="21" spans="1:12" ht="13.5" thickBot="1">
      <c r="A21" s="513"/>
      <c r="B21" s="514"/>
      <c r="C21" s="513" t="s">
        <v>1147</v>
      </c>
      <c r="D21" s="515"/>
      <c r="E21" s="515"/>
      <c r="F21" s="513"/>
      <c r="G21" s="715" t="s">
        <v>1100</v>
      </c>
      <c r="H21" s="716"/>
      <c r="I21" s="513">
        <v>3043</v>
      </c>
      <c r="J21" s="513">
        <v>3043</v>
      </c>
      <c r="K21" s="513">
        <v>2741</v>
      </c>
      <c r="L21" s="513">
        <f t="shared" si="0"/>
        <v>90.07558330594809</v>
      </c>
    </row>
    <row r="22" spans="1:9" ht="12.75">
      <c r="A22" s="123"/>
      <c r="B22" s="504"/>
      <c r="C22" s="504" t="s">
        <v>1103</v>
      </c>
      <c r="D22" s="504"/>
      <c r="E22" s="504"/>
      <c r="F22" s="504"/>
      <c r="G22" s="720" t="s">
        <v>1227</v>
      </c>
      <c r="H22" s="712"/>
      <c r="I22" s="504"/>
    </row>
    <row r="23" spans="1:10" ht="12.75">
      <c r="A23" s="502"/>
      <c r="B23" s="502"/>
      <c r="C23" s="502"/>
      <c r="D23" s="502" t="s">
        <v>1035</v>
      </c>
      <c r="E23" s="502"/>
      <c r="F23" s="124"/>
      <c r="G23" s="124" t="s">
        <v>1101</v>
      </c>
      <c r="H23" s="90"/>
      <c r="I23" s="502">
        <v>13659</v>
      </c>
      <c r="J23" s="97">
        <v>0</v>
      </c>
    </row>
    <row r="24" spans="1:9" ht="12.75">
      <c r="A24" s="502"/>
      <c r="B24" s="502"/>
      <c r="C24" s="502"/>
      <c r="D24" s="502" t="s">
        <v>1036</v>
      </c>
      <c r="E24" s="502"/>
      <c r="F24" s="124"/>
      <c r="G24" s="124" t="s">
        <v>1102</v>
      </c>
      <c r="H24" s="90"/>
      <c r="I24" s="502"/>
    </row>
    <row r="25" spans="1:12" ht="13.5" thickBot="1">
      <c r="A25" s="503"/>
      <c r="B25" s="511"/>
      <c r="C25" s="503" t="s">
        <v>1103</v>
      </c>
      <c r="D25" s="512"/>
      <c r="E25" s="512"/>
      <c r="F25" s="503"/>
      <c r="G25" s="503" t="s">
        <v>1063</v>
      </c>
      <c r="H25" s="93"/>
      <c r="I25" s="503">
        <v>13659</v>
      </c>
      <c r="J25" s="503">
        <v>0</v>
      </c>
      <c r="K25" s="503"/>
      <c r="L25" s="518"/>
    </row>
    <row r="26" spans="1:9" ht="12.75">
      <c r="A26" s="123"/>
      <c r="B26" s="504"/>
      <c r="C26" s="504" t="s">
        <v>1105</v>
      </c>
      <c r="D26" s="504"/>
      <c r="E26" s="504"/>
      <c r="F26" s="504"/>
      <c r="G26" s="504" t="s">
        <v>1208</v>
      </c>
      <c r="H26" s="91"/>
      <c r="I26" s="504"/>
    </row>
    <row r="27" spans="1:12" ht="12.75">
      <c r="A27" s="502"/>
      <c r="B27" s="502"/>
      <c r="C27" s="502"/>
      <c r="D27" s="502" t="s">
        <v>1035</v>
      </c>
      <c r="E27" s="502"/>
      <c r="F27" s="124"/>
      <c r="G27" s="124" t="s">
        <v>1299</v>
      </c>
      <c r="H27" s="90"/>
      <c r="I27" s="502">
        <v>16261</v>
      </c>
      <c r="J27" s="97">
        <v>40142</v>
      </c>
      <c r="K27" s="97">
        <v>10270</v>
      </c>
      <c r="L27" s="97">
        <f t="shared" si="0"/>
        <v>25.584176174580243</v>
      </c>
    </row>
    <row r="28" spans="1:12" ht="12.75">
      <c r="A28" s="502"/>
      <c r="B28" s="502"/>
      <c r="C28" s="502"/>
      <c r="D28" s="502" t="s">
        <v>1036</v>
      </c>
      <c r="E28" s="502"/>
      <c r="F28" s="124"/>
      <c r="G28" s="124" t="s">
        <v>1300</v>
      </c>
      <c r="H28" s="90"/>
      <c r="I28" s="502">
        <v>333739</v>
      </c>
      <c r="J28" s="97">
        <v>388216</v>
      </c>
      <c r="K28" s="97">
        <v>33821</v>
      </c>
      <c r="L28" s="97">
        <f t="shared" si="0"/>
        <v>8.711902652131803</v>
      </c>
    </row>
    <row r="29" spans="1:12" ht="13.5" thickBot="1">
      <c r="A29" s="503"/>
      <c r="B29" s="511"/>
      <c r="C29" s="503" t="s">
        <v>1105</v>
      </c>
      <c r="D29" s="512"/>
      <c r="E29" s="512"/>
      <c r="F29" s="503"/>
      <c r="G29" s="503" t="s">
        <v>1106</v>
      </c>
      <c r="H29" s="93"/>
      <c r="I29" s="503">
        <f>SUM(I27:I28)</f>
        <v>350000</v>
      </c>
      <c r="J29" s="503">
        <f>SUM(J27:J28)</f>
        <v>428358</v>
      </c>
      <c r="K29" s="503">
        <f>SUM(K27:K28)</f>
        <v>44091</v>
      </c>
      <c r="L29" s="518">
        <f t="shared" si="0"/>
        <v>10.293025926911602</v>
      </c>
    </row>
    <row r="30" spans="1:20" s="32" customFormat="1" ht="13.5" thickBot="1">
      <c r="A30" s="513"/>
      <c r="B30" s="514"/>
      <c r="C30" s="513" t="s">
        <v>112</v>
      </c>
      <c r="D30" s="514"/>
      <c r="E30" s="514"/>
      <c r="F30" s="513"/>
      <c r="G30" s="513" t="s">
        <v>108</v>
      </c>
      <c r="H30" s="513"/>
      <c r="I30" s="513"/>
      <c r="J30" s="513"/>
      <c r="K30" s="513">
        <v>-23947</v>
      </c>
      <c r="L30" s="650"/>
      <c r="M30" s="15"/>
      <c r="N30" s="15"/>
      <c r="O30" s="15"/>
      <c r="P30" s="15"/>
      <c r="Q30" s="15"/>
      <c r="R30" s="15"/>
      <c r="S30" s="15"/>
      <c r="T30" s="16"/>
    </row>
    <row r="31" spans="1:20" s="14" customFormat="1" ht="13.5" thickBot="1">
      <c r="A31" s="516"/>
      <c r="B31" s="517" t="s">
        <v>1035</v>
      </c>
      <c r="C31" s="517"/>
      <c r="D31" s="517"/>
      <c r="E31" s="517"/>
      <c r="F31" s="707" t="s">
        <v>1228</v>
      </c>
      <c r="G31" s="708"/>
      <c r="H31" s="708"/>
      <c r="I31" s="517">
        <f>I9+I12+I16+I20+I21+I25+I29</f>
        <v>462150</v>
      </c>
      <c r="J31" s="517">
        <f>J9+J12+J16+J20+J21+J25+J29</f>
        <v>606544</v>
      </c>
      <c r="K31" s="517">
        <f>K9+K12+K16+K20+K21+K25+K29+K30</f>
        <v>141159</v>
      </c>
      <c r="L31" s="519">
        <f t="shared" si="0"/>
        <v>23.272672716241527</v>
      </c>
      <c r="M31" s="17"/>
      <c r="N31" s="17"/>
      <c r="O31" s="17"/>
      <c r="P31" s="17"/>
      <c r="Q31" s="17"/>
      <c r="R31" s="17"/>
      <c r="S31" s="17"/>
      <c r="T31" s="17"/>
    </row>
    <row r="32" spans="1:20" ht="12.75">
      <c r="A32" s="461" t="s">
        <v>1035</v>
      </c>
      <c r="C32" s="498"/>
      <c r="D32" s="498"/>
      <c r="E32" s="498"/>
      <c r="F32" s="499"/>
      <c r="G32" s="499" t="s">
        <v>1062</v>
      </c>
      <c r="H32" s="500"/>
      <c r="I32" s="498"/>
      <c r="M32" s="1"/>
      <c r="N32" s="1"/>
      <c r="O32" s="1"/>
      <c r="P32" s="1"/>
      <c r="Q32" s="1"/>
      <c r="R32" s="1"/>
      <c r="S32" s="1"/>
      <c r="T32" s="1"/>
    </row>
    <row r="33" spans="1:9" ht="12.75">
      <c r="A33" s="461"/>
      <c r="B33" s="452" t="s">
        <v>1229</v>
      </c>
      <c r="C33" s="498"/>
      <c r="D33" s="498"/>
      <c r="E33" s="498"/>
      <c r="F33" s="499"/>
      <c r="G33" s="709" t="s">
        <v>1215</v>
      </c>
      <c r="H33" s="710"/>
      <c r="I33" s="498"/>
    </row>
    <row r="34" spans="1:9" ht="12.75">
      <c r="A34" s="123"/>
      <c r="B34" s="504"/>
      <c r="C34" s="504" t="s">
        <v>1094</v>
      </c>
      <c r="D34" s="504"/>
      <c r="E34" s="504"/>
      <c r="F34" s="504"/>
      <c r="G34" s="504" t="s">
        <v>1161</v>
      </c>
      <c r="H34" s="91"/>
      <c r="I34" s="504"/>
    </row>
    <row r="35" spans="1:12" ht="12.75">
      <c r="A35" s="124"/>
      <c r="B35" s="124"/>
      <c r="C35" s="124"/>
      <c r="D35" s="124" t="s">
        <v>1035</v>
      </c>
      <c r="E35" s="124"/>
      <c r="F35" s="124"/>
      <c r="G35" s="124" t="s">
        <v>1162</v>
      </c>
      <c r="H35" s="90"/>
      <c r="I35" s="124">
        <v>10675</v>
      </c>
      <c r="J35" s="97">
        <v>10675</v>
      </c>
      <c r="K35" s="97">
        <v>9795</v>
      </c>
      <c r="L35" s="97">
        <f t="shared" si="0"/>
        <v>91.75644028103045</v>
      </c>
    </row>
    <row r="36" spans="1:12" ht="13.5" thickBot="1">
      <c r="A36" s="503"/>
      <c r="B36" s="511"/>
      <c r="C36" s="503" t="s">
        <v>1094</v>
      </c>
      <c r="D36" s="512"/>
      <c r="E36" s="512"/>
      <c r="F36" s="503"/>
      <c r="G36" s="503" t="s">
        <v>1095</v>
      </c>
      <c r="H36" s="93"/>
      <c r="I36" s="503">
        <v>10675</v>
      </c>
      <c r="J36" s="518">
        <v>10675</v>
      </c>
      <c r="K36" s="518">
        <v>9795</v>
      </c>
      <c r="L36" s="518">
        <f t="shared" si="0"/>
        <v>91.75644028103045</v>
      </c>
    </row>
    <row r="37" spans="1:9" ht="12.75">
      <c r="A37" s="123"/>
      <c r="B37" s="504"/>
      <c r="C37" s="504" t="s">
        <v>1098</v>
      </c>
      <c r="D37" s="504"/>
      <c r="E37" s="504"/>
      <c r="F37" s="504"/>
      <c r="G37" s="504" t="s">
        <v>1144</v>
      </c>
      <c r="H37" s="91"/>
      <c r="I37" s="504"/>
    </row>
    <row r="38" spans="1:9" ht="12.75">
      <c r="A38" s="502"/>
      <c r="B38" s="502"/>
      <c r="C38" s="502"/>
      <c r="D38" s="502" t="s">
        <v>1035</v>
      </c>
      <c r="E38" s="502"/>
      <c r="F38" s="124"/>
      <c r="G38" s="124" t="s">
        <v>1230</v>
      </c>
      <c r="H38" s="90"/>
      <c r="I38" s="502"/>
    </row>
    <row r="39" spans="1:12" ht="13.5" thickBot="1">
      <c r="A39" s="503"/>
      <c r="B39" s="511"/>
      <c r="C39" s="503" t="s">
        <v>1098</v>
      </c>
      <c r="D39" s="512"/>
      <c r="E39" s="512"/>
      <c r="F39" s="503"/>
      <c r="G39" s="503" t="s">
        <v>1099</v>
      </c>
      <c r="H39" s="93"/>
      <c r="I39" s="503"/>
      <c r="J39" s="518"/>
      <c r="K39" s="518"/>
      <c r="L39" s="518"/>
    </row>
    <row r="40" spans="1:12" s="14" customFormat="1" ht="13.5" thickBot="1">
      <c r="A40" s="516"/>
      <c r="B40" s="517" t="s">
        <v>1229</v>
      </c>
      <c r="C40" s="517"/>
      <c r="D40" s="517"/>
      <c r="E40" s="517"/>
      <c r="F40" s="707" t="s">
        <v>1231</v>
      </c>
      <c r="G40" s="708"/>
      <c r="H40" s="708"/>
      <c r="I40" s="519">
        <v>10675</v>
      </c>
      <c r="J40" s="519">
        <v>10675</v>
      </c>
      <c r="K40" s="519">
        <v>9795</v>
      </c>
      <c r="L40" s="519">
        <f t="shared" si="0"/>
        <v>91.75644028103045</v>
      </c>
    </row>
    <row r="41" spans="1:9" ht="12.75">
      <c r="A41" s="461" t="s">
        <v>1035</v>
      </c>
      <c r="C41" s="498"/>
      <c r="D41" s="498"/>
      <c r="E41" s="498"/>
      <c r="F41" s="499"/>
      <c r="G41" s="499" t="s">
        <v>1062</v>
      </c>
      <c r="H41" s="500"/>
      <c r="I41" s="498"/>
    </row>
    <row r="42" spans="1:9" ht="12.75">
      <c r="A42" s="461"/>
      <c r="B42" s="452" t="s">
        <v>1036</v>
      </c>
      <c r="C42" s="498"/>
      <c r="D42" s="498"/>
      <c r="E42" s="498"/>
      <c r="F42" s="499"/>
      <c r="G42" s="709" t="s">
        <v>1120</v>
      </c>
      <c r="H42" s="710"/>
      <c r="I42" s="498"/>
    </row>
    <row r="43" spans="1:9" ht="12.75">
      <c r="A43" s="461"/>
      <c r="C43" s="498" t="s">
        <v>1079</v>
      </c>
      <c r="D43" s="498"/>
      <c r="E43" s="498"/>
      <c r="F43" s="499"/>
      <c r="G43" s="499" t="s">
        <v>1199</v>
      </c>
      <c r="H43" s="500"/>
      <c r="I43" s="498"/>
    </row>
    <row r="44" spans="1:12" ht="12.75">
      <c r="A44" s="502"/>
      <c r="B44" s="502"/>
      <c r="C44" s="502"/>
      <c r="D44" s="502" t="s">
        <v>1035</v>
      </c>
      <c r="E44" s="502"/>
      <c r="F44" s="124"/>
      <c r="G44" s="124" t="s">
        <v>1067</v>
      </c>
      <c r="H44" s="90"/>
      <c r="I44" s="502">
        <v>1995</v>
      </c>
      <c r="J44" s="97">
        <v>2124</v>
      </c>
      <c r="K44" s="97">
        <v>1693</v>
      </c>
      <c r="L44" s="97">
        <f t="shared" si="0"/>
        <v>79.70809792843691</v>
      </c>
    </row>
    <row r="45" spans="1:12" ht="12.75">
      <c r="A45" s="520"/>
      <c r="B45" s="520"/>
      <c r="C45" s="520"/>
      <c r="D45" s="520" t="s">
        <v>1036</v>
      </c>
      <c r="E45" s="520"/>
      <c r="F45" s="520"/>
      <c r="G45" s="719" t="s">
        <v>1078</v>
      </c>
      <c r="H45" s="710"/>
      <c r="I45" s="521">
        <f>I46+I49+I51+I55+I50</f>
        <v>270928</v>
      </c>
      <c r="J45" s="521">
        <f>J46+J49+J51+J55+J50</f>
        <v>293336</v>
      </c>
      <c r="K45" s="521">
        <f>K46+K49+K51+K55+K50</f>
        <v>291286</v>
      </c>
      <c r="L45" s="97">
        <f t="shared" si="0"/>
        <v>99.3011427168844</v>
      </c>
    </row>
    <row r="46" spans="1:12" ht="12.75">
      <c r="A46" s="502"/>
      <c r="B46" s="502"/>
      <c r="C46" s="502"/>
      <c r="D46" s="502"/>
      <c r="E46" s="452"/>
      <c r="F46" s="124"/>
      <c r="G46" s="718" t="s">
        <v>1059</v>
      </c>
      <c r="H46" s="710"/>
      <c r="I46" s="504">
        <v>65000</v>
      </c>
      <c r="J46" s="97">
        <v>81875</v>
      </c>
      <c r="K46" s="97">
        <v>81573</v>
      </c>
      <c r="L46" s="97">
        <f t="shared" si="0"/>
        <v>99.63114503816793</v>
      </c>
    </row>
    <row r="47" spans="1:12" ht="12.75">
      <c r="A47" s="461"/>
      <c r="C47" s="498"/>
      <c r="D47" s="498"/>
      <c r="E47" s="504" t="s">
        <v>1163</v>
      </c>
      <c r="G47" s="504" t="s">
        <v>1068</v>
      </c>
      <c r="H47" s="91"/>
      <c r="I47" s="498">
        <v>15000</v>
      </c>
      <c r="J47" s="97">
        <v>15000</v>
      </c>
      <c r="K47" s="97">
        <v>14698</v>
      </c>
      <c r="L47" s="97">
        <f t="shared" si="0"/>
        <v>97.98666666666666</v>
      </c>
    </row>
    <row r="48" spans="1:12" ht="12.75">
      <c r="A48" s="461"/>
      <c r="C48" s="498"/>
      <c r="D48" s="498"/>
      <c r="E48" s="504" t="s">
        <v>1164</v>
      </c>
      <c r="G48" s="504" t="s">
        <v>1069</v>
      </c>
      <c r="H48" s="91"/>
      <c r="I48" s="498">
        <v>50000</v>
      </c>
      <c r="J48" s="97">
        <v>66875</v>
      </c>
      <c r="K48" s="97">
        <v>66875</v>
      </c>
      <c r="L48" s="97">
        <f t="shared" si="0"/>
        <v>100</v>
      </c>
    </row>
    <row r="49" spans="1:12" ht="12.75">
      <c r="A49" s="461"/>
      <c r="C49" s="452"/>
      <c r="D49" s="452"/>
      <c r="E49" s="504"/>
      <c r="G49" s="504" t="s">
        <v>1071</v>
      </c>
      <c r="H49" s="91"/>
      <c r="I49" s="452">
        <v>0</v>
      </c>
      <c r="J49" s="97">
        <v>34</v>
      </c>
      <c r="K49" s="97">
        <v>34</v>
      </c>
      <c r="L49" s="97">
        <f t="shared" si="0"/>
        <v>100</v>
      </c>
    </row>
    <row r="50" spans="1:12" ht="12.75">
      <c r="A50" s="461"/>
      <c r="C50" s="452"/>
      <c r="D50" s="452"/>
      <c r="E50" s="504" t="s">
        <v>1232</v>
      </c>
      <c r="G50" s="457" t="s">
        <v>1233</v>
      </c>
      <c r="H50" s="91"/>
      <c r="I50" s="452">
        <v>0</v>
      </c>
      <c r="J50" s="97">
        <v>286</v>
      </c>
      <c r="K50" s="97">
        <v>286</v>
      </c>
      <c r="L50" s="97">
        <f t="shared" si="0"/>
        <v>100</v>
      </c>
    </row>
    <row r="51" spans="1:12" ht="12.75">
      <c r="A51" s="461"/>
      <c r="C51" s="452"/>
      <c r="D51" s="452"/>
      <c r="E51" s="504"/>
      <c r="G51" s="504" t="s">
        <v>1075</v>
      </c>
      <c r="H51" s="91"/>
      <c r="I51" s="504">
        <f>I52+I53+I54</f>
        <v>191135</v>
      </c>
      <c r="J51" s="504">
        <f>J52+J53+J54</f>
        <v>196348</v>
      </c>
      <c r="K51" s="504">
        <v>196348</v>
      </c>
      <c r="L51" s="97">
        <f t="shared" si="0"/>
        <v>100</v>
      </c>
    </row>
    <row r="52" spans="1:12" ht="12.75">
      <c r="A52" s="461"/>
      <c r="C52" s="498"/>
      <c r="D52" s="498"/>
      <c r="E52" s="504" t="s">
        <v>1165</v>
      </c>
      <c r="G52" s="504" t="s">
        <v>1072</v>
      </c>
      <c r="H52" s="91"/>
      <c r="I52" s="498">
        <v>41029</v>
      </c>
      <c r="J52" s="97">
        <v>41029</v>
      </c>
      <c r="K52" s="97">
        <v>41029</v>
      </c>
      <c r="L52" s="97">
        <f t="shared" si="0"/>
        <v>100</v>
      </c>
    </row>
    <row r="53" spans="1:12" ht="12.75">
      <c r="A53" s="461"/>
      <c r="C53" s="498"/>
      <c r="D53" s="498"/>
      <c r="E53" s="504" t="s">
        <v>1166</v>
      </c>
      <c r="G53" s="504" t="s">
        <v>1180</v>
      </c>
      <c r="H53" s="91"/>
      <c r="I53" s="498">
        <v>125106</v>
      </c>
      <c r="J53" s="97">
        <v>124921</v>
      </c>
      <c r="K53" s="97">
        <v>124921</v>
      </c>
      <c r="L53" s="97">
        <f t="shared" si="0"/>
        <v>100</v>
      </c>
    </row>
    <row r="54" spans="1:12" ht="12.75">
      <c r="A54" s="461"/>
      <c r="C54" s="498"/>
      <c r="D54" s="498"/>
      <c r="E54" s="504" t="s">
        <v>1167</v>
      </c>
      <c r="G54" s="504" t="s">
        <v>1073</v>
      </c>
      <c r="H54" s="91"/>
      <c r="I54" s="498">
        <v>25000</v>
      </c>
      <c r="J54" s="97">
        <v>30398</v>
      </c>
      <c r="K54" s="97">
        <v>30398</v>
      </c>
      <c r="L54" s="97">
        <f t="shared" si="0"/>
        <v>100</v>
      </c>
    </row>
    <row r="55" spans="1:12" ht="12.75">
      <c r="A55" s="461"/>
      <c r="C55" s="452"/>
      <c r="D55" s="452"/>
      <c r="E55" s="452"/>
      <c r="F55" s="504"/>
      <c r="G55" s="504" t="s">
        <v>1077</v>
      </c>
      <c r="H55" s="91"/>
      <c r="I55" s="452">
        <v>14793</v>
      </c>
      <c r="J55" s="97">
        <v>14793</v>
      </c>
      <c r="K55" s="97">
        <v>13045</v>
      </c>
      <c r="L55" s="97">
        <f t="shared" si="0"/>
        <v>88.18360035151761</v>
      </c>
    </row>
    <row r="56" spans="1:12" ht="13.5" thickBot="1">
      <c r="A56" s="503"/>
      <c r="B56" s="511"/>
      <c r="C56" s="503" t="s">
        <v>1079</v>
      </c>
      <c r="D56" s="512"/>
      <c r="E56" s="512"/>
      <c r="F56" s="503"/>
      <c r="G56" s="503" t="s">
        <v>1080</v>
      </c>
      <c r="H56" s="93"/>
      <c r="I56" s="503">
        <f>I44+I45</f>
        <v>272923</v>
      </c>
      <c r="J56" s="503">
        <f>J44+J45</f>
        <v>295460</v>
      </c>
      <c r="K56" s="503">
        <f>K44+K45</f>
        <v>292979</v>
      </c>
      <c r="L56" s="503">
        <f t="shared" si="0"/>
        <v>99.16029242537061</v>
      </c>
    </row>
    <row r="57" spans="1:9" ht="12.75">
      <c r="A57" s="123"/>
      <c r="B57" s="504"/>
      <c r="C57" s="499" t="s">
        <v>1085</v>
      </c>
      <c r="D57" s="499"/>
      <c r="E57" s="499"/>
      <c r="F57" s="123"/>
      <c r="G57" s="504" t="s">
        <v>1234</v>
      </c>
      <c r="H57" s="94"/>
      <c r="I57" s="499"/>
    </row>
    <row r="58" spans="1:12" ht="12.75">
      <c r="A58" s="124"/>
      <c r="B58" s="124"/>
      <c r="C58" s="124"/>
      <c r="D58" s="124" t="s">
        <v>1035</v>
      </c>
      <c r="E58" s="124"/>
      <c r="F58" s="124"/>
      <c r="G58" s="522" t="s">
        <v>1084</v>
      </c>
      <c r="H58" s="90"/>
      <c r="I58" s="124">
        <f>I59+I60+I61+I62+I64</f>
        <v>202462</v>
      </c>
      <c r="J58" s="124">
        <f>J59+J60+J61+J62+J66</f>
        <v>379352</v>
      </c>
      <c r="K58" s="124">
        <f>K59+K60+K61+K62+K66</f>
        <v>379352</v>
      </c>
      <c r="L58" s="97">
        <f t="shared" si="0"/>
        <v>100</v>
      </c>
    </row>
    <row r="59" spans="1:12" ht="12.75">
      <c r="A59" s="461"/>
      <c r="C59" s="498"/>
      <c r="D59" s="498"/>
      <c r="E59" s="498"/>
      <c r="F59" s="504"/>
      <c r="G59" s="504" t="s">
        <v>1235</v>
      </c>
      <c r="H59" s="91"/>
      <c r="I59" s="498">
        <v>201888</v>
      </c>
      <c r="J59" s="97">
        <v>202925</v>
      </c>
      <c r="K59" s="97">
        <v>202925</v>
      </c>
      <c r="L59" s="97">
        <f t="shared" si="0"/>
        <v>100</v>
      </c>
    </row>
    <row r="60" spans="1:12" ht="12.75">
      <c r="A60" s="461"/>
      <c r="C60" s="498"/>
      <c r="D60" s="498"/>
      <c r="E60" s="498"/>
      <c r="F60" s="504"/>
      <c r="G60" s="504" t="s">
        <v>1236</v>
      </c>
      <c r="H60" s="91"/>
      <c r="I60" s="498">
        <v>555</v>
      </c>
      <c r="J60" s="97">
        <v>52961</v>
      </c>
      <c r="K60" s="97">
        <v>52961</v>
      </c>
      <c r="L60" s="97">
        <f t="shared" si="0"/>
        <v>100</v>
      </c>
    </row>
    <row r="61" spans="1:12" ht="12.75">
      <c r="A61" s="461"/>
      <c r="C61" s="498"/>
      <c r="D61" s="498"/>
      <c r="E61" s="498"/>
      <c r="F61" s="504"/>
      <c r="G61" s="504" t="s">
        <v>1083</v>
      </c>
      <c r="H61" s="91"/>
      <c r="I61" s="498">
        <v>19</v>
      </c>
      <c r="J61" s="97">
        <v>107356</v>
      </c>
      <c r="K61" s="97">
        <v>107356</v>
      </c>
      <c r="L61" s="97">
        <f t="shared" si="0"/>
        <v>100</v>
      </c>
    </row>
    <row r="62" spans="1:12" ht="12.75">
      <c r="A62" s="461"/>
      <c r="C62" s="498"/>
      <c r="D62" s="498"/>
      <c r="E62" s="498"/>
      <c r="F62" s="504"/>
      <c r="G62" s="504" t="s">
        <v>1237</v>
      </c>
      <c r="H62" s="91"/>
      <c r="I62" s="498"/>
      <c r="J62" s="97">
        <f>J63+J64+J65</f>
        <v>11370</v>
      </c>
      <c r="K62" s="97">
        <v>11370</v>
      </c>
      <c r="L62" s="97">
        <f t="shared" si="0"/>
        <v>100</v>
      </c>
    </row>
    <row r="63" spans="1:12" ht="12.75">
      <c r="A63" s="461"/>
      <c r="C63" s="498"/>
      <c r="D63" s="498"/>
      <c r="E63" s="504" t="s">
        <v>1238</v>
      </c>
      <c r="F63" s="504"/>
      <c r="G63" s="457" t="s">
        <v>1239</v>
      </c>
      <c r="H63" s="91"/>
      <c r="I63" s="498"/>
      <c r="J63" s="97">
        <v>8820</v>
      </c>
      <c r="K63" s="97">
        <v>8820</v>
      </c>
      <c r="L63" s="97">
        <f t="shared" si="0"/>
        <v>100</v>
      </c>
    </row>
    <row r="64" spans="1:12" ht="12.75">
      <c r="A64" s="461"/>
      <c r="C64" s="498"/>
      <c r="D64" s="498"/>
      <c r="E64" s="504" t="s">
        <v>47</v>
      </c>
      <c r="F64" s="504"/>
      <c r="G64" s="457" t="s">
        <v>48</v>
      </c>
      <c r="H64" s="91"/>
      <c r="I64" s="498"/>
      <c r="J64" s="97">
        <v>2550</v>
      </c>
      <c r="K64" s="97">
        <v>2550</v>
      </c>
      <c r="L64" s="97">
        <f t="shared" si="0"/>
        <v>100</v>
      </c>
    </row>
    <row r="65" spans="1:9" ht="12.75">
      <c r="A65" s="461"/>
      <c r="C65" s="498"/>
      <c r="D65" s="498"/>
      <c r="E65" s="504" t="s">
        <v>49</v>
      </c>
      <c r="F65" s="504"/>
      <c r="G65" s="457" t="s">
        <v>50</v>
      </c>
      <c r="H65" s="91"/>
      <c r="I65" s="498"/>
    </row>
    <row r="66" spans="1:12" ht="12.75">
      <c r="A66" s="461"/>
      <c r="C66" s="498"/>
      <c r="D66" s="498"/>
      <c r="E66" s="498"/>
      <c r="F66" s="504"/>
      <c r="G66" s="457" t="s">
        <v>74</v>
      </c>
      <c r="H66" s="91"/>
      <c r="I66" s="498"/>
      <c r="J66" s="97">
        <v>4740</v>
      </c>
      <c r="K66" s="97">
        <v>4740</v>
      </c>
      <c r="L66" s="97">
        <f t="shared" si="0"/>
        <v>100</v>
      </c>
    </row>
    <row r="67" spans="1:12" ht="13.5" thickBot="1">
      <c r="A67" s="503"/>
      <c r="B67" s="511"/>
      <c r="C67" s="503" t="s">
        <v>1085</v>
      </c>
      <c r="D67" s="512"/>
      <c r="E67" s="512"/>
      <c r="F67" s="503"/>
      <c r="G67" s="717" t="s">
        <v>1086</v>
      </c>
      <c r="H67" s="714"/>
      <c r="I67" s="503">
        <f>I58</f>
        <v>202462</v>
      </c>
      <c r="J67" s="503">
        <f>J58</f>
        <v>379352</v>
      </c>
      <c r="K67" s="503">
        <f>K58</f>
        <v>379352</v>
      </c>
      <c r="L67" s="503">
        <f t="shared" si="0"/>
        <v>100</v>
      </c>
    </row>
    <row r="68" spans="1:9" ht="12.75">
      <c r="A68" s="123"/>
      <c r="B68" s="504"/>
      <c r="C68" s="504" t="s">
        <v>1094</v>
      </c>
      <c r="D68" s="504"/>
      <c r="E68" s="504"/>
      <c r="F68" s="504"/>
      <c r="G68" s="504" t="s">
        <v>1161</v>
      </c>
      <c r="H68" s="91"/>
      <c r="I68" s="504"/>
    </row>
    <row r="69" spans="1:12" ht="12.75">
      <c r="A69" s="123"/>
      <c r="B69" s="504"/>
      <c r="C69" s="523"/>
      <c r="D69" s="524" t="s">
        <v>1035</v>
      </c>
      <c r="E69" s="524"/>
      <c r="F69" s="524"/>
      <c r="G69" s="524" t="s">
        <v>1162</v>
      </c>
      <c r="H69" s="92"/>
      <c r="I69" s="524">
        <v>5939</v>
      </c>
      <c r="J69" s="97">
        <v>13368</v>
      </c>
      <c r="K69" s="97">
        <v>13369</v>
      </c>
      <c r="L69" s="97">
        <f t="shared" si="0"/>
        <v>100.00748055056852</v>
      </c>
    </row>
    <row r="70" spans="1:12" ht="12.75">
      <c r="A70" s="123"/>
      <c r="B70" s="504"/>
      <c r="C70" s="523"/>
      <c r="D70" s="524" t="s">
        <v>1036</v>
      </c>
      <c r="E70" s="524"/>
      <c r="F70" s="524"/>
      <c r="G70" s="524" t="s">
        <v>1093</v>
      </c>
      <c r="H70" s="92"/>
      <c r="I70" s="524"/>
      <c r="J70" s="97">
        <v>56872</v>
      </c>
      <c r="K70" s="97">
        <v>56872</v>
      </c>
      <c r="L70" s="97">
        <f t="shared" si="0"/>
        <v>100</v>
      </c>
    </row>
    <row r="71" spans="1:12" ht="13.5" thickBot="1">
      <c r="A71" s="503"/>
      <c r="B71" s="511"/>
      <c r="C71" s="503" t="s">
        <v>1240</v>
      </c>
      <c r="D71" s="512"/>
      <c r="E71" s="512"/>
      <c r="F71" s="503"/>
      <c r="G71" s="503" t="s">
        <v>1168</v>
      </c>
      <c r="H71" s="93"/>
      <c r="I71" s="503">
        <v>5939</v>
      </c>
      <c r="J71" s="503">
        <f>SUM(J69:J70)</f>
        <v>70240</v>
      </c>
      <c r="K71" s="503">
        <f>SUM(K69:K70)</f>
        <v>70241</v>
      </c>
      <c r="L71" s="503">
        <f t="shared" si="0"/>
        <v>100.00142369020502</v>
      </c>
    </row>
    <row r="72" spans="1:9" ht="12.75">
      <c r="A72" s="123"/>
      <c r="B72" s="504"/>
      <c r="C72" s="504" t="s">
        <v>1098</v>
      </c>
      <c r="D72" s="504"/>
      <c r="E72" s="504"/>
      <c r="F72" s="504"/>
      <c r="G72" s="504" t="s">
        <v>1144</v>
      </c>
      <c r="H72" s="91"/>
      <c r="I72" s="504"/>
    </row>
    <row r="73" spans="1:9" ht="12.75">
      <c r="A73" s="502"/>
      <c r="B73" s="502"/>
      <c r="C73" s="502"/>
      <c r="D73" s="502" t="s">
        <v>1035</v>
      </c>
      <c r="E73" s="502"/>
      <c r="F73" s="124"/>
      <c r="G73" s="124" t="s">
        <v>1096</v>
      </c>
      <c r="H73" s="90"/>
      <c r="I73" s="502"/>
    </row>
    <row r="74" spans="1:12" ht="12.75">
      <c r="A74" s="502"/>
      <c r="B74" s="502"/>
      <c r="C74" s="502"/>
      <c r="D74" s="502" t="s">
        <v>1036</v>
      </c>
      <c r="E74" s="502"/>
      <c r="F74" s="124"/>
      <c r="G74" s="124" t="s">
        <v>1097</v>
      </c>
      <c r="H74" s="90"/>
      <c r="I74" s="502">
        <v>0</v>
      </c>
      <c r="J74" s="97">
        <v>12690</v>
      </c>
      <c r="K74" s="97">
        <v>11785</v>
      </c>
      <c r="L74" s="97">
        <f aca="true" t="shared" si="1" ref="L74:L135">(K74/J74)*100</f>
        <v>92.86840031520882</v>
      </c>
    </row>
    <row r="75" spans="1:12" ht="13.5" thickBot="1">
      <c r="A75" s="503"/>
      <c r="B75" s="511"/>
      <c r="C75" s="503" t="s">
        <v>1098</v>
      </c>
      <c r="D75" s="512"/>
      <c r="E75" s="512"/>
      <c r="F75" s="503"/>
      <c r="G75" s="503" t="s">
        <v>1099</v>
      </c>
      <c r="H75" s="93"/>
      <c r="I75" s="503">
        <f>SUM(I74:I74)</f>
        <v>0</v>
      </c>
      <c r="J75" s="503">
        <f>SUM(J74:J74)</f>
        <v>12690</v>
      </c>
      <c r="K75" s="503">
        <f>SUM(K74:K74)</f>
        <v>11785</v>
      </c>
      <c r="L75" s="503">
        <f t="shared" si="1"/>
        <v>92.86840031520882</v>
      </c>
    </row>
    <row r="76" spans="1:9" ht="12.75">
      <c r="A76" s="123"/>
      <c r="B76" s="504"/>
      <c r="C76" s="504" t="s">
        <v>1105</v>
      </c>
      <c r="D76" s="504"/>
      <c r="E76" s="504"/>
      <c r="F76" s="504"/>
      <c r="G76" s="504" t="s">
        <v>1208</v>
      </c>
      <c r="H76" s="91"/>
      <c r="I76" s="504"/>
    </row>
    <row r="77" spans="1:9" ht="12.75">
      <c r="A77" s="502"/>
      <c r="B77" s="502"/>
      <c r="C77" s="502"/>
      <c r="D77" s="502" t="s">
        <v>1035</v>
      </c>
      <c r="E77" s="502"/>
      <c r="F77" s="124"/>
      <c r="G77" s="124" t="s">
        <v>1104</v>
      </c>
      <c r="H77" s="90"/>
      <c r="I77" s="502"/>
    </row>
    <row r="78" spans="1:12" ht="13.5" thickBot="1">
      <c r="A78" s="503"/>
      <c r="B78" s="511"/>
      <c r="C78" s="510" t="s">
        <v>1105</v>
      </c>
      <c r="D78" s="525"/>
      <c r="E78" s="525"/>
      <c r="F78" s="510"/>
      <c r="G78" s="510" t="s">
        <v>1106</v>
      </c>
      <c r="H78" s="95"/>
      <c r="I78" s="510">
        <v>0</v>
      </c>
      <c r="J78" s="510">
        <v>0</v>
      </c>
      <c r="K78" s="510">
        <v>0</v>
      </c>
      <c r="L78" s="518"/>
    </row>
    <row r="79" spans="1:12" s="14" customFormat="1" ht="13.5" thickBot="1">
      <c r="A79" s="516"/>
      <c r="B79" s="517" t="s">
        <v>1036</v>
      </c>
      <c r="C79" s="517"/>
      <c r="D79" s="517"/>
      <c r="E79" s="517"/>
      <c r="F79" s="707" t="s">
        <v>1241</v>
      </c>
      <c r="G79" s="708"/>
      <c r="H79" s="708"/>
      <c r="I79" s="517">
        <f>I56+I67+I75+I78+I71</f>
        <v>481324</v>
      </c>
      <c r="J79" s="517">
        <f>J56+J67+J75+J78+J71</f>
        <v>757742</v>
      </c>
      <c r="K79" s="517">
        <f>K56+K67+K75+K78+K71</f>
        <v>754357</v>
      </c>
      <c r="L79" s="519">
        <f t="shared" si="1"/>
        <v>99.5532780286694</v>
      </c>
    </row>
    <row r="80" spans="1:9" ht="12.75">
      <c r="A80" s="461" t="s">
        <v>1035</v>
      </c>
      <c r="C80" s="498"/>
      <c r="D80" s="498"/>
      <c r="E80" s="498"/>
      <c r="F80" s="499"/>
      <c r="G80" s="499" t="s">
        <v>1062</v>
      </c>
      <c r="H80" s="500"/>
      <c r="I80" s="498"/>
    </row>
    <row r="81" spans="1:9" ht="12.75">
      <c r="A81" s="461"/>
      <c r="B81" s="452" t="s">
        <v>1042</v>
      </c>
      <c r="C81" s="498"/>
      <c r="D81" s="498"/>
      <c r="E81" s="498"/>
      <c r="F81" s="499"/>
      <c r="G81" s="709" t="s">
        <v>1216</v>
      </c>
      <c r="H81" s="710"/>
      <c r="I81" s="498"/>
    </row>
    <row r="82" spans="1:12" ht="12.75">
      <c r="A82" s="461"/>
      <c r="C82" s="498" t="s">
        <v>1079</v>
      </c>
      <c r="D82" s="498"/>
      <c r="E82" s="498"/>
      <c r="F82" s="499"/>
      <c r="G82" s="499" t="s">
        <v>1199</v>
      </c>
      <c r="H82" s="500"/>
      <c r="I82" s="498">
        <v>20</v>
      </c>
      <c r="J82" s="97">
        <v>20</v>
      </c>
      <c r="K82" s="97">
        <v>11</v>
      </c>
      <c r="L82" s="97">
        <f t="shared" si="1"/>
        <v>55.00000000000001</v>
      </c>
    </row>
    <row r="83" spans="1:9" ht="12.75">
      <c r="A83" s="502"/>
      <c r="B83" s="502"/>
      <c r="C83" s="502"/>
      <c r="D83" s="502" t="s">
        <v>1035</v>
      </c>
      <c r="E83" s="502"/>
      <c r="F83" s="124"/>
      <c r="G83" s="124" t="s">
        <v>1067</v>
      </c>
      <c r="H83" s="90"/>
      <c r="I83" s="502"/>
    </row>
    <row r="84" spans="1:12" ht="13.5" thickBot="1">
      <c r="A84" s="503"/>
      <c r="B84" s="511"/>
      <c r="C84" s="503" t="s">
        <v>1079</v>
      </c>
      <c r="D84" s="512"/>
      <c r="E84" s="512"/>
      <c r="F84" s="503"/>
      <c r="G84" s="503" t="s">
        <v>1080</v>
      </c>
      <c r="H84" s="93"/>
      <c r="I84" s="503">
        <v>20</v>
      </c>
      <c r="J84" s="518">
        <v>20</v>
      </c>
      <c r="K84" s="518">
        <v>11</v>
      </c>
      <c r="L84" s="518">
        <f t="shared" si="1"/>
        <v>55.00000000000001</v>
      </c>
    </row>
    <row r="85" spans="1:9" ht="12.75">
      <c r="A85" s="123"/>
      <c r="B85" s="504"/>
      <c r="C85" s="504" t="s">
        <v>1094</v>
      </c>
      <c r="D85" s="504"/>
      <c r="E85" s="504"/>
      <c r="F85" s="504"/>
      <c r="G85" s="504" t="s">
        <v>1161</v>
      </c>
      <c r="H85" s="91"/>
      <c r="I85" s="504"/>
    </row>
    <row r="86" spans="1:12" ht="12.75">
      <c r="A86" s="123"/>
      <c r="B86" s="504"/>
      <c r="C86" s="523"/>
      <c r="D86" s="524" t="s">
        <v>1035</v>
      </c>
      <c r="E86" s="524"/>
      <c r="F86" s="524"/>
      <c r="G86" s="524" t="s">
        <v>1162</v>
      </c>
      <c r="H86" s="92"/>
      <c r="I86" s="524">
        <v>855</v>
      </c>
      <c r="J86" s="97">
        <v>1380</v>
      </c>
      <c r="K86" s="97">
        <v>1380</v>
      </c>
      <c r="L86" s="97">
        <f t="shared" si="1"/>
        <v>100</v>
      </c>
    </row>
    <row r="87" spans="1:12" ht="13.5" thickBot="1">
      <c r="A87" s="503"/>
      <c r="B87" s="511"/>
      <c r="C87" s="503" t="s">
        <v>1240</v>
      </c>
      <c r="D87" s="512"/>
      <c r="E87" s="512"/>
      <c r="F87" s="503"/>
      <c r="G87" s="503" t="s">
        <v>1168</v>
      </c>
      <c r="H87" s="93"/>
      <c r="I87" s="503">
        <v>855</v>
      </c>
      <c r="J87" s="503">
        <v>1380</v>
      </c>
      <c r="K87" s="503">
        <v>1380</v>
      </c>
      <c r="L87" s="503">
        <f t="shared" si="1"/>
        <v>100</v>
      </c>
    </row>
    <row r="88" spans="1:9" ht="12.75">
      <c r="A88" s="123"/>
      <c r="B88" s="504"/>
      <c r="C88" s="504" t="s">
        <v>1098</v>
      </c>
      <c r="D88" s="504"/>
      <c r="E88" s="504"/>
      <c r="F88" s="504"/>
      <c r="G88" s="504" t="s">
        <v>1144</v>
      </c>
      <c r="H88" s="91"/>
      <c r="I88" s="504"/>
    </row>
    <row r="89" spans="1:9" ht="12.75">
      <c r="A89" s="502"/>
      <c r="B89" s="502"/>
      <c r="C89" s="502"/>
      <c r="D89" s="502" t="s">
        <v>1035</v>
      </c>
      <c r="E89" s="502"/>
      <c r="F89" s="124"/>
      <c r="G89" s="124" t="s">
        <v>1230</v>
      </c>
      <c r="H89" s="90"/>
      <c r="I89" s="502"/>
    </row>
    <row r="90" spans="1:12" ht="13.5" thickBot="1">
      <c r="A90" s="503"/>
      <c r="B90" s="511"/>
      <c r="C90" s="503" t="s">
        <v>1098</v>
      </c>
      <c r="D90" s="512"/>
      <c r="E90" s="512"/>
      <c r="F90" s="503"/>
      <c r="G90" s="503" t="s">
        <v>1099</v>
      </c>
      <c r="H90" s="93"/>
      <c r="I90" s="503"/>
      <c r="J90" s="518"/>
      <c r="K90" s="518"/>
      <c r="L90" s="518"/>
    </row>
    <row r="91" spans="1:9" ht="12.75">
      <c r="A91" s="123"/>
      <c r="B91" s="504"/>
      <c r="C91" s="504" t="s">
        <v>1105</v>
      </c>
      <c r="D91" s="504"/>
      <c r="E91" s="504"/>
      <c r="F91" s="504"/>
      <c r="G91" s="504" t="s">
        <v>1208</v>
      </c>
      <c r="H91" s="91"/>
      <c r="I91" s="504"/>
    </row>
    <row r="92" spans="1:12" ht="12.75">
      <c r="A92" s="502"/>
      <c r="B92" s="502"/>
      <c r="C92" s="502"/>
      <c r="D92" s="502" t="s">
        <v>1035</v>
      </c>
      <c r="E92" s="502"/>
      <c r="F92" s="124"/>
      <c r="G92" s="124" t="s">
        <v>10</v>
      </c>
      <c r="H92" s="90"/>
      <c r="I92" s="502">
        <v>300</v>
      </c>
      <c r="J92" s="97">
        <v>379</v>
      </c>
      <c r="K92" s="97">
        <v>379</v>
      </c>
      <c r="L92" s="97">
        <f t="shared" si="1"/>
        <v>100</v>
      </c>
    </row>
    <row r="93" spans="1:12" ht="13.5" thickBot="1">
      <c r="A93" s="503"/>
      <c r="B93" s="511"/>
      <c r="C93" s="510" t="s">
        <v>1105</v>
      </c>
      <c r="D93" s="525"/>
      <c r="E93" s="525"/>
      <c r="F93" s="510"/>
      <c r="G93" s="510" t="s">
        <v>1106</v>
      </c>
      <c r="H93" s="95"/>
      <c r="I93" s="503">
        <v>300</v>
      </c>
      <c r="J93" s="503">
        <v>379</v>
      </c>
      <c r="K93" s="503">
        <v>379</v>
      </c>
      <c r="L93" s="503">
        <f t="shared" si="1"/>
        <v>100</v>
      </c>
    </row>
    <row r="94" spans="1:12" s="14" customFormat="1" ht="13.5" thickBot="1">
      <c r="A94" s="516"/>
      <c r="B94" s="517" t="s">
        <v>1042</v>
      </c>
      <c r="C94" s="517"/>
      <c r="D94" s="517"/>
      <c r="E94" s="517"/>
      <c r="F94" s="707" t="s">
        <v>1242</v>
      </c>
      <c r="G94" s="708"/>
      <c r="H94" s="708"/>
      <c r="I94" s="519">
        <f>I84+I87+I93</f>
        <v>1175</v>
      </c>
      <c r="J94" s="519">
        <f>J84+J87+J93</f>
        <v>1779</v>
      </c>
      <c r="K94" s="519">
        <f>K84+K87+K93</f>
        <v>1770</v>
      </c>
      <c r="L94" s="519">
        <f t="shared" si="1"/>
        <v>99.49409780775717</v>
      </c>
    </row>
    <row r="95" spans="1:9" ht="12.75">
      <c r="A95" s="461" t="s">
        <v>1035</v>
      </c>
      <c r="C95" s="498"/>
      <c r="D95" s="498"/>
      <c r="E95" s="498"/>
      <c r="F95" s="499"/>
      <c r="G95" s="499" t="s">
        <v>1062</v>
      </c>
      <c r="H95" s="500"/>
      <c r="I95" s="498"/>
    </row>
    <row r="96" spans="1:9" ht="12.75">
      <c r="A96" s="461"/>
      <c r="B96" s="452" t="s">
        <v>1169</v>
      </c>
      <c r="C96" s="498"/>
      <c r="D96" s="498"/>
      <c r="E96" s="498"/>
      <c r="F96" s="499"/>
      <c r="G96" s="709" t="s">
        <v>1213</v>
      </c>
      <c r="H96" s="710"/>
      <c r="I96" s="498"/>
    </row>
    <row r="97" spans="1:9" ht="12.75">
      <c r="A97" s="461"/>
      <c r="C97" s="498" t="s">
        <v>1079</v>
      </c>
      <c r="D97" s="498"/>
      <c r="E97" s="498"/>
      <c r="F97" s="499"/>
      <c r="G97" s="499" t="s">
        <v>1199</v>
      </c>
      <c r="H97" s="500"/>
      <c r="I97" s="498"/>
    </row>
    <row r="98" spans="1:12" ht="12.75">
      <c r="A98" s="502"/>
      <c r="B98" s="502"/>
      <c r="C98" s="502"/>
      <c r="D98" s="502" t="s">
        <v>1035</v>
      </c>
      <c r="E98" s="502"/>
      <c r="F98" s="124"/>
      <c r="G98" s="124" t="s">
        <v>1067</v>
      </c>
      <c r="H98" s="90"/>
      <c r="I98" s="502">
        <v>3701</v>
      </c>
      <c r="J98" s="97">
        <v>3796</v>
      </c>
      <c r="K98" s="97">
        <v>3703</v>
      </c>
      <c r="L98" s="97">
        <f t="shared" si="1"/>
        <v>97.55005268703898</v>
      </c>
    </row>
    <row r="99" spans="1:12" ht="13.5" thickBot="1">
      <c r="A99" s="503"/>
      <c r="B99" s="511"/>
      <c r="C99" s="503" t="s">
        <v>1079</v>
      </c>
      <c r="D99" s="512"/>
      <c r="E99" s="512"/>
      <c r="F99" s="503"/>
      <c r="G99" s="503" t="s">
        <v>1080</v>
      </c>
      <c r="H99" s="93"/>
      <c r="I99" s="503">
        <v>3701</v>
      </c>
      <c r="J99" s="503">
        <v>3796</v>
      </c>
      <c r="K99" s="503">
        <v>3703</v>
      </c>
      <c r="L99" s="503">
        <f t="shared" si="1"/>
        <v>97.55005268703898</v>
      </c>
    </row>
    <row r="100" spans="1:9" ht="12.75">
      <c r="A100" s="123"/>
      <c r="B100" s="504"/>
      <c r="C100" s="504" t="s">
        <v>1094</v>
      </c>
      <c r="D100" s="499"/>
      <c r="E100" s="499"/>
      <c r="F100" s="123"/>
      <c r="G100" s="504" t="s">
        <v>1161</v>
      </c>
      <c r="H100" s="91"/>
      <c r="I100" s="123"/>
    </row>
    <row r="101" spans="1:12" ht="12.75">
      <c r="A101" s="123"/>
      <c r="B101" s="504"/>
      <c r="C101" s="123"/>
      <c r="D101" s="124" t="s">
        <v>1035</v>
      </c>
      <c r="E101" s="499"/>
      <c r="F101" s="123"/>
      <c r="G101" s="124" t="s">
        <v>1162</v>
      </c>
      <c r="H101" s="90"/>
      <c r="I101" s="123"/>
      <c r="J101" s="97">
        <v>839</v>
      </c>
      <c r="K101" s="97">
        <v>840</v>
      </c>
      <c r="L101" s="97">
        <f t="shared" si="1"/>
        <v>100.11918951132301</v>
      </c>
    </row>
    <row r="102" spans="1:12" ht="13.5" thickBot="1">
      <c r="A102" s="503"/>
      <c r="B102" s="511"/>
      <c r="C102" s="503" t="s">
        <v>1094</v>
      </c>
      <c r="D102" s="512"/>
      <c r="E102" s="512"/>
      <c r="F102" s="503"/>
      <c r="G102" s="503" t="s">
        <v>1095</v>
      </c>
      <c r="H102" s="93"/>
      <c r="I102" s="503">
        <v>0</v>
      </c>
      <c r="J102" s="503">
        <v>839</v>
      </c>
      <c r="K102" s="503">
        <v>840</v>
      </c>
      <c r="L102" s="503">
        <f t="shared" si="1"/>
        <v>100.11918951132301</v>
      </c>
    </row>
    <row r="103" spans="1:9" ht="12.75">
      <c r="A103" s="123"/>
      <c r="B103" s="504"/>
      <c r="C103" s="504" t="s">
        <v>1098</v>
      </c>
      <c r="D103" s="504"/>
      <c r="E103" s="504"/>
      <c r="F103" s="504"/>
      <c r="G103" s="504" t="s">
        <v>1144</v>
      </c>
      <c r="H103" s="91"/>
      <c r="I103" s="504"/>
    </row>
    <row r="104" spans="1:9" ht="12.75">
      <c r="A104" s="502"/>
      <c r="B104" s="502"/>
      <c r="C104" s="502"/>
      <c r="D104" s="502" t="s">
        <v>1035</v>
      </c>
      <c r="E104" s="502"/>
      <c r="F104" s="124"/>
      <c r="G104" s="124" t="s">
        <v>1230</v>
      </c>
      <c r="H104" s="90"/>
      <c r="I104" s="502"/>
    </row>
    <row r="105" spans="1:9" ht="12.75">
      <c r="A105" s="502"/>
      <c r="B105" s="502"/>
      <c r="C105" s="502"/>
      <c r="D105" s="502" t="s">
        <v>1036</v>
      </c>
      <c r="E105" s="502"/>
      <c r="F105" s="124"/>
      <c r="G105" s="124" t="s">
        <v>1243</v>
      </c>
      <c r="H105" s="90"/>
      <c r="I105" s="502"/>
    </row>
    <row r="106" spans="1:12" ht="13.5" thickBot="1">
      <c r="A106" s="503"/>
      <c r="B106" s="511"/>
      <c r="C106" s="503" t="s">
        <v>1098</v>
      </c>
      <c r="D106" s="512"/>
      <c r="E106" s="512"/>
      <c r="F106" s="503"/>
      <c r="G106" s="503" t="s">
        <v>1099</v>
      </c>
      <c r="H106" s="93"/>
      <c r="I106" s="503">
        <f>SUM(I104)</f>
        <v>0</v>
      </c>
      <c r="J106" s="503">
        <f>SUM(J104)</f>
        <v>0</v>
      </c>
      <c r="K106" s="503">
        <f>SUM(K104)</f>
        <v>0</v>
      </c>
      <c r="L106" s="518"/>
    </row>
    <row r="107" spans="1:12" ht="12.75">
      <c r="A107" s="502"/>
      <c r="B107" s="502"/>
      <c r="C107" s="502"/>
      <c r="D107" s="502" t="s">
        <v>1035</v>
      </c>
      <c r="E107" s="502"/>
      <c r="F107" s="124"/>
      <c r="G107" s="124" t="s">
        <v>1104</v>
      </c>
      <c r="H107" s="90"/>
      <c r="I107" s="502"/>
      <c r="J107" s="97">
        <v>1061</v>
      </c>
      <c r="K107" s="97">
        <v>1061</v>
      </c>
      <c r="L107" s="97">
        <f t="shared" si="1"/>
        <v>100</v>
      </c>
    </row>
    <row r="108" spans="1:12" ht="13.5" thickBot="1">
      <c r="A108" s="503"/>
      <c r="B108" s="511"/>
      <c r="C108" s="510" t="s">
        <v>1105</v>
      </c>
      <c r="D108" s="525"/>
      <c r="E108" s="525"/>
      <c r="F108" s="510"/>
      <c r="G108" s="510" t="s">
        <v>1106</v>
      </c>
      <c r="H108" s="95"/>
      <c r="I108" s="525"/>
      <c r="J108" s="518">
        <v>1061</v>
      </c>
      <c r="K108" s="518">
        <v>1061</v>
      </c>
      <c r="L108" s="518">
        <f t="shared" si="1"/>
        <v>100</v>
      </c>
    </row>
    <row r="109" spans="1:12" s="14" customFormat="1" ht="13.5" thickBot="1">
      <c r="A109" s="516"/>
      <c r="B109" s="517" t="s">
        <v>1169</v>
      </c>
      <c r="C109" s="517"/>
      <c r="D109" s="517"/>
      <c r="E109" s="517"/>
      <c r="F109" s="707" t="s">
        <v>1244</v>
      </c>
      <c r="G109" s="708"/>
      <c r="H109" s="708"/>
      <c r="I109" s="517">
        <f>I99+I106+I108+I102</f>
        <v>3701</v>
      </c>
      <c r="J109" s="517">
        <f>J99+J106+J108+J102</f>
        <v>5696</v>
      </c>
      <c r="K109" s="517">
        <f>K99+K106+K108+K102</f>
        <v>5604</v>
      </c>
      <c r="L109" s="519">
        <f t="shared" si="1"/>
        <v>98.38483146067416</v>
      </c>
    </row>
    <row r="110" spans="1:12" s="65" customFormat="1" ht="12.75">
      <c r="A110" s="486" t="s">
        <v>1035</v>
      </c>
      <c r="B110" s="486"/>
      <c r="C110" s="457"/>
      <c r="D110" s="457"/>
      <c r="E110" s="457"/>
      <c r="F110" s="486"/>
      <c r="G110" s="499" t="s">
        <v>1062</v>
      </c>
      <c r="H110" s="526"/>
      <c r="I110" s="457"/>
      <c r="J110" s="493"/>
      <c r="K110" s="493"/>
      <c r="L110" s="97"/>
    </row>
    <row r="111" spans="1:9" ht="12.75">
      <c r="A111" s="461"/>
      <c r="B111" s="452" t="s">
        <v>1037</v>
      </c>
      <c r="C111" s="498"/>
      <c r="D111" s="498"/>
      <c r="E111" s="498"/>
      <c r="F111" s="499"/>
      <c r="G111" s="709" t="s">
        <v>1214</v>
      </c>
      <c r="H111" s="710"/>
      <c r="I111" s="498"/>
    </row>
    <row r="112" spans="1:9" ht="12.75">
      <c r="A112" s="461"/>
      <c r="C112" s="498" t="s">
        <v>1079</v>
      </c>
      <c r="D112" s="498"/>
      <c r="E112" s="498"/>
      <c r="F112" s="499"/>
      <c r="G112" s="499" t="s">
        <v>1199</v>
      </c>
      <c r="H112" s="500"/>
      <c r="I112" s="498"/>
    </row>
    <row r="113" spans="1:12" ht="12.75">
      <c r="A113" s="502"/>
      <c r="B113" s="502"/>
      <c r="C113" s="502"/>
      <c r="D113" s="502" t="s">
        <v>1035</v>
      </c>
      <c r="E113" s="502"/>
      <c r="F113" s="124"/>
      <c r="G113" s="124" t="s">
        <v>1067</v>
      </c>
      <c r="H113" s="90"/>
      <c r="I113" s="502">
        <v>1713</v>
      </c>
      <c r="J113" s="97">
        <v>2027</v>
      </c>
      <c r="K113" s="97">
        <v>2026</v>
      </c>
      <c r="L113" s="97">
        <f t="shared" si="1"/>
        <v>99.95066600888012</v>
      </c>
    </row>
    <row r="114" spans="1:12" ht="13.5" thickBot="1">
      <c r="A114" s="503"/>
      <c r="B114" s="511"/>
      <c r="C114" s="503" t="s">
        <v>1079</v>
      </c>
      <c r="D114" s="512"/>
      <c r="E114" s="512"/>
      <c r="F114" s="503"/>
      <c r="G114" s="503" t="s">
        <v>1080</v>
      </c>
      <c r="H114" s="93"/>
      <c r="I114" s="503">
        <v>1713</v>
      </c>
      <c r="J114" s="503">
        <v>2027</v>
      </c>
      <c r="K114" s="503">
        <v>2026</v>
      </c>
      <c r="L114" s="503">
        <f t="shared" si="1"/>
        <v>99.95066600888012</v>
      </c>
    </row>
    <row r="115" spans="1:9" ht="12.75">
      <c r="A115" s="123"/>
      <c r="B115" s="504"/>
      <c r="C115" s="504" t="s">
        <v>1094</v>
      </c>
      <c r="D115" s="504"/>
      <c r="E115" s="504"/>
      <c r="F115" s="504"/>
      <c r="G115" s="504" t="s">
        <v>1161</v>
      </c>
      <c r="H115" s="91"/>
      <c r="I115" s="504"/>
    </row>
    <row r="116" spans="1:12" ht="12.75">
      <c r="A116" s="124"/>
      <c r="B116" s="124"/>
      <c r="C116" s="124"/>
      <c r="D116" s="124" t="s">
        <v>1035</v>
      </c>
      <c r="E116" s="124"/>
      <c r="F116" s="124"/>
      <c r="G116" s="124" t="s">
        <v>1162</v>
      </c>
      <c r="H116" s="90"/>
      <c r="I116" s="124"/>
      <c r="J116" s="97">
        <v>2279</v>
      </c>
      <c r="K116" s="97">
        <v>2279</v>
      </c>
      <c r="L116" s="97">
        <f t="shared" si="1"/>
        <v>100</v>
      </c>
    </row>
    <row r="117" spans="1:12" ht="12.75">
      <c r="A117" s="124"/>
      <c r="B117" s="124"/>
      <c r="C117" s="124"/>
      <c r="D117" s="124" t="s">
        <v>1036</v>
      </c>
      <c r="E117" s="124"/>
      <c r="F117" s="124"/>
      <c r="G117" s="124" t="s">
        <v>1093</v>
      </c>
      <c r="H117" s="90"/>
      <c r="I117" s="124"/>
      <c r="J117" s="97">
        <v>599</v>
      </c>
      <c r="K117" s="97">
        <v>599</v>
      </c>
      <c r="L117" s="97">
        <f t="shared" si="1"/>
        <v>100</v>
      </c>
    </row>
    <row r="118" spans="1:12" ht="13.5" thickBot="1">
      <c r="A118" s="503"/>
      <c r="B118" s="511"/>
      <c r="C118" s="503" t="s">
        <v>1094</v>
      </c>
      <c r="D118" s="512"/>
      <c r="E118" s="512"/>
      <c r="F118" s="503"/>
      <c r="G118" s="503" t="s">
        <v>1095</v>
      </c>
      <c r="H118" s="93"/>
      <c r="I118" s="503">
        <v>0</v>
      </c>
      <c r="J118" s="503">
        <v>2878</v>
      </c>
      <c r="K118" s="503">
        <v>2878</v>
      </c>
      <c r="L118" s="503">
        <f t="shared" si="1"/>
        <v>100</v>
      </c>
    </row>
    <row r="119" spans="1:9" ht="12.75">
      <c r="A119" s="123"/>
      <c r="B119" s="504"/>
      <c r="C119" s="504" t="s">
        <v>1098</v>
      </c>
      <c r="D119" s="504"/>
      <c r="E119" s="504"/>
      <c r="F119" s="504"/>
      <c r="G119" s="504" t="s">
        <v>1144</v>
      </c>
      <c r="H119" s="91"/>
      <c r="I119" s="504"/>
    </row>
    <row r="120" spans="1:12" ht="12.75">
      <c r="A120" s="502"/>
      <c r="B120" s="502"/>
      <c r="C120" s="502"/>
      <c r="D120" s="502" t="s">
        <v>1035</v>
      </c>
      <c r="E120" s="502"/>
      <c r="F120" s="124"/>
      <c r="G120" s="124" t="s">
        <v>1230</v>
      </c>
      <c r="H120" s="90"/>
      <c r="I120" s="502"/>
      <c r="J120" s="97">
        <v>1591</v>
      </c>
      <c r="K120" s="97">
        <v>1591</v>
      </c>
      <c r="L120" s="97">
        <f t="shared" si="1"/>
        <v>100</v>
      </c>
    </row>
    <row r="121" spans="1:12" ht="13.5" thickBot="1">
      <c r="A121" s="503"/>
      <c r="B121" s="511"/>
      <c r="C121" s="503" t="s">
        <v>1098</v>
      </c>
      <c r="D121" s="512"/>
      <c r="E121" s="512"/>
      <c r="F121" s="503"/>
      <c r="G121" s="503" t="s">
        <v>1099</v>
      </c>
      <c r="H121" s="93"/>
      <c r="I121" s="503">
        <v>0</v>
      </c>
      <c r="J121" s="503">
        <v>1591</v>
      </c>
      <c r="K121" s="503">
        <v>1591</v>
      </c>
      <c r="L121" s="503">
        <f t="shared" si="1"/>
        <v>100</v>
      </c>
    </row>
    <row r="122" spans="1:9" ht="12.75">
      <c r="A122" s="123"/>
      <c r="B122" s="504"/>
      <c r="C122" s="504" t="s">
        <v>1105</v>
      </c>
      <c r="D122" s="504"/>
      <c r="E122" s="504"/>
      <c r="F122" s="504"/>
      <c r="G122" s="504" t="s">
        <v>1208</v>
      </c>
      <c r="H122" s="91"/>
      <c r="I122" s="504"/>
    </row>
    <row r="123" spans="1:12" ht="12.75">
      <c r="A123" s="502"/>
      <c r="B123" s="502"/>
      <c r="C123" s="502"/>
      <c r="D123" s="502" t="s">
        <v>1035</v>
      </c>
      <c r="E123" s="502"/>
      <c r="F123" s="124"/>
      <c r="G123" s="124" t="s">
        <v>1104</v>
      </c>
      <c r="H123" s="90"/>
      <c r="I123" s="502">
        <v>0</v>
      </c>
      <c r="J123" s="97">
        <v>871</v>
      </c>
      <c r="K123" s="97">
        <v>800</v>
      </c>
      <c r="L123" s="97">
        <f t="shared" si="1"/>
        <v>91.84845005740529</v>
      </c>
    </row>
    <row r="124" spans="1:12" ht="13.5" thickBot="1">
      <c r="A124" s="503"/>
      <c r="B124" s="511"/>
      <c r="C124" s="510" t="s">
        <v>1105</v>
      </c>
      <c r="D124" s="525"/>
      <c r="E124" s="525"/>
      <c r="F124" s="510"/>
      <c r="G124" s="510" t="s">
        <v>1106</v>
      </c>
      <c r="H124" s="95"/>
      <c r="I124" s="503">
        <v>0</v>
      </c>
      <c r="J124" s="503">
        <v>871</v>
      </c>
      <c r="K124" s="503">
        <v>800</v>
      </c>
      <c r="L124" s="503">
        <f t="shared" si="1"/>
        <v>91.84845005740529</v>
      </c>
    </row>
    <row r="125" spans="1:12" s="14" customFormat="1" ht="13.5" thickBot="1">
      <c r="A125" s="516"/>
      <c r="B125" s="517" t="s">
        <v>1037</v>
      </c>
      <c r="C125" s="517"/>
      <c r="D125" s="517"/>
      <c r="E125" s="517"/>
      <c r="F125" s="707" t="s">
        <v>1245</v>
      </c>
      <c r="G125" s="708"/>
      <c r="H125" s="708"/>
      <c r="I125" s="517">
        <f>I114+I118+I121+I124</f>
        <v>1713</v>
      </c>
      <c r="J125" s="517">
        <f>J114+J118+J121+J124</f>
        <v>7367</v>
      </c>
      <c r="K125" s="517">
        <f>K114+K118+K121+K124</f>
        <v>7295</v>
      </c>
      <c r="L125" s="519">
        <f t="shared" si="1"/>
        <v>99.02266865752681</v>
      </c>
    </row>
    <row r="126" spans="1:9" ht="12.75">
      <c r="A126" s="461" t="s">
        <v>1036</v>
      </c>
      <c r="C126" s="498"/>
      <c r="D126" s="498"/>
      <c r="E126" s="498"/>
      <c r="F126" s="499"/>
      <c r="G126" s="711" t="s">
        <v>1246</v>
      </c>
      <c r="H126" s="712"/>
      <c r="I126" s="498"/>
    </row>
    <row r="127" spans="1:11" ht="12.75">
      <c r="A127" s="461"/>
      <c r="C127" s="498" t="s">
        <v>1079</v>
      </c>
      <c r="D127" s="498"/>
      <c r="E127" s="498"/>
      <c r="F127" s="499"/>
      <c r="G127" s="499" t="s">
        <v>1199</v>
      </c>
      <c r="H127" s="500"/>
      <c r="I127" s="498"/>
      <c r="K127" s="187"/>
    </row>
    <row r="128" spans="1:12" ht="12.75">
      <c r="A128" s="502"/>
      <c r="B128" s="502"/>
      <c r="C128" s="502"/>
      <c r="D128" s="502" t="s">
        <v>1035</v>
      </c>
      <c r="E128" s="502"/>
      <c r="F128" s="124"/>
      <c r="G128" s="124" t="s">
        <v>1067</v>
      </c>
      <c r="H128" s="90"/>
      <c r="I128" s="502">
        <v>11427</v>
      </c>
      <c r="J128" s="97">
        <v>13954</v>
      </c>
      <c r="K128" s="187">
        <v>13078</v>
      </c>
      <c r="L128" s="97">
        <f t="shared" si="1"/>
        <v>93.72223018489322</v>
      </c>
    </row>
    <row r="129" spans="1:12" ht="13.5" thickBot="1">
      <c r="A129" s="503"/>
      <c r="B129" s="511"/>
      <c r="C129" s="503" t="s">
        <v>1079</v>
      </c>
      <c r="D129" s="512"/>
      <c r="E129" s="512"/>
      <c r="F129" s="503"/>
      <c r="G129" s="503" t="s">
        <v>1080</v>
      </c>
      <c r="H129" s="93"/>
      <c r="I129" s="503">
        <v>11427</v>
      </c>
      <c r="J129" s="503">
        <v>13954</v>
      </c>
      <c r="K129" s="527">
        <v>13078</v>
      </c>
      <c r="L129" s="503">
        <f t="shared" si="1"/>
        <v>93.72223018489322</v>
      </c>
    </row>
    <row r="130" spans="1:11" ht="12.75">
      <c r="A130" s="123"/>
      <c r="B130" s="504"/>
      <c r="C130" s="504" t="s">
        <v>1094</v>
      </c>
      <c r="D130" s="504"/>
      <c r="E130" s="504"/>
      <c r="F130" s="504"/>
      <c r="G130" s="504" t="s">
        <v>1161</v>
      </c>
      <c r="H130" s="91"/>
      <c r="I130" s="504"/>
      <c r="K130" s="187"/>
    </row>
    <row r="131" spans="1:12" ht="12.75">
      <c r="A131" s="124"/>
      <c r="B131" s="124"/>
      <c r="C131" s="124"/>
      <c r="D131" s="124" t="s">
        <v>1035</v>
      </c>
      <c r="E131" s="124"/>
      <c r="F131" s="124"/>
      <c r="G131" s="124" t="s">
        <v>1162</v>
      </c>
      <c r="H131" s="90"/>
      <c r="I131" s="124"/>
      <c r="J131" s="97">
        <v>5319</v>
      </c>
      <c r="K131" s="187">
        <v>5993</v>
      </c>
      <c r="L131" s="97">
        <f t="shared" si="1"/>
        <v>112.6715548035345</v>
      </c>
    </row>
    <row r="132" spans="1:11" ht="12.75">
      <c r="A132" s="124"/>
      <c r="B132" s="124"/>
      <c r="C132" s="124"/>
      <c r="D132" s="124" t="s">
        <v>1036</v>
      </c>
      <c r="E132" s="124"/>
      <c r="F132" s="124"/>
      <c r="G132" s="124" t="s">
        <v>1093</v>
      </c>
      <c r="H132" s="90"/>
      <c r="I132" s="124"/>
      <c r="K132" s="187"/>
    </row>
    <row r="133" spans="1:12" ht="13.5" thickBot="1">
      <c r="A133" s="503"/>
      <c r="B133" s="511"/>
      <c r="C133" s="503" t="s">
        <v>1094</v>
      </c>
      <c r="D133" s="512"/>
      <c r="E133" s="512"/>
      <c r="F133" s="503"/>
      <c r="G133" s="503" t="s">
        <v>1095</v>
      </c>
      <c r="H133" s="93"/>
      <c r="I133" s="503"/>
      <c r="J133" s="503">
        <v>5319</v>
      </c>
      <c r="K133" s="527">
        <v>5993</v>
      </c>
      <c r="L133" s="503">
        <f t="shared" si="1"/>
        <v>112.6715548035345</v>
      </c>
    </row>
    <row r="134" spans="1:12" ht="12.75">
      <c r="A134" s="502"/>
      <c r="B134" s="502"/>
      <c r="C134" s="502"/>
      <c r="D134" s="502" t="s">
        <v>1035</v>
      </c>
      <c r="E134" s="502"/>
      <c r="F134" s="124"/>
      <c r="G134" s="124" t="s">
        <v>1230</v>
      </c>
      <c r="H134" s="90"/>
      <c r="I134" s="502">
        <v>0</v>
      </c>
      <c r="J134" s="97">
        <v>3000</v>
      </c>
      <c r="K134" s="187">
        <v>2043</v>
      </c>
      <c r="L134" s="97">
        <f t="shared" si="1"/>
        <v>68.10000000000001</v>
      </c>
    </row>
    <row r="135" spans="1:12" ht="13.5" thickBot="1">
      <c r="A135" s="503"/>
      <c r="B135" s="511"/>
      <c r="C135" s="503" t="s">
        <v>1098</v>
      </c>
      <c r="D135" s="512"/>
      <c r="E135" s="512"/>
      <c r="F135" s="503"/>
      <c r="G135" s="503" t="s">
        <v>1099</v>
      </c>
      <c r="H135" s="93"/>
      <c r="I135" s="503">
        <v>0</v>
      </c>
      <c r="J135" s="503">
        <v>3000</v>
      </c>
      <c r="K135" s="527">
        <v>2043</v>
      </c>
      <c r="L135" s="503">
        <f t="shared" si="1"/>
        <v>68.10000000000001</v>
      </c>
    </row>
    <row r="136" spans="1:11" ht="12.75">
      <c r="A136" s="123"/>
      <c r="B136" s="504"/>
      <c r="C136" s="504" t="s">
        <v>1105</v>
      </c>
      <c r="D136" s="504"/>
      <c r="E136" s="504"/>
      <c r="F136" s="504"/>
      <c r="G136" s="504" t="s">
        <v>1208</v>
      </c>
      <c r="H136" s="91"/>
      <c r="I136" s="504"/>
      <c r="K136" s="187"/>
    </row>
    <row r="137" spans="1:12" ht="12.75">
      <c r="A137" s="502"/>
      <c r="B137" s="502"/>
      <c r="C137" s="502"/>
      <c r="D137" s="502" t="s">
        <v>1035</v>
      </c>
      <c r="E137" s="502"/>
      <c r="F137" s="124"/>
      <c r="G137" s="124" t="s">
        <v>1104</v>
      </c>
      <c r="H137" s="90"/>
      <c r="I137" s="502"/>
      <c r="J137" s="97">
        <v>8263</v>
      </c>
      <c r="K137" s="187">
        <v>8263</v>
      </c>
      <c r="L137" s="97">
        <f aca="true" t="shared" si="2" ref="L137:L178">(K137/J137)*100</f>
        <v>100</v>
      </c>
    </row>
    <row r="138" spans="1:12" ht="13.5" thickBot="1">
      <c r="A138" s="503"/>
      <c r="B138" s="503"/>
      <c r="C138" s="503" t="s">
        <v>1105</v>
      </c>
      <c r="D138" s="503"/>
      <c r="E138" s="503"/>
      <c r="F138" s="503"/>
      <c r="G138" s="713" t="s">
        <v>1250</v>
      </c>
      <c r="H138" s="714"/>
      <c r="I138" s="503"/>
      <c r="J138" s="503">
        <v>8263</v>
      </c>
      <c r="K138" s="527">
        <v>8263</v>
      </c>
      <c r="L138" s="503">
        <f t="shared" si="2"/>
        <v>100</v>
      </c>
    </row>
    <row r="139" spans="1:20" s="32" customFormat="1" ht="13.5" thickBot="1">
      <c r="A139" s="513"/>
      <c r="B139" s="514"/>
      <c r="C139" s="513" t="s">
        <v>112</v>
      </c>
      <c r="D139" s="514"/>
      <c r="E139" s="514"/>
      <c r="F139" s="513"/>
      <c r="G139" s="513" t="s">
        <v>108</v>
      </c>
      <c r="H139" s="513"/>
      <c r="I139" s="513"/>
      <c r="J139" s="513"/>
      <c r="K139" s="513">
        <v>432</v>
      </c>
      <c r="L139" s="650"/>
      <c r="M139" s="15"/>
      <c r="N139" s="15"/>
      <c r="O139" s="15"/>
      <c r="P139" s="15"/>
      <c r="Q139" s="15"/>
      <c r="R139" s="15"/>
      <c r="S139" s="15"/>
      <c r="T139" s="16"/>
    </row>
    <row r="140" spans="1:12" s="14" customFormat="1" ht="13.5" thickBot="1">
      <c r="A140" s="516" t="s">
        <v>1036</v>
      </c>
      <c r="B140" s="517"/>
      <c r="C140" s="517"/>
      <c r="D140" s="517"/>
      <c r="E140" s="517"/>
      <c r="F140" s="707" t="s">
        <v>1251</v>
      </c>
      <c r="G140" s="708"/>
      <c r="H140" s="708"/>
      <c r="I140" s="517">
        <f>I129+I133+I135+I138</f>
        <v>11427</v>
      </c>
      <c r="J140" s="517">
        <f>J129+J133+J135+J138</f>
        <v>30536</v>
      </c>
      <c r="K140" s="517">
        <f>K129+K133+K135+K138+K139</f>
        <v>29809</v>
      </c>
      <c r="L140" s="519">
        <f t="shared" si="2"/>
        <v>97.6192035630076</v>
      </c>
    </row>
    <row r="141" spans="1:12" s="14" customFormat="1" ht="12.75">
      <c r="A141" s="461" t="s">
        <v>1042</v>
      </c>
      <c r="B141" s="452"/>
      <c r="C141" s="498"/>
      <c r="D141" s="498"/>
      <c r="E141" s="498"/>
      <c r="F141" s="499"/>
      <c r="G141" s="501" t="s">
        <v>1170</v>
      </c>
      <c r="H141" s="528"/>
      <c r="I141" s="498"/>
      <c r="J141" s="97"/>
      <c r="K141" s="97"/>
      <c r="L141" s="97"/>
    </row>
    <row r="142" spans="1:12" s="14" customFormat="1" ht="12.75">
      <c r="A142" s="461"/>
      <c r="B142" s="452"/>
      <c r="C142" s="498" t="s">
        <v>1079</v>
      </c>
      <c r="D142" s="498"/>
      <c r="E142" s="498"/>
      <c r="F142" s="499"/>
      <c r="G142" s="499" t="s">
        <v>1199</v>
      </c>
      <c r="H142" s="500"/>
      <c r="I142" s="498"/>
      <c r="J142" s="97"/>
      <c r="K142" s="97"/>
      <c r="L142" s="97"/>
    </row>
    <row r="143" spans="1:12" s="14" customFormat="1" ht="12.75">
      <c r="A143" s="502"/>
      <c r="B143" s="502"/>
      <c r="C143" s="502"/>
      <c r="D143" s="502" t="s">
        <v>1035</v>
      </c>
      <c r="E143" s="502"/>
      <c r="F143" s="124"/>
      <c r="G143" s="124" t="s">
        <v>1067</v>
      </c>
      <c r="H143" s="90"/>
      <c r="I143" s="502">
        <v>142606</v>
      </c>
      <c r="J143" s="97">
        <v>147397</v>
      </c>
      <c r="K143" s="97">
        <v>144917</v>
      </c>
      <c r="L143" s="97">
        <f t="shared" si="2"/>
        <v>98.31746914794738</v>
      </c>
    </row>
    <row r="144" spans="1:12" s="14" customFormat="1" ht="13.5" thickBot="1">
      <c r="A144" s="503"/>
      <c r="B144" s="511"/>
      <c r="C144" s="503" t="s">
        <v>1079</v>
      </c>
      <c r="D144" s="512"/>
      <c r="E144" s="512"/>
      <c r="F144" s="503"/>
      <c r="G144" s="503" t="s">
        <v>1080</v>
      </c>
      <c r="H144" s="93"/>
      <c r="I144" s="503">
        <v>142606</v>
      </c>
      <c r="J144" s="503">
        <v>147397</v>
      </c>
      <c r="K144" s="503">
        <v>144917</v>
      </c>
      <c r="L144" s="503">
        <f t="shared" si="2"/>
        <v>98.31746914794738</v>
      </c>
    </row>
    <row r="145" spans="1:12" s="14" customFormat="1" ht="12.75">
      <c r="A145" s="123"/>
      <c r="B145" s="504"/>
      <c r="C145" s="504" t="s">
        <v>1094</v>
      </c>
      <c r="D145" s="504"/>
      <c r="E145" s="504"/>
      <c r="F145" s="504"/>
      <c r="G145" s="504" t="s">
        <v>1161</v>
      </c>
      <c r="H145" s="91"/>
      <c r="I145" s="504"/>
      <c r="J145" s="97"/>
      <c r="K145" s="97"/>
      <c r="L145" s="97"/>
    </row>
    <row r="146" spans="1:12" s="14" customFormat="1" ht="12.75">
      <c r="A146" s="124"/>
      <c r="B146" s="124"/>
      <c r="C146" s="124"/>
      <c r="D146" s="124" t="s">
        <v>1035</v>
      </c>
      <c r="E146" s="124"/>
      <c r="F146" s="124"/>
      <c r="G146" s="124" t="s">
        <v>1162</v>
      </c>
      <c r="H146" s="90"/>
      <c r="I146" s="124">
        <v>0</v>
      </c>
      <c r="J146" s="97">
        <v>2354</v>
      </c>
      <c r="K146" s="97">
        <v>2355</v>
      </c>
      <c r="L146" s="97">
        <f t="shared" si="2"/>
        <v>100.04248088360237</v>
      </c>
    </row>
    <row r="147" spans="1:12" s="14" customFormat="1" ht="13.5" thickBot="1">
      <c r="A147" s="503"/>
      <c r="B147" s="511"/>
      <c r="C147" s="503" t="s">
        <v>1094</v>
      </c>
      <c r="D147" s="512"/>
      <c r="E147" s="512"/>
      <c r="F147" s="503"/>
      <c r="G147" s="503" t="s">
        <v>1095</v>
      </c>
      <c r="H147" s="93"/>
      <c r="I147" s="503">
        <v>0</v>
      </c>
      <c r="J147" s="503">
        <v>2354</v>
      </c>
      <c r="K147" s="503">
        <v>2355</v>
      </c>
      <c r="L147" s="503">
        <f t="shared" si="2"/>
        <v>100.04248088360237</v>
      </c>
    </row>
    <row r="148" spans="1:12" s="14" customFormat="1" ht="12.75">
      <c r="A148" s="123"/>
      <c r="B148" s="504"/>
      <c r="C148" s="504" t="s">
        <v>1098</v>
      </c>
      <c r="D148" s="504"/>
      <c r="E148" s="504"/>
      <c r="F148" s="504"/>
      <c r="G148" s="504" t="s">
        <v>1144</v>
      </c>
      <c r="H148" s="91"/>
      <c r="I148" s="504"/>
      <c r="J148" s="97"/>
      <c r="K148" s="97"/>
      <c r="L148" s="97"/>
    </row>
    <row r="149" spans="1:12" s="14" customFormat="1" ht="12.75">
      <c r="A149" s="123"/>
      <c r="B149" s="504"/>
      <c r="C149" s="504"/>
      <c r="D149" s="115" t="s">
        <v>1035</v>
      </c>
      <c r="E149" s="504"/>
      <c r="F149" s="504"/>
      <c r="G149" s="124" t="s">
        <v>1230</v>
      </c>
      <c r="H149" s="90"/>
      <c r="I149" s="504">
        <v>0</v>
      </c>
      <c r="J149" s="97"/>
      <c r="K149" s="97"/>
      <c r="L149" s="97"/>
    </row>
    <row r="150" spans="1:12" s="14" customFormat="1" ht="12.75">
      <c r="A150" s="502"/>
      <c r="B150" s="502"/>
      <c r="C150" s="502"/>
      <c r="D150" s="502" t="s">
        <v>1036</v>
      </c>
      <c r="E150" s="502"/>
      <c r="F150" s="124"/>
      <c r="G150" s="124" t="s">
        <v>1097</v>
      </c>
      <c r="H150" s="90"/>
      <c r="I150" s="502">
        <v>0</v>
      </c>
      <c r="J150" s="97"/>
      <c r="K150" s="97"/>
      <c r="L150" s="97"/>
    </row>
    <row r="151" spans="1:12" s="14" customFormat="1" ht="13.5" thickBot="1">
      <c r="A151" s="503"/>
      <c r="B151" s="511"/>
      <c r="C151" s="503" t="s">
        <v>1098</v>
      </c>
      <c r="D151" s="512"/>
      <c r="E151" s="512"/>
      <c r="F151" s="503"/>
      <c r="G151" s="503" t="s">
        <v>1099</v>
      </c>
      <c r="H151" s="93"/>
      <c r="I151" s="503">
        <v>0</v>
      </c>
      <c r="J151" s="503">
        <v>0</v>
      </c>
      <c r="K151" s="503">
        <v>0</v>
      </c>
      <c r="L151" s="518"/>
    </row>
    <row r="152" spans="1:12" s="14" customFormat="1" ht="12.75">
      <c r="A152" s="123"/>
      <c r="B152" s="504"/>
      <c r="C152" s="504" t="s">
        <v>1105</v>
      </c>
      <c r="D152" s="504"/>
      <c r="E152" s="504"/>
      <c r="F152" s="504"/>
      <c r="G152" s="504" t="s">
        <v>1208</v>
      </c>
      <c r="H152" s="91"/>
      <c r="I152" s="504"/>
      <c r="J152" s="97"/>
      <c r="K152" s="97"/>
      <c r="L152" s="97"/>
    </row>
    <row r="153" spans="1:12" s="14" customFormat="1" ht="12.75">
      <c r="A153" s="502"/>
      <c r="B153" s="502"/>
      <c r="C153" s="502"/>
      <c r="D153" s="502" t="s">
        <v>1035</v>
      </c>
      <c r="E153" s="502"/>
      <c r="F153" s="124"/>
      <c r="G153" s="124" t="s">
        <v>1104</v>
      </c>
      <c r="H153" s="90"/>
      <c r="I153" s="502">
        <v>0</v>
      </c>
      <c r="J153" s="97">
        <v>2833</v>
      </c>
      <c r="K153" s="97">
        <v>2833</v>
      </c>
      <c r="L153" s="97">
        <f t="shared" si="2"/>
        <v>100</v>
      </c>
    </row>
    <row r="154" spans="1:12" s="14" customFormat="1" ht="13.5" thickBot="1">
      <c r="A154" s="503"/>
      <c r="B154" s="511"/>
      <c r="C154" s="510" t="s">
        <v>1105</v>
      </c>
      <c r="D154" s="525"/>
      <c r="E154" s="525"/>
      <c r="F154" s="510"/>
      <c r="G154" s="510" t="s">
        <v>1106</v>
      </c>
      <c r="H154" s="95"/>
      <c r="I154" s="510">
        <v>0</v>
      </c>
      <c r="J154" s="510">
        <v>2833</v>
      </c>
      <c r="K154" s="510">
        <v>2833</v>
      </c>
      <c r="L154" s="503">
        <f t="shared" si="2"/>
        <v>100</v>
      </c>
    </row>
    <row r="155" spans="1:20" s="32" customFormat="1" ht="13.5" thickBot="1">
      <c r="A155" s="513"/>
      <c r="B155" s="514"/>
      <c r="C155" s="513" t="s">
        <v>112</v>
      </c>
      <c r="D155" s="514"/>
      <c r="E155" s="514"/>
      <c r="F155" s="513"/>
      <c r="G155" s="513" t="s">
        <v>108</v>
      </c>
      <c r="H155" s="513"/>
      <c r="I155" s="513"/>
      <c r="J155" s="513"/>
      <c r="K155" s="513"/>
      <c r="L155" s="97"/>
      <c r="M155" s="15"/>
      <c r="N155" s="15"/>
      <c r="O155" s="15"/>
      <c r="P155" s="15"/>
      <c r="Q155" s="15"/>
      <c r="R155" s="15"/>
      <c r="S155" s="15"/>
      <c r="T155" s="16"/>
    </row>
    <row r="156" spans="1:12" s="14" customFormat="1" ht="13.5" thickBot="1">
      <c r="A156" s="516" t="s">
        <v>1042</v>
      </c>
      <c r="B156" s="517"/>
      <c r="C156" s="517"/>
      <c r="D156" s="517"/>
      <c r="E156" s="517"/>
      <c r="F156" s="707" t="s">
        <v>1252</v>
      </c>
      <c r="G156" s="708"/>
      <c r="H156" s="708"/>
      <c r="I156" s="517">
        <f>I144+I151+I154+I147</f>
        <v>142606</v>
      </c>
      <c r="J156" s="517">
        <f>J144+J151+J154+J147</f>
        <v>152584</v>
      </c>
      <c r="K156" s="517">
        <f>K144+K151+K154+K147</f>
        <v>150105</v>
      </c>
      <c r="L156" s="651">
        <f t="shared" si="2"/>
        <v>98.37532113458816</v>
      </c>
    </row>
    <row r="157" spans="1:9" ht="12.75">
      <c r="A157" s="486" t="s">
        <v>1169</v>
      </c>
      <c r="B157" s="486"/>
      <c r="C157" s="529"/>
      <c r="D157" s="529"/>
      <c r="E157" s="529"/>
      <c r="F157" s="530"/>
      <c r="G157" s="531" t="s">
        <v>1308</v>
      </c>
      <c r="H157" s="532"/>
      <c r="I157" s="533"/>
    </row>
    <row r="158" spans="1:9" ht="12.75">
      <c r="A158" s="461"/>
      <c r="C158" s="498" t="s">
        <v>1079</v>
      </c>
      <c r="D158" s="498"/>
      <c r="E158" s="498"/>
      <c r="F158" s="499"/>
      <c r="G158" s="499" t="s">
        <v>1199</v>
      </c>
      <c r="H158" s="500"/>
      <c r="I158" s="498"/>
    </row>
    <row r="159" spans="1:12" ht="12.75">
      <c r="A159" s="502"/>
      <c r="B159" s="502"/>
      <c r="C159" s="502"/>
      <c r="D159" s="502" t="s">
        <v>1035</v>
      </c>
      <c r="E159" s="502"/>
      <c r="F159" s="124"/>
      <c r="G159" s="124" t="s">
        <v>1067</v>
      </c>
      <c r="H159" s="90"/>
      <c r="I159" s="502"/>
      <c r="J159" s="97">
        <v>3</v>
      </c>
      <c r="K159" s="97">
        <v>3</v>
      </c>
      <c r="L159" s="97">
        <f t="shared" si="2"/>
        <v>100</v>
      </c>
    </row>
    <row r="160" spans="1:12" ht="13.5" thickBot="1">
      <c r="A160" s="503"/>
      <c r="B160" s="511"/>
      <c r="C160" s="503" t="s">
        <v>1079</v>
      </c>
      <c r="D160" s="512"/>
      <c r="E160" s="512"/>
      <c r="F160" s="503"/>
      <c r="G160" s="503" t="s">
        <v>1080</v>
      </c>
      <c r="H160" s="93"/>
      <c r="I160" s="503"/>
      <c r="J160" s="503">
        <v>3</v>
      </c>
      <c r="K160" s="503">
        <v>3</v>
      </c>
      <c r="L160" s="503">
        <f t="shared" si="2"/>
        <v>100</v>
      </c>
    </row>
    <row r="161" spans="1:11" ht="12.75">
      <c r="A161" s="486"/>
      <c r="B161" s="486"/>
      <c r="C161" s="457" t="s">
        <v>1094</v>
      </c>
      <c r="D161" s="457"/>
      <c r="E161" s="457"/>
      <c r="F161" s="486"/>
      <c r="G161" s="504" t="s">
        <v>1161</v>
      </c>
      <c r="H161" s="91"/>
      <c r="I161" s="457"/>
      <c r="J161" s="493"/>
      <c r="K161" s="493"/>
    </row>
    <row r="162" spans="1:12" ht="12.75">
      <c r="A162" s="486"/>
      <c r="B162" s="486"/>
      <c r="C162" s="457"/>
      <c r="D162" s="457" t="s">
        <v>1035</v>
      </c>
      <c r="E162" s="457"/>
      <c r="F162" s="486"/>
      <c r="G162" s="124" t="s">
        <v>1162</v>
      </c>
      <c r="H162" s="90"/>
      <c r="I162" s="457">
        <v>5646</v>
      </c>
      <c r="J162" s="493">
        <v>6852</v>
      </c>
      <c r="K162" s="493">
        <v>6852</v>
      </c>
      <c r="L162" s="97">
        <f t="shared" si="2"/>
        <v>100</v>
      </c>
    </row>
    <row r="163" spans="1:12" ht="13.5" thickBot="1">
      <c r="A163" s="527"/>
      <c r="B163" s="527"/>
      <c r="C163" s="527" t="s">
        <v>1094</v>
      </c>
      <c r="D163" s="534"/>
      <c r="E163" s="534"/>
      <c r="F163" s="527"/>
      <c r="G163" s="503" t="s">
        <v>1095</v>
      </c>
      <c r="H163" s="93"/>
      <c r="I163" s="527">
        <f>SUM(I162)</f>
        <v>5646</v>
      </c>
      <c r="J163" s="527">
        <f>SUM(J162)</f>
        <v>6852</v>
      </c>
      <c r="K163" s="527">
        <f>SUM(K162)</f>
        <v>6852</v>
      </c>
      <c r="L163" s="503">
        <f t="shared" si="2"/>
        <v>100</v>
      </c>
    </row>
    <row r="164" spans="1:11" ht="12.75">
      <c r="A164" s="486"/>
      <c r="B164" s="486"/>
      <c r="C164" s="457" t="s">
        <v>1105</v>
      </c>
      <c r="D164" s="457"/>
      <c r="E164" s="457"/>
      <c r="F164" s="486"/>
      <c r="G164" s="504" t="s">
        <v>1208</v>
      </c>
      <c r="H164" s="91"/>
      <c r="I164" s="457"/>
      <c r="J164" s="493"/>
      <c r="K164" s="493"/>
    </row>
    <row r="165" spans="1:11" ht="12.75">
      <c r="A165" s="486"/>
      <c r="B165" s="486"/>
      <c r="C165" s="457"/>
      <c r="D165" s="535" t="s">
        <v>1035</v>
      </c>
      <c r="E165" s="535"/>
      <c r="F165" s="536"/>
      <c r="G165" s="124" t="s">
        <v>9</v>
      </c>
      <c r="H165" s="90"/>
      <c r="I165" s="457">
        <v>1050</v>
      </c>
      <c r="J165" s="493"/>
      <c r="K165" s="493"/>
    </row>
    <row r="166" spans="1:12" ht="13.5" thickBot="1">
      <c r="A166" s="527"/>
      <c r="B166" s="527"/>
      <c r="C166" s="527" t="s">
        <v>1105</v>
      </c>
      <c r="D166" s="534"/>
      <c r="E166" s="534"/>
      <c r="F166" s="527"/>
      <c r="G166" s="713" t="s">
        <v>1250</v>
      </c>
      <c r="H166" s="714"/>
      <c r="I166" s="527">
        <f>SUM(I165)</f>
        <v>1050</v>
      </c>
      <c r="J166" s="527">
        <f>SUM(J165)</f>
        <v>0</v>
      </c>
      <c r="K166" s="527">
        <f>SUM(K165)</f>
        <v>0</v>
      </c>
      <c r="L166" s="518"/>
    </row>
    <row r="167" spans="1:12" ht="13.5" thickBot="1">
      <c r="A167" s="519"/>
      <c r="B167" s="519" t="s">
        <v>1275</v>
      </c>
      <c r="C167" s="537"/>
      <c r="D167" s="537"/>
      <c r="E167" s="537"/>
      <c r="F167" s="519" t="s">
        <v>1309</v>
      </c>
      <c r="G167" s="519"/>
      <c r="H167" s="538"/>
      <c r="I167" s="519">
        <f>I163+I166</f>
        <v>6696</v>
      </c>
      <c r="J167" s="519">
        <v>6855</v>
      </c>
      <c r="K167" s="519">
        <v>6855</v>
      </c>
      <c r="L167" s="519">
        <f t="shared" si="2"/>
        <v>100</v>
      </c>
    </row>
    <row r="168" spans="1:12" ht="12.75">
      <c r="A168" s="461"/>
      <c r="C168" s="498"/>
      <c r="D168" s="498"/>
      <c r="E168" s="498"/>
      <c r="F168" s="498"/>
      <c r="G168" s="498"/>
      <c r="H168" s="539" t="s">
        <v>1199</v>
      </c>
      <c r="I168" s="461">
        <f>I144+I129+I114+I99+I84+I56+I9</f>
        <v>455807</v>
      </c>
      <c r="J168" s="461">
        <f>J144+J129+J114+J99+J84+J56+J9+J159</f>
        <v>510895</v>
      </c>
      <c r="K168" s="461">
        <f>K144+K129+K114+K99+K84+K56+K9+K159</f>
        <v>505061</v>
      </c>
      <c r="L168" s="461">
        <f t="shared" si="2"/>
        <v>98.85808238483446</v>
      </c>
    </row>
    <row r="169" spans="1:12" ht="12.75">
      <c r="A169" s="461"/>
      <c r="C169" s="498"/>
      <c r="D169" s="498"/>
      <c r="E169" s="498"/>
      <c r="F169" s="498"/>
      <c r="G169" s="498"/>
      <c r="H169" s="539" t="s">
        <v>1205</v>
      </c>
      <c r="I169" s="461">
        <f>I67</f>
        <v>202462</v>
      </c>
      <c r="J169" s="461">
        <f>J67</f>
        <v>379352</v>
      </c>
      <c r="K169" s="461">
        <f>K67</f>
        <v>379352</v>
      </c>
      <c r="L169" s="461">
        <f t="shared" si="2"/>
        <v>100</v>
      </c>
    </row>
    <row r="170" spans="1:12" ht="25.5">
      <c r="A170" s="461"/>
      <c r="C170" s="498"/>
      <c r="D170" s="498"/>
      <c r="E170" s="498"/>
      <c r="F170" s="498"/>
      <c r="G170" s="498"/>
      <c r="H170" s="539" t="s">
        <v>1224</v>
      </c>
      <c r="I170" s="461">
        <f>I12</f>
        <v>10000</v>
      </c>
      <c r="J170" s="461">
        <f>J12</f>
        <v>2320</v>
      </c>
      <c r="K170" s="461">
        <f>K12</f>
        <v>2320</v>
      </c>
      <c r="L170" s="461">
        <f t="shared" si="2"/>
        <v>100</v>
      </c>
    </row>
    <row r="171" spans="1:12" ht="12.75">
      <c r="A171" s="461"/>
      <c r="C171" s="498"/>
      <c r="D171" s="498"/>
      <c r="E171" s="498"/>
      <c r="F171" s="498"/>
      <c r="G171" s="498"/>
      <c r="H171" s="539" t="s">
        <v>1206</v>
      </c>
      <c r="I171" s="461">
        <f>I16+I87+I118+I36+I133+I147+I71+I102+I162</f>
        <v>85146</v>
      </c>
      <c r="J171" s="461">
        <f>J16+J87+J118+J36+J133+J147+J71+J102+J162</f>
        <v>225122</v>
      </c>
      <c r="K171" s="461">
        <f>K16+K87+K118+K36+K133+K147+K71+K102+K162</f>
        <v>167944</v>
      </c>
      <c r="L171" s="461">
        <f t="shared" si="2"/>
        <v>74.60132728031911</v>
      </c>
    </row>
    <row r="172" spans="1:12" ht="12.75">
      <c r="A172" s="461"/>
      <c r="C172" s="498"/>
      <c r="D172" s="498"/>
      <c r="E172" s="498"/>
      <c r="F172" s="498"/>
      <c r="G172" s="498"/>
      <c r="H172" s="539" t="s">
        <v>1253</v>
      </c>
      <c r="I172" s="461">
        <f>I20+I75+I90+I106+I121+I39+I135+I151</f>
        <v>0</v>
      </c>
      <c r="J172" s="461">
        <f>J20+J75+J90+J106+J121+J39+J135+J151</f>
        <v>17281</v>
      </c>
      <c r="K172" s="461">
        <f>K20+K75+K90+K106+K121+K39+K135+K151</f>
        <v>15419</v>
      </c>
      <c r="L172" s="461">
        <f t="shared" si="2"/>
        <v>89.22516058098489</v>
      </c>
    </row>
    <row r="173" spans="1:12" ht="12.75">
      <c r="A173" s="461"/>
      <c r="C173" s="498"/>
      <c r="D173" s="498"/>
      <c r="E173" s="498"/>
      <c r="F173" s="498"/>
      <c r="G173" s="498"/>
      <c r="H173" s="539" t="s">
        <v>1212</v>
      </c>
      <c r="I173" s="461">
        <f>I21</f>
        <v>3043</v>
      </c>
      <c r="J173" s="461">
        <f>J21</f>
        <v>3043</v>
      </c>
      <c r="K173" s="461">
        <f>K21</f>
        <v>2741</v>
      </c>
      <c r="L173" s="461">
        <f t="shared" si="2"/>
        <v>90.07558330594809</v>
      </c>
    </row>
    <row r="174" spans="1:12" ht="12.75">
      <c r="A174" s="461"/>
      <c r="C174" s="498"/>
      <c r="D174" s="498"/>
      <c r="E174" s="498"/>
      <c r="F174" s="498"/>
      <c r="G174" s="498"/>
      <c r="H174" s="539" t="s">
        <v>1207</v>
      </c>
      <c r="I174" s="461">
        <f>I25</f>
        <v>13659</v>
      </c>
      <c r="J174" s="461">
        <f>J25</f>
        <v>0</v>
      </c>
      <c r="K174" s="461">
        <f>K25</f>
        <v>0</v>
      </c>
      <c r="L174" s="461"/>
    </row>
    <row r="175" spans="1:12" ht="12.75">
      <c r="A175" s="461"/>
      <c r="C175" s="498"/>
      <c r="D175" s="498"/>
      <c r="E175" s="498"/>
      <c r="F175" s="498"/>
      <c r="G175" s="498"/>
      <c r="H175" s="539" t="s">
        <v>1202</v>
      </c>
      <c r="I175" s="461">
        <f>I29+I93+I78+I108+I124+I138+I154+I166</f>
        <v>351350</v>
      </c>
      <c r="J175" s="461">
        <f>J29+J93+J78+J108+J124+J138+J154+J166</f>
        <v>441765</v>
      </c>
      <c r="K175" s="461">
        <f>K29+K93+K78+K108+K124+K138+K154+K166</f>
        <v>57427</v>
      </c>
      <c r="L175" s="461">
        <f t="shared" si="2"/>
        <v>12.999445406494402</v>
      </c>
    </row>
    <row r="176" spans="1:12" ht="12.75">
      <c r="A176" s="461"/>
      <c r="C176" s="498"/>
      <c r="D176" s="498"/>
      <c r="E176" s="498"/>
      <c r="F176" s="498"/>
      <c r="G176" s="498"/>
      <c r="H176" s="540" t="s">
        <v>1254</v>
      </c>
      <c r="I176" s="541">
        <f>SUM(I168:I175)</f>
        <v>1121467</v>
      </c>
      <c r="J176" s="541">
        <f>SUM(J168:J175)</f>
        <v>1579778</v>
      </c>
      <c r="K176" s="541">
        <f>SUM(K168:K175)</f>
        <v>1130264</v>
      </c>
      <c r="L176" s="466">
        <f t="shared" si="2"/>
        <v>71.54574883306388</v>
      </c>
    </row>
    <row r="177" spans="1:12" ht="12.75">
      <c r="A177" s="498"/>
      <c r="C177" s="498"/>
      <c r="D177" s="498"/>
      <c r="E177" s="498"/>
      <c r="F177" s="498"/>
      <c r="G177" s="498"/>
      <c r="H177" s="542" t="s">
        <v>108</v>
      </c>
      <c r="I177" s="543"/>
      <c r="J177" s="176"/>
      <c r="K177" s="542">
        <f>K155+K139+K30</f>
        <v>-23515</v>
      </c>
      <c r="L177" s="542"/>
    </row>
    <row r="178" spans="1:12" ht="12.75">
      <c r="A178" s="498"/>
      <c r="C178" s="498"/>
      <c r="D178" s="498"/>
      <c r="E178" s="498"/>
      <c r="F178" s="498"/>
      <c r="G178" s="498"/>
      <c r="H178" s="540" t="s">
        <v>109</v>
      </c>
      <c r="I178" s="466">
        <f>SUM(I176:I177)</f>
        <v>1121467</v>
      </c>
      <c r="J178" s="466">
        <f>SUM(J176:J177)</f>
        <v>1579778</v>
      </c>
      <c r="K178" s="466">
        <f>SUM(K176:K177)</f>
        <v>1106749</v>
      </c>
      <c r="L178" s="466">
        <f t="shared" si="2"/>
        <v>70.05724855011273</v>
      </c>
    </row>
    <row r="179" spans="1:9" ht="12.75">
      <c r="A179" s="498"/>
      <c r="C179" s="498"/>
      <c r="D179" s="498"/>
      <c r="E179" s="498"/>
      <c r="F179" s="498"/>
      <c r="G179" s="498"/>
      <c r="H179" s="544"/>
      <c r="I179" s="498"/>
    </row>
    <row r="180" spans="1:9" ht="12.75">
      <c r="A180" s="498"/>
      <c r="C180" s="498"/>
      <c r="D180" s="498"/>
      <c r="E180" s="498"/>
      <c r="F180" s="498"/>
      <c r="G180" s="498"/>
      <c r="H180" s="544"/>
      <c r="I180" s="498"/>
    </row>
  </sheetData>
  <sheetProtection/>
  <mergeCells count="25">
    <mergeCell ref="G33:H33"/>
    <mergeCell ref="F40:H40"/>
    <mergeCell ref="G42:H42"/>
    <mergeCell ref="G81:H81"/>
    <mergeCell ref="G3:H3"/>
    <mergeCell ref="G5:H5"/>
    <mergeCell ref="A2:K2"/>
    <mergeCell ref="A1:K1"/>
    <mergeCell ref="G166:H166"/>
    <mergeCell ref="G21:H21"/>
    <mergeCell ref="G67:H67"/>
    <mergeCell ref="F79:H79"/>
    <mergeCell ref="G46:H46"/>
    <mergeCell ref="F94:H94"/>
    <mergeCell ref="G45:H45"/>
    <mergeCell ref="G96:H96"/>
    <mergeCell ref="G22:H22"/>
    <mergeCell ref="F31:H31"/>
    <mergeCell ref="F109:H109"/>
    <mergeCell ref="F140:H140"/>
    <mergeCell ref="F156:H156"/>
    <mergeCell ref="G111:H111"/>
    <mergeCell ref="F125:H125"/>
    <mergeCell ref="G126:H126"/>
    <mergeCell ref="G138:H138"/>
  </mergeCells>
  <printOptions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&amp;L1/A. melléklet 12/2011.(IV.29.) rendelethez
ezer Ft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7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0.00390625" style="485" customWidth="1"/>
    <col min="2" max="2" width="12.7109375" style="97" customWidth="1"/>
    <col min="3" max="3" width="10.57421875" style="97" customWidth="1"/>
    <col min="4" max="4" width="9.140625" style="97" customWidth="1"/>
    <col min="5" max="5" width="9.140625" style="641" customWidth="1"/>
  </cols>
  <sheetData>
    <row r="1" spans="1:4" ht="39" customHeight="1">
      <c r="A1" s="724" t="s">
        <v>92</v>
      </c>
      <c r="B1" s="724"/>
      <c r="C1" s="710"/>
      <c r="D1" s="710"/>
    </row>
    <row r="2" spans="1:5" s="4" customFormat="1" ht="12.75">
      <c r="A2" s="696" t="s">
        <v>91</v>
      </c>
      <c r="B2" s="710"/>
      <c r="C2" s="710"/>
      <c r="D2" s="710"/>
      <c r="E2" s="655"/>
    </row>
    <row r="3" spans="1:5" s="201" customFormat="1" ht="36" customHeight="1">
      <c r="A3" s="487" t="s">
        <v>1255</v>
      </c>
      <c r="B3" s="488" t="s">
        <v>17</v>
      </c>
      <c r="C3" s="489" t="s">
        <v>90</v>
      </c>
      <c r="D3" s="490" t="s">
        <v>84</v>
      </c>
      <c r="E3" s="656"/>
    </row>
    <row r="4" spans="1:5" s="47" customFormat="1" ht="25.5">
      <c r="A4" s="491" t="s">
        <v>1256</v>
      </c>
      <c r="B4" s="59">
        <v>23417</v>
      </c>
      <c r="C4" s="202">
        <v>48238</v>
      </c>
      <c r="D4" s="202">
        <v>48344</v>
      </c>
      <c r="E4" s="641"/>
    </row>
    <row r="5" spans="1:5" s="47" customFormat="1" ht="12.75">
      <c r="A5" s="491" t="s">
        <v>1257</v>
      </c>
      <c r="B5" s="59">
        <v>7500</v>
      </c>
      <c r="C5" s="202">
        <v>8800</v>
      </c>
      <c r="D5" s="202">
        <v>8714</v>
      </c>
      <c r="E5" s="641"/>
    </row>
    <row r="6" spans="1:5" s="47" customFormat="1" ht="12.75">
      <c r="A6" s="491" t="s">
        <v>1301</v>
      </c>
      <c r="B6" s="59">
        <v>1000</v>
      </c>
      <c r="C6" s="202">
        <v>22418</v>
      </c>
      <c r="D6" s="202">
        <v>22419</v>
      </c>
      <c r="E6" s="641"/>
    </row>
    <row r="7" spans="1:5" s="47" customFormat="1" ht="12.75">
      <c r="A7" s="491" t="s">
        <v>80</v>
      </c>
      <c r="B7" s="59">
        <v>1995</v>
      </c>
      <c r="C7" s="202">
        <v>2124</v>
      </c>
      <c r="D7" s="202">
        <v>1693</v>
      </c>
      <c r="E7" s="641"/>
    </row>
    <row r="8" spans="1:5" s="47" customFormat="1" ht="12.75">
      <c r="A8" s="492" t="s">
        <v>1201</v>
      </c>
      <c r="B8" s="63">
        <f>B4+B7</f>
        <v>25412</v>
      </c>
      <c r="C8" s="63">
        <f>C4+C7</f>
        <v>50362</v>
      </c>
      <c r="D8" s="63">
        <f>D4+D7</f>
        <v>50037</v>
      </c>
      <c r="E8" s="641"/>
    </row>
    <row r="9" spans="1:5" s="204" customFormat="1" ht="12.75">
      <c r="A9" s="68" t="s">
        <v>1059</v>
      </c>
      <c r="B9" s="64">
        <v>65000</v>
      </c>
      <c r="C9" s="203">
        <v>81875</v>
      </c>
      <c r="D9" s="203">
        <v>81573</v>
      </c>
      <c r="E9" s="641"/>
    </row>
    <row r="10" spans="1:5" s="204" customFormat="1" ht="12.75">
      <c r="A10" s="68" t="s">
        <v>1075</v>
      </c>
      <c r="B10" s="64">
        <v>191135</v>
      </c>
      <c r="C10" s="203">
        <v>196348</v>
      </c>
      <c r="D10" s="203">
        <v>196348</v>
      </c>
      <c r="E10" s="641"/>
    </row>
    <row r="11" spans="1:5" s="204" customFormat="1" ht="25.5">
      <c r="A11" s="68" t="s">
        <v>1302</v>
      </c>
      <c r="B11" s="64">
        <v>14793</v>
      </c>
      <c r="C11" s="203">
        <v>14793</v>
      </c>
      <c r="D11" s="203">
        <v>13045</v>
      </c>
      <c r="E11" s="641"/>
    </row>
    <row r="12" spans="1:5" s="204" customFormat="1" ht="12.75">
      <c r="A12" s="68" t="s">
        <v>1071</v>
      </c>
      <c r="B12" s="64"/>
      <c r="C12" s="203">
        <v>34</v>
      </c>
      <c r="D12" s="203">
        <v>34</v>
      </c>
      <c r="E12" s="641"/>
    </row>
    <row r="13" spans="1:5" s="204" customFormat="1" ht="12.75">
      <c r="A13" s="68" t="s">
        <v>1233</v>
      </c>
      <c r="B13" s="64"/>
      <c r="C13" s="203">
        <v>286</v>
      </c>
      <c r="D13" s="203">
        <v>286</v>
      </c>
      <c r="E13" s="641"/>
    </row>
    <row r="14" spans="1:5" s="204" customFormat="1" ht="12.75">
      <c r="A14" s="492" t="s">
        <v>1303</v>
      </c>
      <c r="B14" s="63">
        <f>SUM(B9:B11)</f>
        <v>270928</v>
      </c>
      <c r="C14" s="63">
        <f>SUM(C9:C13)</f>
        <v>293336</v>
      </c>
      <c r="D14" s="63">
        <f>SUM(D9:D13)</f>
        <v>291286</v>
      </c>
      <c r="E14" s="641"/>
    </row>
    <row r="15" spans="1:5" s="204" customFormat="1" ht="12.75">
      <c r="A15" s="68" t="s">
        <v>1304</v>
      </c>
      <c r="B15" s="64">
        <v>201888</v>
      </c>
      <c r="C15" s="203">
        <v>202925</v>
      </c>
      <c r="D15" s="203">
        <v>202925</v>
      </c>
      <c r="E15" s="641"/>
    </row>
    <row r="16" spans="1:5" s="204" customFormat="1" ht="25.5">
      <c r="A16" s="68" t="s">
        <v>1306</v>
      </c>
      <c r="B16" s="64">
        <v>19</v>
      </c>
      <c r="C16" s="203">
        <v>107356</v>
      </c>
      <c r="D16" s="203">
        <v>107356</v>
      </c>
      <c r="E16" s="641"/>
    </row>
    <row r="17" spans="1:5" s="204" customFormat="1" ht="12.75">
      <c r="A17" s="68" t="s">
        <v>1305</v>
      </c>
      <c r="B17" s="64">
        <v>555</v>
      </c>
      <c r="C17" s="203">
        <v>52961</v>
      </c>
      <c r="D17" s="203">
        <v>52961</v>
      </c>
      <c r="E17" s="641"/>
    </row>
    <row r="18" spans="1:5" s="204" customFormat="1" ht="38.25">
      <c r="A18" s="68" t="s">
        <v>71</v>
      </c>
      <c r="B18" s="64"/>
      <c r="C18" s="203">
        <v>4740</v>
      </c>
      <c r="D18" s="203">
        <v>4740</v>
      </c>
      <c r="E18" s="641"/>
    </row>
    <row r="19" spans="1:5" s="204" customFormat="1" ht="25.5">
      <c r="A19" s="68" t="s">
        <v>65</v>
      </c>
      <c r="B19" s="64"/>
      <c r="C19" s="203">
        <v>11370</v>
      </c>
      <c r="D19" s="203">
        <v>11370</v>
      </c>
      <c r="E19" s="641"/>
    </row>
    <row r="20" spans="1:5" s="204" customFormat="1" ht="12.75">
      <c r="A20" s="492" t="s">
        <v>1205</v>
      </c>
      <c r="B20" s="63">
        <f>SUM(B15:B17)</f>
        <v>202462</v>
      </c>
      <c r="C20" s="63">
        <f>SUM(C15:C19)</f>
        <v>379352</v>
      </c>
      <c r="D20" s="63">
        <f>SUM(D15:D19)</f>
        <v>379352</v>
      </c>
      <c r="E20" s="641"/>
    </row>
    <row r="21" spans="1:5" s="47" customFormat="1" ht="25.5">
      <c r="A21" s="491" t="s">
        <v>1258</v>
      </c>
      <c r="B21" s="59">
        <v>10000</v>
      </c>
      <c r="C21" s="202">
        <v>281</v>
      </c>
      <c r="D21" s="202">
        <v>281</v>
      </c>
      <c r="E21" s="641"/>
    </row>
    <row r="22" spans="1:5" s="47" customFormat="1" ht="25.5">
      <c r="A22" s="491" t="s">
        <v>73</v>
      </c>
      <c r="B22" s="59"/>
      <c r="C22" s="202">
        <v>2039</v>
      </c>
      <c r="D22" s="202">
        <v>2039</v>
      </c>
      <c r="E22" s="641"/>
    </row>
    <row r="23" spans="1:5" s="47" customFormat="1" ht="25.5">
      <c r="A23" s="492" t="s">
        <v>1224</v>
      </c>
      <c r="B23" s="63">
        <f>SUM(B21:B21)</f>
        <v>10000</v>
      </c>
      <c r="C23" s="63">
        <f>SUM(C21:C22)</f>
        <v>2320</v>
      </c>
      <c r="D23" s="63">
        <f>SUM(D21:D22)</f>
        <v>2320</v>
      </c>
      <c r="E23" s="641"/>
    </row>
    <row r="24" spans="1:5" s="47" customFormat="1" ht="12.75">
      <c r="A24" s="491" t="s">
        <v>1259</v>
      </c>
      <c r="B24" s="59">
        <v>5939</v>
      </c>
      <c r="C24" s="202">
        <v>5939</v>
      </c>
      <c r="D24" s="202">
        <v>5930</v>
      </c>
      <c r="E24" s="641"/>
    </row>
    <row r="25" spans="1:5" s="47" customFormat="1" ht="12.75">
      <c r="A25" s="491" t="s">
        <v>19</v>
      </c>
      <c r="B25" s="59">
        <v>0</v>
      </c>
      <c r="C25" s="202">
        <v>1975</v>
      </c>
      <c r="D25" s="202">
        <v>1975</v>
      </c>
      <c r="E25" s="641"/>
    </row>
    <row r="26" spans="1:5" s="47" customFormat="1" ht="25.5">
      <c r="A26" s="491" t="s">
        <v>20</v>
      </c>
      <c r="B26" s="59">
        <v>0</v>
      </c>
      <c r="C26" s="202">
        <v>1440</v>
      </c>
      <c r="D26" s="202">
        <v>1440</v>
      </c>
      <c r="E26" s="641"/>
    </row>
    <row r="27" spans="1:5" s="47" customFormat="1" ht="25.5">
      <c r="A27" s="491" t="s">
        <v>1260</v>
      </c>
      <c r="B27" s="59">
        <v>10675</v>
      </c>
      <c r="C27" s="202">
        <v>10675</v>
      </c>
      <c r="D27" s="202">
        <v>9795</v>
      </c>
      <c r="E27" s="641"/>
    </row>
    <row r="28" spans="1:5" s="47" customFormat="1" ht="12.75">
      <c r="A28" s="491" t="s">
        <v>63</v>
      </c>
      <c r="B28" s="59"/>
      <c r="C28" s="202">
        <v>660</v>
      </c>
      <c r="D28" s="202">
        <v>660</v>
      </c>
      <c r="E28" s="641"/>
    </row>
    <row r="29" spans="1:5" s="47" customFormat="1" ht="25.5">
      <c r="A29" s="491" t="s">
        <v>34</v>
      </c>
      <c r="B29" s="59"/>
      <c r="C29" s="202">
        <v>140</v>
      </c>
      <c r="D29" s="202">
        <v>140</v>
      </c>
      <c r="E29" s="641"/>
    </row>
    <row r="30" spans="1:5" s="47" customFormat="1" ht="12.75">
      <c r="A30" s="491" t="s">
        <v>35</v>
      </c>
      <c r="B30" s="59"/>
      <c r="C30" s="202">
        <v>9951</v>
      </c>
      <c r="D30" s="202">
        <v>9951</v>
      </c>
      <c r="E30" s="641"/>
    </row>
    <row r="31" spans="1:5" s="47" customFormat="1" ht="12.75">
      <c r="A31" s="491" t="s">
        <v>36</v>
      </c>
      <c r="B31" s="59"/>
      <c r="C31" s="202">
        <v>5250</v>
      </c>
      <c r="D31" s="202">
        <v>5250</v>
      </c>
      <c r="E31" s="641"/>
    </row>
    <row r="32" spans="1:5" s="47" customFormat="1" ht="25.5">
      <c r="A32" s="491" t="s">
        <v>45</v>
      </c>
      <c r="B32" s="59"/>
      <c r="C32" s="202">
        <v>980</v>
      </c>
      <c r="D32" s="202">
        <v>980</v>
      </c>
      <c r="E32" s="641"/>
    </row>
    <row r="33" spans="1:5" s="47" customFormat="1" ht="25.5">
      <c r="A33" s="491" t="s">
        <v>64</v>
      </c>
      <c r="B33" s="59"/>
      <c r="C33" s="202">
        <v>4269</v>
      </c>
      <c r="D33" s="202">
        <v>4269</v>
      </c>
      <c r="E33" s="641"/>
    </row>
    <row r="34" spans="1:5" s="47" customFormat="1" ht="12.75">
      <c r="A34" s="491" t="s">
        <v>72</v>
      </c>
      <c r="B34" s="59"/>
      <c r="C34" s="202">
        <v>28</v>
      </c>
      <c r="D34" s="202">
        <v>28</v>
      </c>
      <c r="E34" s="641"/>
    </row>
    <row r="35" spans="1:5" s="204" customFormat="1" ht="12.75">
      <c r="A35" s="68" t="s">
        <v>62</v>
      </c>
      <c r="B35" s="64"/>
      <c r="C35" s="203">
        <v>9400</v>
      </c>
      <c r="D35" s="203">
        <v>9400</v>
      </c>
      <c r="E35" s="641"/>
    </row>
    <row r="36" spans="1:5" s="47" customFormat="1" ht="25.5">
      <c r="A36" s="491" t="s">
        <v>37</v>
      </c>
      <c r="B36" s="59"/>
      <c r="C36" s="202">
        <v>332</v>
      </c>
      <c r="D36" s="202">
        <v>332</v>
      </c>
      <c r="E36" s="641"/>
    </row>
    <row r="37" spans="1:5" s="47" customFormat="1" ht="19.5" customHeight="1">
      <c r="A37" s="491" t="s">
        <v>536</v>
      </c>
      <c r="B37" s="59"/>
      <c r="C37" s="202"/>
      <c r="D37" s="202">
        <v>2297</v>
      </c>
      <c r="E37" s="641"/>
    </row>
    <row r="38" spans="1:5" s="47" customFormat="1" ht="25.5">
      <c r="A38" s="492" t="s">
        <v>1261</v>
      </c>
      <c r="B38" s="63">
        <f>SUM(B24:B27)</f>
        <v>16614</v>
      </c>
      <c r="C38" s="63">
        <f>SUM(C24:C36)</f>
        <v>51039</v>
      </c>
      <c r="D38" s="63">
        <f>SUM(D24:D37)</f>
        <v>52447</v>
      </c>
      <c r="E38" s="641"/>
    </row>
    <row r="39" spans="1:5" s="204" customFormat="1" ht="25.5">
      <c r="A39" s="68" t="s">
        <v>15</v>
      </c>
      <c r="B39" s="64">
        <v>2770</v>
      </c>
      <c r="C39" s="203">
        <v>8703</v>
      </c>
      <c r="D39" s="203">
        <v>8702</v>
      </c>
      <c r="E39" s="641"/>
    </row>
    <row r="40" spans="1:5" s="204" customFormat="1" ht="25.5">
      <c r="A40" s="68" t="s">
        <v>14</v>
      </c>
      <c r="B40" s="64">
        <v>59261</v>
      </c>
      <c r="C40" s="203">
        <v>59261</v>
      </c>
      <c r="D40" s="203"/>
      <c r="E40" s="641"/>
    </row>
    <row r="41" spans="1:5" s="204" customFormat="1" ht="25.5">
      <c r="A41" s="68" t="s">
        <v>21</v>
      </c>
      <c r="B41" s="64"/>
      <c r="C41" s="203">
        <v>2465</v>
      </c>
      <c r="D41" s="203">
        <v>2465</v>
      </c>
      <c r="E41" s="641"/>
    </row>
    <row r="42" spans="1:5" s="204" customFormat="1" ht="25.5">
      <c r="A42" s="68" t="s">
        <v>38</v>
      </c>
      <c r="B42" s="64"/>
      <c r="C42" s="203">
        <v>2185</v>
      </c>
      <c r="D42" s="203">
        <v>2185</v>
      </c>
      <c r="E42" s="641"/>
    </row>
    <row r="43" spans="1:5" s="204" customFormat="1" ht="25.5">
      <c r="A43" s="68" t="s">
        <v>68</v>
      </c>
      <c r="B43" s="64"/>
      <c r="C43" s="203">
        <v>24975</v>
      </c>
      <c r="D43" s="203">
        <v>24975</v>
      </c>
      <c r="E43" s="641"/>
    </row>
    <row r="44" spans="1:5" s="204" customFormat="1" ht="25.5">
      <c r="A44" s="68" t="s">
        <v>69</v>
      </c>
      <c r="B44" s="64"/>
      <c r="C44" s="203">
        <v>56872</v>
      </c>
      <c r="D44" s="203">
        <v>56872</v>
      </c>
      <c r="E44" s="641"/>
    </row>
    <row r="45" spans="1:5" s="47" customFormat="1" ht="25.5">
      <c r="A45" s="492" t="s">
        <v>1262</v>
      </c>
      <c r="B45" s="63">
        <f>SUM(B39:B40)</f>
        <v>62031</v>
      </c>
      <c r="C45" s="63">
        <f>SUM(C39:C44)</f>
        <v>154461</v>
      </c>
      <c r="D45" s="63">
        <f>SUM(D39:D44)</f>
        <v>95199</v>
      </c>
      <c r="E45" s="641"/>
    </row>
    <row r="46" spans="1:5" s="204" customFormat="1" ht="25.5">
      <c r="A46" s="68" t="s">
        <v>18</v>
      </c>
      <c r="B46" s="64"/>
      <c r="C46" s="203">
        <v>12480</v>
      </c>
      <c r="D46" s="203">
        <v>11575</v>
      </c>
      <c r="E46" s="641"/>
    </row>
    <row r="47" spans="1:5" s="204" customFormat="1" ht="38.25">
      <c r="A47" s="68" t="s">
        <v>70</v>
      </c>
      <c r="B47" s="64"/>
      <c r="C47" s="203">
        <v>210</v>
      </c>
      <c r="D47" s="203">
        <v>210</v>
      </c>
      <c r="E47" s="641"/>
    </row>
    <row r="48" spans="1:5" s="47" customFormat="1" ht="12.75">
      <c r="A48" s="492" t="s">
        <v>1307</v>
      </c>
      <c r="B48" s="63"/>
      <c r="C48" s="205">
        <f>SUM(C46:C47)</f>
        <v>12690</v>
      </c>
      <c r="D48" s="205">
        <f>SUM(D46:D47)</f>
        <v>11785</v>
      </c>
      <c r="E48" s="641"/>
    </row>
    <row r="49" spans="1:5" s="47" customFormat="1" ht="12.75">
      <c r="A49" s="60" t="s">
        <v>1263</v>
      </c>
      <c r="B49" s="60">
        <v>16261</v>
      </c>
      <c r="C49" s="202">
        <v>40142</v>
      </c>
      <c r="D49" s="202">
        <v>10270</v>
      </c>
      <c r="E49" s="641"/>
    </row>
    <row r="50" spans="1:5" s="47" customFormat="1" ht="25.5">
      <c r="A50" s="60" t="s">
        <v>1264</v>
      </c>
      <c r="B50" s="60">
        <v>333739</v>
      </c>
      <c r="C50" s="202">
        <v>388216</v>
      </c>
      <c r="D50" s="202">
        <v>33821</v>
      </c>
      <c r="E50" s="641"/>
    </row>
    <row r="51" spans="1:5" s="47" customFormat="1" ht="38.25">
      <c r="A51" s="494" t="s">
        <v>1265</v>
      </c>
      <c r="B51" s="60">
        <v>13659</v>
      </c>
      <c r="C51" s="202">
        <v>0</v>
      </c>
      <c r="D51" s="202"/>
      <c r="E51" s="641"/>
    </row>
    <row r="52" spans="1:5" s="47" customFormat="1" ht="25.5">
      <c r="A52" s="491" t="s">
        <v>1266</v>
      </c>
      <c r="B52" s="59">
        <v>3043</v>
      </c>
      <c r="C52" s="202">
        <v>3043</v>
      </c>
      <c r="D52" s="202">
        <v>2741</v>
      </c>
      <c r="E52" s="641"/>
    </row>
    <row r="53" spans="1:5" s="47" customFormat="1" ht="12.75">
      <c r="A53" s="60" t="s">
        <v>1267</v>
      </c>
      <c r="B53" s="60">
        <v>3043</v>
      </c>
      <c r="C53" s="202">
        <v>3043</v>
      </c>
      <c r="D53" s="202">
        <v>2741</v>
      </c>
      <c r="E53" s="641"/>
    </row>
    <row r="54" spans="1:5" s="47" customFormat="1" ht="25.5">
      <c r="A54" s="60" t="s">
        <v>108</v>
      </c>
      <c r="B54" s="60"/>
      <c r="C54" s="202"/>
      <c r="D54" s="202">
        <v>-23947</v>
      </c>
      <c r="E54" s="641"/>
    </row>
    <row r="55" spans="1:5" s="111" customFormat="1" ht="14.25">
      <c r="A55" s="61" t="s">
        <v>1065</v>
      </c>
      <c r="B55" s="61">
        <f>B8+B14+B20+B23+B38+B45+B49+B50+B51+B53+B48</f>
        <v>954149</v>
      </c>
      <c r="C55" s="61">
        <f>C8+C14+C20+C23+C38+C45+C49+C50+C51+C53+C48</f>
        <v>1374961</v>
      </c>
      <c r="D55" s="61">
        <f>D8+D14+D20+D23+D38+D45+D49+D50+D51+D53+D48+D54</f>
        <v>905311</v>
      </c>
      <c r="E55" s="641"/>
    </row>
    <row r="56" spans="1:5" s="47" customFormat="1" ht="12.75">
      <c r="A56" s="485"/>
      <c r="B56" s="97"/>
      <c r="C56" s="97"/>
      <c r="D56" s="97"/>
      <c r="E56" s="641"/>
    </row>
    <row r="57" spans="1:5" s="47" customFormat="1" ht="12.75">
      <c r="A57" s="485"/>
      <c r="B57" s="97"/>
      <c r="C57" s="97"/>
      <c r="D57" s="97"/>
      <c r="E57" s="641"/>
    </row>
    <row r="58" spans="1:5" s="47" customFormat="1" ht="12.75">
      <c r="A58" s="485"/>
      <c r="B58" s="97"/>
      <c r="C58" s="97"/>
      <c r="D58" s="97"/>
      <c r="E58" s="641"/>
    </row>
    <row r="59" spans="1:5" s="47" customFormat="1" ht="12.75">
      <c r="A59" s="485"/>
      <c r="B59" s="97"/>
      <c r="C59" s="97"/>
      <c r="D59" s="97"/>
      <c r="E59" s="641"/>
    </row>
    <row r="60" spans="1:5" s="47" customFormat="1" ht="12.75">
      <c r="A60" s="485"/>
      <c r="B60" s="97"/>
      <c r="C60" s="97"/>
      <c r="D60" s="97"/>
      <c r="E60" s="641"/>
    </row>
    <row r="61" spans="1:5" s="47" customFormat="1" ht="12.75">
      <c r="A61" s="485"/>
      <c r="B61" s="97"/>
      <c r="C61" s="97"/>
      <c r="D61" s="97"/>
      <c r="E61" s="641"/>
    </row>
    <row r="62" spans="1:5" s="47" customFormat="1" ht="12.75">
      <c r="A62" s="485"/>
      <c r="B62" s="97"/>
      <c r="C62" s="97"/>
      <c r="D62" s="97"/>
      <c r="E62" s="641"/>
    </row>
    <row r="63" spans="1:5" s="47" customFormat="1" ht="12.75">
      <c r="A63" s="485"/>
      <c r="B63" s="97"/>
      <c r="C63" s="97"/>
      <c r="D63" s="97"/>
      <c r="E63" s="641"/>
    </row>
    <row r="64" spans="1:5" s="47" customFormat="1" ht="12.75">
      <c r="A64" s="485"/>
      <c r="B64" s="97"/>
      <c r="C64" s="97"/>
      <c r="D64" s="97"/>
      <c r="E64" s="641"/>
    </row>
    <row r="65" spans="1:5" s="47" customFormat="1" ht="12.75">
      <c r="A65" s="485"/>
      <c r="B65" s="97"/>
      <c r="C65" s="97"/>
      <c r="D65" s="97"/>
      <c r="E65" s="641"/>
    </row>
    <row r="66" spans="1:5" s="47" customFormat="1" ht="12.75">
      <c r="A66" s="485"/>
      <c r="B66" s="97"/>
      <c r="C66" s="97"/>
      <c r="D66" s="97"/>
      <c r="E66" s="641"/>
    </row>
    <row r="67" spans="1:5" s="47" customFormat="1" ht="12.75">
      <c r="A67" s="485"/>
      <c r="B67" s="97"/>
      <c r="C67" s="97"/>
      <c r="D67" s="97"/>
      <c r="E67" s="641"/>
    </row>
    <row r="68" spans="1:5" s="47" customFormat="1" ht="12.75">
      <c r="A68" s="485"/>
      <c r="B68" s="97"/>
      <c r="C68" s="97"/>
      <c r="D68" s="97"/>
      <c r="E68" s="641"/>
    </row>
    <row r="69" spans="1:5" s="47" customFormat="1" ht="12.75">
      <c r="A69" s="485"/>
      <c r="B69" s="97"/>
      <c r="C69" s="97"/>
      <c r="D69" s="97"/>
      <c r="E69" s="641"/>
    </row>
    <row r="70" spans="1:5" s="47" customFormat="1" ht="12.75">
      <c r="A70" s="485"/>
      <c r="B70" s="97"/>
      <c r="C70" s="97"/>
      <c r="D70" s="97"/>
      <c r="E70" s="641"/>
    </row>
  </sheetData>
  <sheetProtection/>
  <mergeCells count="2">
    <mergeCell ref="A1:D1"/>
    <mergeCell ref="A2:D2"/>
  </mergeCells>
  <printOptions headings="1"/>
  <pageMargins left="0.75" right="0.75" top="1" bottom="1" header="0.5" footer="0.5"/>
  <pageSetup horizontalDpi="600" verticalDpi="600" orientation="landscape" paperSize="9" scale="75" r:id="rId1"/>
  <headerFooter alignWithMargins="0">
    <oddHeader>&amp;L1/B melléklet 12/2011.(IV.29.) rendelethez
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2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.140625" style="97" customWidth="1"/>
    <col min="2" max="2" width="8.421875" style="97" customWidth="1"/>
    <col min="3" max="3" width="23.140625" style="485" customWidth="1"/>
    <col min="4" max="4" width="11.57421875" style="97" customWidth="1"/>
    <col min="5" max="5" width="12.421875" style="486" customWidth="1"/>
    <col min="6" max="6" width="13.140625" style="117" customWidth="1"/>
    <col min="7" max="7" width="13.00390625" style="641" customWidth="1"/>
    <col min="8" max="8" width="12.00390625" style="97" customWidth="1"/>
  </cols>
  <sheetData>
    <row r="1" spans="1:8" ht="38.25" customHeight="1">
      <c r="A1" s="699" t="s">
        <v>95</v>
      </c>
      <c r="B1" s="700"/>
      <c r="C1" s="700"/>
      <c r="D1" s="700"/>
      <c r="E1" s="700"/>
      <c r="F1" s="700"/>
      <c r="G1" s="710"/>
      <c r="H1" s="710"/>
    </row>
    <row r="2" spans="1:8" ht="18.75" thickBot="1">
      <c r="A2" s="697" t="s">
        <v>93</v>
      </c>
      <c r="B2" s="698"/>
      <c r="C2" s="698"/>
      <c r="D2" s="698"/>
      <c r="E2" s="698"/>
      <c r="F2" s="698"/>
      <c r="G2" s="710"/>
      <c r="H2" s="710"/>
    </row>
    <row r="3" spans="1:8" s="47" customFormat="1" ht="39" thickBot="1">
      <c r="A3" s="474" t="s">
        <v>1123</v>
      </c>
      <c r="B3" s="474" t="s">
        <v>1124</v>
      </c>
      <c r="C3" s="475" t="s">
        <v>1125</v>
      </c>
      <c r="D3" s="476" t="s">
        <v>17</v>
      </c>
      <c r="E3" s="477" t="s">
        <v>90</v>
      </c>
      <c r="F3" s="478" t="s">
        <v>84</v>
      </c>
      <c r="G3" s="639" t="s">
        <v>85</v>
      </c>
      <c r="H3" s="479" t="s">
        <v>86</v>
      </c>
    </row>
    <row r="4" spans="1:8" ht="12.75">
      <c r="A4" s="480" t="s">
        <v>1079</v>
      </c>
      <c r="B4" s="480"/>
      <c r="C4" s="481" t="s">
        <v>1116</v>
      </c>
      <c r="D4" s="480">
        <f>D5+D6+D7+D8+D9+D10+D12+D14+D11+D13</f>
        <v>648110</v>
      </c>
      <c r="E4" s="480">
        <f>E5+E6+E7+E8+E9+E10+E12+E14+E11+E13</f>
        <v>896637</v>
      </c>
      <c r="F4" s="480">
        <f>F5+F6+F7+F8+F9+F10+F12+F14+F11+F13+F15</f>
        <v>885759</v>
      </c>
      <c r="G4" s="640">
        <f>(F4/E4)</f>
        <v>0.9878680000936834</v>
      </c>
      <c r="H4" s="640">
        <f>(F4/$F$25)</f>
        <v>0.7823053728796494</v>
      </c>
    </row>
    <row r="5" spans="1:8" ht="12.75">
      <c r="A5" s="202"/>
      <c r="B5" s="605">
        <v>39083</v>
      </c>
      <c r="C5" s="352" t="s">
        <v>1066</v>
      </c>
      <c r="D5" s="202">
        <v>276317</v>
      </c>
      <c r="E5" s="203">
        <v>378601</v>
      </c>
      <c r="F5" s="293">
        <v>363916</v>
      </c>
      <c r="G5" s="642">
        <f aca="true" t="shared" si="0" ref="G5:G25">(F5/E5)</f>
        <v>0.961212463781131</v>
      </c>
      <c r="H5" s="642">
        <f aca="true" t="shared" si="1" ref="H5:H24">(F5/$F$25)</f>
        <v>0.32141185364966146</v>
      </c>
    </row>
    <row r="6" spans="1:8" ht="25.5">
      <c r="A6" s="202"/>
      <c r="B6" s="605">
        <v>39084</v>
      </c>
      <c r="C6" s="352" t="s">
        <v>1153</v>
      </c>
      <c r="D6" s="202">
        <v>73514</v>
      </c>
      <c r="E6" s="203">
        <v>93576</v>
      </c>
      <c r="F6" s="293">
        <v>90409</v>
      </c>
      <c r="G6" s="642">
        <f t="shared" si="0"/>
        <v>0.9661558519278447</v>
      </c>
      <c r="H6" s="642">
        <f t="shared" si="1"/>
        <v>0.07984953746637204</v>
      </c>
    </row>
    <row r="7" spans="1:8" ht="12.75">
      <c r="A7" s="202"/>
      <c r="B7" s="605">
        <v>39085</v>
      </c>
      <c r="C7" s="352" t="s">
        <v>1040</v>
      </c>
      <c r="D7" s="202">
        <v>241419</v>
      </c>
      <c r="E7" s="203">
        <v>316159</v>
      </c>
      <c r="F7" s="293">
        <v>303845</v>
      </c>
      <c r="G7" s="642">
        <f t="shared" si="0"/>
        <v>0.9610512432035779</v>
      </c>
      <c r="H7" s="642">
        <f t="shared" si="1"/>
        <v>0.2683569413605925</v>
      </c>
    </row>
    <row r="8" spans="1:8" ht="25.5">
      <c r="A8" s="202"/>
      <c r="B8" s="605">
        <v>39086</v>
      </c>
      <c r="C8" s="352" t="s">
        <v>1108</v>
      </c>
      <c r="D8" s="202">
        <v>2567</v>
      </c>
      <c r="E8" s="203">
        <v>2567</v>
      </c>
      <c r="F8" s="293">
        <v>2755</v>
      </c>
      <c r="G8" s="642">
        <f t="shared" si="0"/>
        <v>1.0732372419166343</v>
      </c>
      <c r="H8" s="642">
        <f t="shared" si="1"/>
        <v>0.002433225405876129</v>
      </c>
    </row>
    <row r="9" spans="1:8" ht="25.5">
      <c r="A9" s="202"/>
      <c r="B9" s="605">
        <v>39087</v>
      </c>
      <c r="C9" s="352" t="s">
        <v>1154</v>
      </c>
      <c r="D9" s="202">
        <v>15032</v>
      </c>
      <c r="E9" s="203">
        <v>22013</v>
      </c>
      <c r="F9" s="293">
        <v>14065</v>
      </c>
      <c r="G9" s="642">
        <f t="shared" si="0"/>
        <v>0.638940625993731</v>
      </c>
      <c r="H9" s="642">
        <f t="shared" si="1"/>
        <v>0.012422256019472869</v>
      </c>
    </row>
    <row r="10" spans="1:8" ht="25.5">
      <c r="A10" s="202"/>
      <c r="B10" s="605">
        <v>39088</v>
      </c>
      <c r="C10" s="352" t="s">
        <v>1128</v>
      </c>
      <c r="D10" s="202">
        <v>11710</v>
      </c>
      <c r="E10" s="203">
        <v>13038</v>
      </c>
      <c r="F10" s="293">
        <v>12346</v>
      </c>
      <c r="G10" s="642">
        <f t="shared" si="0"/>
        <v>0.9469243749041264</v>
      </c>
      <c r="H10" s="642">
        <f t="shared" si="1"/>
        <v>0.010904029350615858</v>
      </c>
    </row>
    <row r="11" spans="1:8" ht="12.75">
      <c r="A11" s="202"/>
      <c r="B11" s="605">
        <v>39089</v>
      </c>
      <c r="C11" s="352" t="s">
        <v>1155</v>
      </c>
      <c r="D11" s="202">
        <v>23700</v>
      </c>
      <c r="E11" s="203">
        <v>64088</v>
      </c>
      <c r="F11" s="293">
        <v>63989</v>
      </c>
      <c r="G11" s="642">
        <f t="shared" si="0"/>
        <v>0.9984552490325802</v>
      </c>
      <c r="H11" s="642">
        <f t="shared" si="1"/>
        <v>0.0565153032655563</v>
      </c>
    </row>
    <row r="12" spans="1:8" ht="12.75">
      <c r="A12" s="202"/>
      <c r="B12" s="605">
        <v>39090</v>
      </c>
      <c r="C12" s="352" t="s">
        <v>1148</v>
      </c>
      <c r="D12" s="202"/>
      <c r="E12" s="203"/>
      <c r="F12" s="293"/>
      <c r="G12" s="642"/>
      <c r="H12" s="642">
        <f t="shared" si="1"/>
        <v>0</v>
      </c>
    </row>
    <row r="13" spans="1:8" ht="12.75">
      <c r="A13" s="202"/>
      <c r="B13" s="605">
        <v>39091</v>
      </c>
      <c r="C13" s="352" t="s">
        <v>1192</v>
      </c>
      <c r="D13" s="202">
        <v>1100</v>
      </c>
      <c r="E13" s="203">
        <v>3795</v>
      </c>
      <c r="F13" s="293"/>
      <c r="G13" s="642">
        <f t="shared" si="0"/>
        <v>0</v>
      </c>
      <c r="H13" s="642">
        <f t="shared" si="1"/>
        <v>0</v>
      </c>
    </row>
    <row r="14" spans="1:8" ht="12.75">
      <c r="A14" s="202"/>
      <c r="B14" s="606" t="s">
        <v>1194</v>
      </c>
      <c r="C14" s="352" t="s">
        <v>1193</v>
      </c>
      <c r="D14" s="202">
        <v>2751</v>
      </c>
      <c r="E14" s="203">
        <v>2800</v>
      </c>
      <c r="F14" s="293"/>
      <c r="G14" s="642">
        <f t="shared" si="0"/>
        <v>0</v>
      </c>
      <c r="H14" s="642">
        <f t="shared" si="1"/>
        <v>0</v>
      </c>
    </row>
    <row r="15" spans="1:8" ht="25.5">
      <c r="A15" s="202"/>
      <c r="B15" s="606" t="s">
        <v>330</v>
      </c>
      <c r="C15" s="352" t="s">
        <v>331</v>
      </c>
      <c r="D15" s="202"/>
      <c r="E15" s="203"/>
      <c r="F15" s="293">
        <v>34434</v>
      </c>
      <c r="G15" s="642"/>
      <c r="H15" s="642">
        <f t="shared" si="1"/>
        <v>0.030412226361502225</v>
      </c>
    </row>
    <row r="16" spans="1:8" ht="19.5" customHeight="1">
      <c r="A16" s="205" t="s">
        <v>1085</v>
      </c>
      <c r="B16" s="205"/>
      <c r="C16" s="482" t="s">
        <v>1041</v>
      </c>
      <c r="D16" s="205">
        <f>D17+D18+D19+D20+D21+D22</f>
        <v>468574</v>
      </c>
      <c r="E16" s="205">
        <f>E17+E18+E19+E20+E21+E22</f>
        <v>678358</v>
      </c>
      <c r="F16" s="205">
        <f>F17+F18+F19+F20+F21+F22</f>
        <v>241968</v>
      </c>
      <c r="G16" s="640">
        <f t="shared" si="0"/>
        <v>0.35669661152370874</v>
      </c>
      <c r="H16" s="640">
        <f t="shared" si="1"/>
        <v>0.2137069637056389</v>
      </c>
    </row>
    <row r="17" spans="1:8" ht="12.75">
      <c r="A17" s="202"/>
      <c r="B17" s="605">
        <v>39114</v>
      </c>
      <c r="C17" s="352" t="s">
        <v>1118</v>
      </c>
      <c r="D17" s="202">
        <v>137256</v>
      </c>
      <c r="E17" s="203">
        <v>209993</v>
      </c>
      <c r="F17" s="202">
        <v>142356</v>
      </c>
      <c r="G17" s="642">
        <f t="shared" si="0"/>
        <v>0.677908311229422</v>
      </c>
      <c r="H17" s="642">
        <f t="shared" si="1"/>
        <v>0.12572930521920225</v>
      </c>
    </row>
    <row r="18" spans="1:8" ht="12.75">
      <c r="A18" s="202"/>
      <c r="B18" s="605">
        <v>39115</v>
      </c>
      <c r="C18" s="352" t="s">
        <v>1157</v>
      </c>
      <c r="D18" s="202">
        <v>26817</v>
      </c>
      <c r="E18" s="203">
        <v>101079</v>
      </c>
      <c r="F18" s="202">
        <v>86020</v>
      </c>
      <c r="G18" s="642">
        <f t="shared" si="0"/>
        <v>0.8510175209489607</v>
      </c>
      <c r="H18" s="642">
        <f t="shared" si="1"/>
        <v>0.07597315768183834</v>
      </c>
    </row>
    <row r="19" spans="1:8" ht="12.75">
      <c r="A19" s="202"/>
      <c r="B19" s="605">
        <v>39116</v>
      </c>
      <c r="C19" s="352" t="s">
        <v>1158</v>
      </c>
      <c r="D19" s="202">
        <v>4003</v>
      </c>
      <c r="E19" s="203">
        <v>4003</v>
      </c>
      <c r="F19" s="202">
        <v>3223</v>
      </c>
      <c r="G19" s="642">
        <f t="shared" si="0"/>
        <v>0.805146140394704</v>
      </c>
      <c r="H19" s="642">
        <f t="shared" si="1"/>
        <v>0.002846564603680132</v>
      </c>
    </row>
    <row r="20" spans="1:8" ht="25.5">
      <c r="A20" s="202"/>
      <c r="B20" s="605">
        <v>39117</v>
      </c>
      <c r="C20" s="352" t="s">
        <v>1150</v>
      </c>
      <c r="D20" s="202">
        <v>0</v>
      </c>
      <c r="E20" s="203">
        <v>6020</v>
      </c>
      <c r="F20" s="202">
        <v>5520</v>
      </c>
      <c r="G20" s="642">
        <f t="shared" si="0"/>
        <v>0.9169435215946844</v>
      </c>
      <c r="H20" s="642">
        <f t="shared" si="1"/>
        <v>0.004875282845893369</v>
      </c>
    </row>
    <row r="21" spans="1:8" ht="12.75">
      <c r="A21" s="202"/>
      <c r="B21" s="605">
        <v>39118</v>
      </c>
      <c r="C21" s="352" t="s">
        <v>1119</v>
      </c>
      <c r="D21" s="202">
        <v>288304</v>
      </c>
      <c r="E21" s="203">
        <v>352369</v>
      </c>
      <c r="F21" s="202"/>
      <c r="G21" s="642">
        <f t="shared" si="0"/>
        <v>0</v>
      </c>
      <c r="H21" s="642">
        <f t="shared" si="1"/>
        <v>0</v>
      </c>
    </row>
    <row r="22" spans="1:8" ht="21.75" customHeight="1">
      <c r="A22" s="202"/>
      <c r="B22" s="605">
        <v>39850</v>
      </c>
      <c r="C22" s="352" t="s">
        <v>1191</v>
      </c>
      <c r="D22" s="202">
        <v>12194</v>
      </c>
      <c r="E22" s="203">
        <v>4894</v>
      </c>
      <c r="F22" s="202">
        <v>4849</v>
      </c>
      <c r="G22" s="642">
        <f t="shared" si="0"/>
        <v>0.9908050674295055</v>
      </c>
      <c r="H22" s="642">
        <f t="shared" si="1"/>
        <v>0.004282653355024809</v>
      </c>
    </row>
    <row r="23" spans="1:8" ht="18.75" customHeight="1">
      <c r="A23" s="205" t="s">
        <v>1090</v>
      </c>
      <c r="B23" s="205"/>
      <c r="C23" s="482" t="s">
        <v>1126</v>
      </c>
      <c r="D23" s="205">
        <v>4783</v>
      </c>
      <c r="E23" s="205">
        <v>4783</v>
      </c>
      <c r="F23" s="205">
        <v>4515</v>
      </c>
      <c r="G23" s="640">
        <f t="shared" si="0"/>
        <v>0.943968220781936</v>
      </c>
      <c r="H23" s="640">
        <f t="shared" si="1"/>
        <v>0.003987663414711696</v>
      </c>
    </row>
    <row r="24" spans="1:8" ht="26.25" thickBot="1">
      <c r="A24" s="484"/>
      <c r="B24" s="643">
        <v>39142</v>
      </c>
      <c r="C24" s="483" t="s">
        <v>1156</v>
      </c>
      <c r="D24" s="484">
        <v>4783</v>
      </c>
      <c r="E24" s="644">
        <v>4783</v>
      </c>
      <c r="F24" s="484">
        <v>4515</v>
      </c>
      <c r="G24" s="645">
        <f t="shared" si="0"/>
        <v>0.943968220781936</v>
      </c>
      <c r="H24" s="642">
        <f t="shared" si="1"/>
        <v>0.003987663414711696</v>
      </c>
    </row>
    <row r="25" spans="1:8" s="133" customFormat="1" ht="25.5" customHeight="1" thickBot="1">
      <c r="A25" s="701" t="s">
        <v>1284</v>
      </c>
      <c r="B25" s="702"/>
      <c r="C25" s="703"/>
      <c r="D25" s="132">
        <f>D4+D16+D23</f>
        <v>1121467</v>
      </c>
      <c r="E25" s="132">
        <f>E4+E16+E23</f>
        <v>1579778</v>
      </c>
      <c r="F25" s="132">
        <f>F4+F16+F23</f>
        <v>1132242</v>
      </c>
      <c r="G25" s="646">
        <f t="shared" si="0"/>
        <v>0.7167095629892302</v>
      </c>
      <c r="H25" s="132">
        <f>H4+H16+H23</f>
        <v>1</v>
      </c>
    </row>
  </sheetData>
  <sheetProtection/>
  <mergeCells count="3">
    <mergeCell ref="A2:H2"/>
    <mergeCell ref="A1:H1"/>
    <mergeCell ref="A25:C25"/>
  </mergeCells>
  <printOptions headings="1"/>
  <pageMargins left="0.75" right="0.75" top="1" bottom="1" header="0.5" footer="0.5"/>
  <pageSetup fitToHeight="1" fitToWidth="1" horizontalDpi="600" verticalDpi="600" orientation="landscape" paperSize="9" scale="90" r:id="rId1"/>
  <headerFooter alignWithMargins="0">
    <oddHeader>&amp;L2. melléklet 12/2011.(IV.29.) rendelethez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159"/>
  <sheetViews>
    <sheetView zoomScalePageLayoutView="0" workbookViewId="0" topLeftCell="A121">
      <selection activeCell="K172" sqref="K172"/>
    </sheetView>
  </sheetViews>
  <sheetFormatPr defaultColWidth="9.140625" defaultRowHeight="12.75"/>
  <cols>
    <col min="1" max="1" width="5.7109375" style="47" customWidth="1"/>
    <col min="2" max="2" width="4.8515625" style="47" customWidth="1"/>
    <col min="3" max="3" width="6.7109375" style="47" customWidth="1"/>
    <col min="4" max="4" width="6.57421875" style="47" customWidth="1"/>
    <col min="5" max="5" width="20.57421875" style="48" customWidth="1"/>
    <col min="6" max="6" width="10.421875" style="97" customWidth="1"/>
    <col min="7" max="8" width="10.8515625" style="97" customWidth="1"/>
    <col min="9" max="9" width="10.8515625" style="461" customWidth="1"/>
    <col min="10" max="10" width="9.140625" style="18" customWidth="1"/>
  </cols>
  <sheetData>
    <row r="1" spans="1:10" s="100" customFormat="1" ht="42" customHeight="1">
      <c r="A1" s="690" t="s">
        <v>97</v>
      </c>
      <c r="B1" s="690"/>
      <c r="C1" s="690"/>
      <c r="D1" s="690"/>
      <c r="E1" s="690"/>
      <c r="F1" s="690"/>
      <c r="G1" s="691"/>
      <c r="H1" s="691"/>
      <c r="I1" s="648"/>
      <c r="J1" s="470"/>
    </row>
    <row r="2" spans="1:10" s="1" customFormat="1" ht="18">
      <c r="A2" s="704" t="s">
        <v>96</v>
      </c>
      <c r="B2" s="689"/>
      <c r="C2" s="689"/>
      <c r="D2" s="689"/>
      <c r="E2" s="689"/>
      <c r="F2" s="689"/>
      <c r="G2" s="689"/>
      <c r="H2" s="689"/>
      <c r="I2" s="649"/>
      <c r="J2" s="57"/>
    </row>
    <row r="3" spans="1:9" ht="34.5" thickBot="1">
      <c r="A3" s="134" t="s">
        <v>1121</v>
      </c>
      <c r="B3" s="134" t="s">
        <v>1122</v>
      </c>
      <c r="C3" s="134" t="s">
        <v>1123</v>
      </c>
      <c r="D3" s="134" t="s">
        <v>1177</v>
      </c>
      <c r="E3" s="134" t="s">
        <v>1125</v>
      </c>
      <c r="F3" s="471" t="s">
        <v>17</v>
      </c>
      <c r="G3" s="472" t="s">
        <v>90</v>
      </c>
      <c r="H3" s="472" t="s">
        <v>84</v>
      </c>
      <c r="I3" s="647" t="s">
        <v>332</v>
      </c>
    </row>
    <row r="4" spans="1:5" ht="12.75">
      <c r="A4" s="116" t="s">
        <v>1035</v>
      </c>
      <c r="B4" s="116"/>
      <c r="C4" s="116"/>
      <c r="D4" s="439" t="s">
        <v>1268</v>
      </c>
      <c r="E4" s="135"/>
    </row>
    <row r="5" spans="2:5" ht="12.75">
      <c r="B5" s="47" t="s">
        <v>1035</v>
      </c>
      <c r="D5" s="440" t="s">
        <v>1044</v>
      </c>
      <c r="E5" s="136"/>
    </row>
    <row r="6" spans="3:5" ht="12.75">
      <c r="C6" s="47" t="s">
        <v>1079</v>
      </c>
      <c r="D6" s="200"/>
      <c r="E6" s="48" t="s">
        <v>1116</v>
      </c>
    </row>
    <row r="7" spans="4:9" ht="12.75">
      <c r="D7" s="200">
        <v>39083</v>
      </c>
      <c r="E7" s="48" t="s">
        <v>1066</v>
      </c>
      <c r="F7" s="97">
        <v>68248</v>
      </c>
      <c r="G7" s="97">
        <v>82109</v>
      </c>
      <c r="H7" s="97">
        <v>76910</v>
      </c>
      <c r="I7" s="461">
        <f>(H7/G7)*100</f>
        <v>93.66817279469973</v>
      </c>
    </row>
    <row r="8" spans="4:9" ht="25.5">
      <c r="D8" s="200">
        <v>39084</v>
      </c>
      <c r="E8" s="48" t="s">
        <v>1269</v>
      </c>
      <c r="F8" s="97">
        <v>16814</v>
      </c>
      <c r="G8" s="97">
        <v>21233</v>
      </c>
      <c r="H8" s="97">
        <v>20458</v>
      </c>
      <c r="I8" s="461">
        <f aca="true" t="shared" si="0" ref="I8:I68">(H8/G8)*100</f>
        <v>96.35002119342533</v>
      </c>
    </row>
    <row r="9" spans="4:9" ht="12.75">
      <c r="D9" s="200">
        <v>39085</v>
      </c>
      <c r="E9" s="48" t="s">
        <v>1040</v>
      </c>
      <c r="F9" s="97">
        <v>49823</v>
      </c>
      <c r="G9" s="97">
        <v>95596</v>
      </c>
      <c r="H9" s="97">
        <v>92259</v>
      </c>
      <c r="I9" s="461">
        <f t="shared" si="0"/>
        <v>96.50926817021632</v>
      </c>
    </row>
    <row r="10" spans="4:9" ht="12.75">
      <c r="D10" s="200">
        <v>39087</v>
      </c>
      <c r="E10" s="48" t="s">
        <v>1270</v>
      </c>
      <c r="G10" s="97">
        <v>18702</v>
      </c>
      <c r="H10" s="97">
        <v>12271</v>
      </c>
      <c r="I10" s="461">
        <f t="shared" si="0"/>
        <v>65.61330339001177</v>
      </c>
    </row>
    <row r="11" spans="4:9" ht="25.5">
      <c r="D11" s="200">
        <v>39088</v>
      </c>
      <c r="E11" s="48" t="s">
        <v>1271</v>
      </c>
      <c r="F11" s="97">
        <v>3800</v>
      </c>
      <c r="G11" s="97">
        <v>3800</v>
      </c>
      <c r="H11" s="97">
        <v>3640</v>
      </c>
      <c r="I11" s="461">
        <f t="shared" si="0"/>
        <v>95.78947368421052</v>
      </c>
    </row>
    <row r="12" spans="4:5" ht="12.75">
      <c r="D12" s="200">
        <v>39089</v>
      </c>
      <c r="E12" s="48" t="s">
        <v>1272</v>
      </c>
    </row>
    <row r="13" spans="4:5" ht="25.5">
      <c r="D13" s="200">
        <v>39090</v>
      </c>
      <c r="E13" s="48" t="s">
        <v>1273</v>
      </c>
    </row>
    <row r="14" spans="4:9" ht="12.75">
      <c r="D14" s="200">
        <v>39091</v>
      </c>
      <c r="E14" s="48" t="s">
        <v>1192</v>
      </c>
      <c r="F14" s="97">
        <v>1000</v>
      </c>
      <c r="G14" s="97">
        <v>3695</v>
      </c>
      <c r="I14" s="461">
        <f t="shared" si="0"/>
        <v>0</v>
      </c>
    </row>
    <row r="15" spans="4:9" ht="12.75">
      <c r="D15" s="441" t="s">
        <v>1194</v>
      </c>
      <c r="E15" s="48" t="s">
        <v>1193</v>
      </c>
      <c r="F15" s="97">
        <v>1000</v>
      </c>
      <c r="G15" s="97">
        <v>1049</v>
      </c>
      <c r="I15" s="461">
        <f t="shared" si="0"/>
        <v>0</v>
      </c>
    </row>
    <row r="16" spans="4:8" ht="25.5">
      <c r="D16" s="208" t="s">
        <v>113</v>
      </c>
      <c r="E16" s="48" t="s">
        <v>114</v>
      </c>
      <c r="H16" s="97">
        <v>34276</v>
      </c>
    </row>
    <row r="17" spans="1:9" ht="12.75">
      <c r="A17" s="442"/>
      <c r="B17" s="442"/>
      <c r="C17" s="442"/>
      <c r="D17" s="443"/>
      <c r="E17" s="137" t="s">
        <v>1064</v>
      </c>
      <c r="F17" s="444">
        <f>SUM(F7:F15)</f>
        <v>140685</v>
      </c>
      <c r="G17" s="444">
        <f>SUM(G7:G15)</f>
        <v>226184</v>
      </c>
      <c r="H17" s="444">
        <f>SUM(H7:H16)</f>
        <v>239814</v>
      </c>
      <c r="I17" s="468">
        <f t="shared" si="0"/>
        <v>106.02606727266297</v>
      </c>
    </row>
    <row r="18" spans="1:6" ht="12.75">
      <c r="A18" s="116"/>
      <c r="B18" s="445" t="s">
        <v>1229</v>
      </c>
      <c r="C18" s="445"/>
      <c r="D18" s="446" t="s">
        <v>1215</v>
      </c>
      <c r="E18" s="138"/>
      <c r="F18" s="447"/>
    </row>
    <row r="19" spans="1:6" ht="12.75">
      <c r="A19" s="116"/>
      <c r="B19" s="445"/>
      <c r="C19" s="445" t="s">
        <v>1079</v>
      </c>
      <c r="D19" s="448"/>
      <c r="E19" s="38" t="s">
        <v>1116</v>
      </c>
      <c r="F19" s="447"/>
    </row>
    <row r="20" spans="1:9" ht="12.75">
      <c r="A20" s="116"/>
      <c r="B20" s="445"/>
      <c r="C20" s="445"/>
      <c r="D20" s="448">
        <v>39448</v>
      </c>
      <c r="E20" s="38" t="s">
        <v>1066</v>
      </c>
      <c r="F20" s="447">
        <v>9423</v>
      </c>
      <c r="G20" s="97">
        <v>11410</v>
      </c>
      <c r="H20" s="97">
        <v>10855</v>
      </c>
      <c r="I20" s="461">
        <f t="shared" si="0"/>
        <v>95.13584574934268</v>
      </c>
    </row>
    <row r="21" spans="1:9" ht="25.5">
      <c r="A21" s="116"/>
      <c r="B21" s="445"/>
      <c r="C21" s="445"/>
      <c r="D21" s="448">
        <v>39449</v>
      </c>
      <c r="E21" s="38" t="s">
        <v>1269</v>
      </c>
      <c r="F21" s="447">
        <v>2344</v>
      </c>
      <c r="G21" s="97">
        <v>3008</v>
      </c>
      <c r="H21" s="97">
        <v>2942</v>
      </c>
      <c r="I21" s="461">
        <f t="shared" si="0"/>
        <v>97.80585106382979</v>
      </c>
    </row>
    <row r="22" spans="1:9" ht="12.75">
      <c r="A22" s="116"/>
      <c r="B22" s="445"/>
      <c r="C22" s="445"/>
      <c r="D22" s="448">
        <v>39450</v>
      </c>
      <c r="E22" s="38" t="s">
        <v>1040</v>
      </c>
      <c r="F22" s="447">
        <v>630</v>
      </c>
      <c r="G22" s="97">
        <v>630</v>
      </c>
      <c r="H22" s="97">
        <v>630</v>
      </c>
      <c r="I22" s="461">
        <f t="shared" si="0"/>
        <v>100</v>
      </c>
    </row>
    <row r="23" spans="1:9" ht="12.75">
      <c r="A23" s="449"/>
      <c r="B23" s="442"/>
      <c r="C23" s="442"/>
      <c r="D23" s="443"/>
      <c r="E23" s="137" t="s">
        <v>1064</v>
      </c>
      <c r="F23" s="444">
        <f>SUM(F20:F22)</f>
        <v>12397</v>
      </c>
      <c r="G23" s="444">
        <f>SUM(G20:G22)</f>
        <v>15048</v>
      </c>
      <c r="H23" s="444">
        <f>SUM(H20:H22)</f>
        <v>14427</v>
      </c>
      <c r="I23" s="468">
        <f t="shared" si="0"/>
        <v>95.8732057416268</v>
      </c>
    </row>
    <row r="24" spans="2:5" ht="12.75">
      <c r="B24" s="47" t="s">
        <v>1036</v>
      </c>
      <c r="D24" s="440" t="s">
        <v>1274</v>
      </c>
      <c r="E24" s="136"/>
    </row>
    <row r="25" spans="3:5" ht="12.75">
      <c r="C25" s="47" t="s">
        <v>1079</v>
      </c>
      <c r="D25" s="200"/>
      <c r="E25" s="38" t="s">
        <v>1116</v>
      </c>
    </row>
    <row r="26" spans="4:9" ht="12.75">
      <c r="D26" s="200">
        <v>39083</v>
      </c>
      <c r="E26" s="48" t="s">
        <v>1066</v>
      </c>
      <c r="F26" s="97">
        <v>1764</v>
      </c>
      <c r="G26" s="97">
        <v>68056</v>
      </c>
      <c r="H26" s="97">
        <v>68060</v>
      </c>
      <c r="I26" s="461">
        <f t="shared" si="0"/>
        <v>100.00587751263666</v>
      </c>
    </row>
    <row r="27" spans="4:9" ht="25.5">
      <c r="D27" s="200">
        <v>39084</v>
      </c>
      <c r="E27" s="48" t="s">
        <v>1269</v>
      </c>
      <c r="F27" s="97">
        <v>841</v>
      </c>
      <c r="G27" s="97">
        <v>11624</v>
      </c>
      <c r="H27" s="97">
        <v>11499</v>
      </c>
      <c r="I27" s="461">
        <f t="shared" si="0"/>
        <v>98.92463867859601</v>
      </c>
    </row>
    <row r="28" spans="4:9" ht="12.75">
      <c r="D28" s="200">
        <v>39085</v>
      </c>
      <c r="E28" s="48" t="s">
        <v>1040</v>
      </c>
      <c r="F28" s="97">
        <v>8634</v>
      </c>
      <c r="G28" s="97">
        <v>13646</v>
      </c>
      <c r="H28" s="187">
        <v>13637</v>
      </c>
      <c r="I28" s="461">
        <f t="shared" si="0"/>
        <v>99.93404660706435</v>
      </c>
    </row>
    <row r="29" spans="4:6" ht="12.75">
      <c r="D29" s="200">
        <v>39087</v>
      </c>
      <c r="E29" s="48" t="s">
        <v>1270</v>
      </c>
      <c r="F29" s="97">
        <v>15032</v>
      </c>
    </row>
    <row r="30" spans="4:9" ht="25.5">
      <c r="D30" s="200">
        <v>39088</v>
      </c>
      <c r="E30" s="48" t="s">
        <v>1271</v>
      </c>
      <c r="F30" s="97">
        <v>7610</v>
      </c>
      <c r="G30" s="97">
        <v>8811</v>
      </c>
      <c r="H30" s="97">
        <v>8281</v>
      </c>
      <c r="I30" s="461">
        <f t="shared" si="0"/>
        <v>93.98479173760073</v>
      </c>
    </row>
    <row r="31" spans="4:9" ht="12.75">
      <c r="D31" s="200">
        <v>39089</v>
      </c>
      <c r="E31" s="48" t="s">
        <v>1272</v>
      </c>
      <c r="F31" s="97">
        <v>23700</v>
      </c>
      <c r="G31" s="97">
        <v>64088</v>
      </c>
      <c r="H31" s="97">
        <v>63989</v>
      </c>
      <c r="I31" s="461">
        <f t="shared" si="0"/>
        <v>99.84552490325802</v>
      </c>
    </row>
    <row r="32" spans="4:5" ht="25.5">
      <c r="D32" s="200">
        <v>39090</v>
      </c>
      <c r="E32" s="48" t="s">
        <v>1273</v>
      </c>
    </row>
    <row r="33" spans="4:5" ht="12.75">
      <c r="D33" s="200">
        <v>39091</v>
      </c>
      <c r="E33" s="48" t="s">
        <v>1117</v>
      </c>
    </row>
    <row r="34" spans="1:9" ht="12.75">
      <c r="A34" s="442"/>
      <c r="B34" s="442"/>
      <c r="C34" s="442"/>
      <c r="D34" s="443"/>
      <c r="E34" s="137" t="s">
        <v>1064</v>
      </c>
      <c r="F34" s="444">
        <f>SUM(F26:F33)</f>
        <v>57581</v>
      </c>
      <c r="G34" s="444">
        <f>SUM(G26:G33)</f>
        <v>166225</v>
      </c>
      <c r="H34" s="444">
        <f>SUM(H26:H33)</f>
        <v>165466</v>
      </c>
      <c r="I34" s="468">
        <f t="shared" si="0"/>
        <v>99.54338998345615</v>
      </c>
    </row>
    <row r="35" spans="2:10" ht="12.75">
      <c r="B35" s="104" t="s">
        <v>1042</v>
      </c>
      <c r="C35" s="104"/>
      <c r="D35" s="446" t="s">
        <v>1216</v>
      </c>
      <c r="E35" s="139"/>
      <c r="F35" s="117"/>
      <c r="J35" s="190"/>
    </row>
    <row r="36" spans="3:5" ht="12.75">
      <c r="C36" s="47" t="s">
        <v>1079</v>
      </c>
      <c r="D36" s="200"/>
      <c r="E36" s="48" t="s">
        <v>1116</v>
      </c>
    </row>
    <row r="37" spans="4:9" ht="12.75">
      <c r="D37" s="200">
        <v>39083</v>
      </c>
      <c r="E37" s="48" t="s">
        <v>1066</v>
      </c>
      <c r="F37" s="97">
        <v>100</v>
      </c>
      <c r="G37" s="97">
        <v>100</v>
      </c>
      <c r="H37" s="97">
        <v>95</v>
      </c>
      <c r="I37" s="461">
        <f t="shared" si="0"/>
        <v>95</v>
      </c>
    </row>
    <row r="38" spans="4:9" ht="25.5">
      <c r="D38" s="200">
        <v>39084</v>
      </c>
      <c r="E38" s="48" t="s">
        <v>1269</v>
      </c>
      <c r="F38" s="97">
        <v>11</v>
      </c>
      <c r="G38" s="97">
        <v>27</v>
      </c>
      <c r="H38" s="97">
        <v>26</v>
      </c>
      <c r="I38" s="461">
        <f t="shared" si="0"/>
        <v>96.29629629629629</v>
      </c>
    </row>
    <row r="39" spans="4:9" ht="12.75">
      <c r="D39" s="200">
        <v>39085</v>
      </c>
      <c r="E39" s="48" t="s">
        <v>1040</v>
      </c>
      <c r="F39" s="97">
        <v>664</v>
      </c>
      <c r="G39" s="97">
        <v>1235</v>
      </c>
      <c r="H39" s="97">
        <v>1088</v>
      </c>
      <c r="I39" s="461">
        <f t="shared" si="0"/>
        <v>88.09716599190284</v>
      </c>
    </row>
    <row r="40" spans="4:5" ht="12.75">
      <c r="D40" s="200">
        <v>39087</v>
      </c>
      <c r="E40" s="48" t="s">
        <v>1270</v>
      </c>
    </row>
    <row r="41" spans="4:9" ht="25.5">
      <c r="D41" s="200">
        <v>39088</v>
      </c>
      <c r="E41" s="48" t="s">
        <v>1271</v>
      </c>
      <c r="F41" s="97">
        <v>300</v>
      </c>
      <c r="G41" s="97">
        <v>317</v>
      </c>
      <c r="H41" s="97">
        <v>315</v>
      </c>
      <c r="I41" s="461">
        <f t="shared" si="0"/>
        <v>99.36908517350159</v>
      </c>
    </row>
    <row r="42" spans="4:9" ht="12.75">
      <c r="D42" s="200">
        <v>39091</v>
      </c>
      <c r="E42" s="48" t="s">
        <v>1117</v>
      </c>
      <c r="F42" s="97">
        <v>100</v>
      </c>
      <c r="G42" s="97">
        <v>100</v>
      </c>
      <c r="I42" s="461">
        <f t="shared" si="0"/>
        <v>0</v>
      </c>
    </row>
    <row r="43" spans="1:9" ht="12.75">
      <c r="A43" s="442"/>
      <c r="B43" s="442"/>
      <c r="C43" s="442"/>
      <c r="D43" s="443"/>
      <c r="E43" s="137" t="s">
        <v>1064</v>
      </c>
      <c r="F43" s="444">
        <f>SUM(F37:F42)</f>
        <v>1175</v>
      </c>
      <c r="G43" s="444">
        <f>SUM(G37:G42)</f>
        <v>1779</v>
      </c>
      <c r="H43" s="444">
        <f>SUM(H37:H42)</f>
        <v>1524</v>
      </c>
      <c r="I43" s="468">
        <f t="shared" si="0"/>
        <v>85.66610455311972</v>
      </c>
    </row>
    <row r="44" spans="2:5" ht="12.75">
      <c r="B44" s="47" t="s">
        <v>1169</v>
      </c>
      <c r="D44" s="450" t="s">
        <v>1213</v>
      </c>
      <c r="E44" s="140"/>
    </row>
    <row r="45" spans="3:5" ht="12.75">
      <c r="C45" s="47" t="s">
        <v>1079</v>
      </c>
      <c r="D45" s="200"/>
      <c r="E45" s="48" t="s">
        <v>1116</v>
      </c>
    </row>
    <row r="46" spans="4:9" ht="12.75">
      <c r="D46" s="200">
        <v>39083</v>
      </c>
      <c r="E46" s="48" t="s">
        <v>1066</v>
      </c>
      <c r="F46" s="97">
        <v>40790</v>
      </c>
      <c r="G46" s="97">
        <v>42996</v>
      </c>
      <c r="H46" s="97">
        <v>41491</v>
      </c>
      <c r="I46" s="461">
        <f t="shared" si="0"/>
        <v>96.4996743883152</v>
      </c>
    </row>
    <row r="47" spans="4:9" ht="25.5">
      <c r="D47" s="200">
        <v>39084</v>
      </c>
      <c r="E47" s="48" t="s">
        <v>1269</v>
      </c>
      <c r="F47" s="97">
        <v>11469</v>
      </c>
      <c r="G47" s="97">
        <v>12069</v>
      </c>
      <c r="H47" s="97">
        <v>11378</v>
      </c>
      <c r="I47" s="461">
        <f t="shared" si="0"/>
        <v>94.27458778689204</v>
      </c>
    </row>
    <row r="48" spans="4:9" ht="12.75">
      <c r="D48" s="200">
        <v>39085</v>
      </c>
      <c r="E48" s="48" t="s">
        <v>1040</v>
      </c>
      <c r="F48" s="97">
        <v>19284</v>
      </c>
      <c r="G48" s="97">
        <v>21675</v>
      </c>
      <c r="H48" s="97">
        <v>21617</v>
      </c>
      <c r="I48" s="461">
        <f t="shared" si="0"/>
        <v>99.73241061130335</v>
      </c>
    </row>
    <row r="49" spans="1:9" ht="12.75">
      <c r="A49" s="442"/>
      <c r="B49" s="442"/>
      <c r="C49" s="442"/>
      <c r="D49" s="443"/>
      <c r="E49" s="137" t="s">
        <v>1064</v>
      </c>
      <c r="F49" s="444">
        <f>SUM(F46:F48)</f>
        <v>71543</v>
      </c>
      <c r="G49" s="444">
        <f>SUM(G46:G48)</f>
        <v>76740</v>
      </c>
      <c r="H49" s="444">
        <f>SUM(H46:H48)</f>
        <v>74486</v>
      </c>
      <c r="I49" s="468">
        <f t="shared" si="0"/>
        <v>97.06280948657806</v>
      </c>
    </row>
    <row r="50" spans="2:5" ht="12.75">
      <c r="B50" s="47" t="s">
        <v>1037</v>
      </c>
      <c r="D50" s="450" t="s">
        <v>1214</v>
      </c>
      <c r="E50" s="140"/>
    </row>
    <row r="51" spans="3:5" ht="12.75">
      <c r="C51" s="47" t="s">
        <v>1079</v>
      </c>
      <c r="D51" s="200"/>
      <c r="E51" s="48" t="s">
        <v>1116</v>
      </c>
    </row>
    <row r="52" spans="4:9" ht="12.75">
      <c r="D52" s="200">
        <v>39083</v>
      </c>
      <c r="E52" s="48" t="s">
        <v>1066</v>
      </c>
      <c r="F52" s="97">
        <v>7034</v>
      </c>
      <c r="G52" s="97">
        <v>8761</v>
      </c>
      <c r="H52" s="97">
        <v>8588</v>
      </c>
      <c r="I52" s="461">
        <f t="shared" si="0"/>
        <v>98.0253395731081</v>
      </c>
    </row>
    <row r="53" spans="4:9" ht="25.5">
      <c r="D53" s="200">
        <v>39084</v>
      </c>
      <c r="E53" s="48" t="s">
        <v>1269</v>
      </c>
      <c r="F53" s="97">
        <v>1891</v>
      </c>
      <c r="G53" s="97">
        <v>2409</v>
      </c>
      <c r="H53" s="97">
        <v>2283</v>
      </c>
      <c r="I53" s="461">
        <f t="shared" si="0"/>
        <v>94.76961394769614</v>
      </c>
    </row>
    <row r="54" spans="4:9" ht="12.75">
      <c r="D54" s="200">
        <v>39085</v>
      </c>
      <c r="E54" s="48" t="s">
        <v>1040</v>
      </c>
      <c r="F54" s="97">
        <v>6596</v>
      </c>
      <c r="G54" s="97">
        <v>10610</v>
      </c>
      <c r="H54" s="97">
        <v>9398</v>
      </c>
      <c r="I54" s="461">
        <f t="shared" si="0"/>
        <v>88.57681432610744</v>
      </c>
    </row>
    <row r="55" spans="4:9" ht="25.5">
      <c r="D55" s="200">
        <v>39088</v>
      </c>
      <c r="E55" s="48" t="s">
        <v>1271</v>
      </c>
      <c r="G55" s="97">
        <v>110</v>
      </c>
      <c r="H55" s="97">
        <v>110</v>
      </c>
      <c r="I55" s="461">
        <f t="shared" si="0"/>
        <v>100</v>
      </c>
    </row>
    <row r="56" spans="1:9" ht="12.75">
      <c r="A56" s="442"/>
      <c r="B56" s="442"/>
      <c r="C56" s="442"/>
      <c r="D56" s="443"/>
      <c r="E56" s="137" t="s">
        <v>1064</v>
      </c>
      <c r="F56" s="444">
        <f>SUM(F52:F55)</f>
        <v>15521</v>
      </c>
      <c r="G56" s="444">
        <f>SUM(G52:G55)</f>
        <v>21890</v>
      </c>
      <c r="H56" s="444">
        <f>SUM(H52:H55)</f>
        <v>20379</v>
      </c>
      <c r="I56" s="468">
        <f t="shared" si="0"/>
        <v>93.09730470534491</v>
      </c>
    </row>
    <row r="57" spans="1:6" ht="12.75">
      <c r="A57" s="242" t="s">
        <v>1035</v>
      </c>
      <c r="B57" s="242"/>
      <c r="C57" s="242"/>
      <c r="D57" s="451" t="s">
        <v>1276</v>
      </c>
      <c r="E57" s="142"/>
      <c r="F57" s="452"/>
    </row>
    <row r="58" spans="3:5" ht="12.75">
      <c r="C58" s="47" t="s">
        <v>1079</v>
      </c>
      <c r="D58" s="200"/>
      <c r="E58" s="48" t="s">
        <v>1116</v>
      </c>
    </row>
    <row r="59" spans="4:9" ht="12.75">
      <c r="D59" s="200">
        <v>39083</v>
      </c>
      <c r="E59" s="48" t="s">
        <v>1066</v>
      </c>
      <c r="F59" s="97">
        <f aca="true" t="shared" si="1" ref="F59:H61">F52+F46+F37+F26+F7+F20</f>
        <v>127359</v>
      </c>
      <c r="G59" s="97">
        <f t="shared" si="1"/>
        <v>213432</v>
      </c>
      <c r="H59" s="97">
        <f t="shared" si="1"/>
        <v>205999</v>
      </c>
      <c r="I59" s="461">
        <f t="shared" si="0"/>
        <v>96.51739195622025</v>
      </c>
    </row>
    <row r="60" spans="4:9" ht="25.5">
      <c r="D60" s="200">
        <v>39084</v>
      </c>
      <c r="E60" s="48" t="s">
        <v>1269</v>
      </c>
      <c r="F60" s="97">
        <f t="shared" si="1"/>
        <v>33370</v>
      </c>
      <c r="G60" s="97">
        <f t="shared" si="1"/>
        <v>50370</v>
      </c>
      <c r="H60" s="97">
        <f t="shared" si="1"/>
        <v>48586</v>
      </c>
      <c r="I60" s="461">
        <f t="shared" si="0"/>
        <v>96.45820925153862</v>
      </c>
    </row>
    <row r="61" spans="4:9" ht="12.75">
      <c r="D61" s="200">
        <v>39085</v>
      </c>
      <c r="E61" s="48" t="s">
        <v>1040</v>
      </c>
      <c r="F61" s="97">
        <f t="shared" si="1"/>
        <v>85631</v>
      </c>
      <c r="G61" s="97">
        <f t="shared" si="1"/>
        <v>143392</v>
      </c>
      <c r="H61" s="97">
        <f t="shared" si="1"/>
        <v>138629</v>
      </c>
      <c r="I61" s="461">
        <f t="shared" si="0"/>
        <v>96.67833630885963</v>
      </c>
    </row>
    <row r="62" spans="4:9" ht="12.75">
      <c r="D62" s="200">
        <v>39087</v>
      </c>
      <c r="E62" s="48" t="s">
        <v>1270</v>
      </c>
      <c r="F62" s="97">
        <f>F10+F29+F40</f>
        <v>15032</v>
      </c>
      <c r="G62" s="97">
        <f>G10+G29+G40</f>
        <v>18702</v>
      </c>
      <c r="H62" s="97">
        <f>H10+H29+H40</f>
        <v>12271</v>
      </c>
      <c r="I62" s="461">
        <f t="shared" si="0"/>
        <v>65.61330339001177</v>
      </c>
    </row>
    <row r="63" spans="4:9" ht="25.5">
      <c r="D63" s="200">
        <v>39088</v>
      </c>
      <c r="E63" s="48" t="s">
        <v>1271</v>
      </c>
      <c r="F63" s="97">
        <f>F11+F30+F41+F55</f>
        <v>11710</v>
      </c>
      <c r="G63" s="97">
        <f>G11+G30+G41+G55</f>
        <v>13038</v>
      </c>
      <c r="H63" s="97">
        <f>H11+H30+H41+H55</f>
        <v>12346</v>
      </c>
      <c r="I63" s="461">
        <f t="shared" si="0"/>
        <v>94.69243749041264</v>
      </c>
    </row>
    <row r="64" spans="4:9" ht="12.75">
      <c r="D64" s="200">
        <v>39089</v>
      </c>
      <c r="E64" s="48" t="s">
        <v>1272</v>
      </c>
      <c r="F64" s="97">
        <f>F31</f>
        <v>23700</v>
      </c>
      <c r="G64" s="97">
        <f>G31</f>
        <v>64088</v>
      </c>
      <c r="H64" s="97">
        <f>H31</f>
        <v>63989</v>
      </c>
      <c r="I64" s="461">
        <f t="shared" si="0"/>
        <v>99.84552490325802</v>
      </c>
    </row>
    <row r="65" spans="4:8" ht="25.5">
      <c r="D65" s="200">
        <v>39090</v>
      </c>
      <c r="E65" s="48" t="s">
        <v>1273</v>
      </c>
      <c r="F65" s="97">
        <f>F13</f>
        <v>0</v>
      </c>
      <c r="G65" s="97">
        <f>G13</f>
        <v>0</v>
      </c>
      <c r="H65" s="97">
        <f>H13</f>
        <v>0</v>
      </c>
    </row>
    <row r="66" spans="4:9" ht="12.75">
      <c r="D66" s="200">
        <v>39091</v>
      </c>
      <c r="E66" s="48" t="s">
        <v>1192</v>
      </c>
      <c r="F66" s="97">
        <f>F14+F33+F42</f>
        <v>1100</v>
      </c>
      <c r="G66" s="97">
        <f>G14+G33+G42</f>
        <v>3795</v>
      </c>
      <c r="H66" s="97">
        <f>H14+H33+H42</f>
        <v>0</v>
      </c>
      <c r="I66" s="461">
        <f t="shared" si="0"/>
        <v>0</v>
      </c>
    </row>
    <row r="67" spans="4:9" ht="12.75">
      <c r="D67" s="441" t="s">
        <v>1194</v>
      </c>
      <c r="E67" s="48" t="s">
        <v>1193</v>
      </c>
      <c r="F67" s="97">
        <f>F15</f>
        <v>1000</v>
      </c>
      <c r="G67" s="97">
        <f>G15</f>
        <v>1049</v>
      </c>
      <c r="H67" s="97">
        <f>H15</f>
        <v>0</v>
      </c>
      <c r="I67" s="461">
        <f t="shared" si="0"/>
        <v>0</v>
      </c>
    </row>
    <row r="68" spans="1:9" ht="12.75">
      <c r="A68" s="442"/>
      <c r="B68" s="442"/>
      <c r="C68" s="442"/>
      <c r="D68" s="443"/>
      <c r="E68" s="137" t="s">
        <v>1064</v>
      </c>
      <c r="F68" s="444">
        <f>SUM(F59:F66)</f>
        <v>297902</v>
      </c>
      <c r="G68" s="444">
        <f>SUM(G59:G66)</f>
        <v>506817</v>
      </c>
      <c r="H68" s="444">
        <f>SUM(H59:H66)</f>
        <v>481820</v>
      </c>
      <c r="I68" s="468">
        <f t="shared" si="0"/>
        <v>95.06784500125292</v>
      </c>
    </row>
    <row r="69" spans="1:5" ht="12.75">
      <c r="A69" s="242" t="s">
        <v>1036</v>
      </c>
      <c r="B69" s="242"/>
      <c r="C69" s="242"/>
      <c r="D69" s="453" t="s">
        <v>1246</v>
      </c>
      <c r="E69" s="143"/>
    </row>
    <row r="70" spans="3:5" ht="12.75">
      <c r="C70" s="47" t="s">
        <v>1079</v>
      </c>
      <c r="D70" s="200"/>
      <c r="E70" s="48" t="s">
        <v>1116</v>
      </c>
    </row>
    <row r="71" spans="4:8" ht="12.75">
      <c r="D71" s="200">
        <v>39083</v>
      </c>
      <c r="E71" s="48" t="s">
        <v>1066</v>
      </c>
      <c r="F71" s="97">
        <v>97085</v>
      </c>
      <c r="G71" s="97">
        <v>108460</v>
      </c>
      <c r="H71" s="97">
        <v>104849</v>
      </c>
    </row>
    <row r="72" spans="4:9" ht="25.5">
      <c r="D72" s="200">
        <v>39084</v>
      </c>
      <c r="E72" s="48" t="s">
        <v>1269</v>
      </c>
      <c r="F72" s="97">
        <v>26096</v>
      </c>
      <c r="G72" s="97">
        <v>27847</v>
      </c>
      <c r="H72" s="97">
        <v>27354</v>
      </c>
      <c r="I72" s="461">
        <f aca="true" t="shared" si="2" ref="I72:I134">(H72/G72)*100</f>
        <v>98.22961180737602</v>
      </c>
    </row>
    <row r="73" spans="4:9" ht="12.75">
      <c r="D73" s="200">
        <v>39085</v>
      </c>
      <c r="E73" s="48" t="s">
        <v>1040</v>
      </c>
      <c r="F73" s="97">
        <v>49555</v>
      </c>
      <c r="G73" s="97">
        <v>59276</v>
      </c>
      <c r="H73" s="97">
        <v>55705</v>
      </c>
      <c r="I73" s="461">
        <f t="shared" si="2"/>
        <v>93.97563938187461</v>
      </c>
    </row>
    <row r="74" spans="4:9" ht="25.5">
      <c r="D74" s="200">
        <v>39086</v>
      </c>
      <c r="E74" s="48" t="s">
        <v>1108</v>
      </c>
      <c r="F74" s="97">
        <v>2567</v>
      </c>
      <c r="G74" s="97">
        <v>2567</v>
      </c>
      <c r="H74" s="97">
        <v>2755</v>
      </c>
      <c r="I74" s="461">
        <f t="shared" si="2"/>
        <v>107.32372419166343</v>
      </c>
    </row>
    <row r="75" spans="4:9" ht="12.75">
      <c r="D75" s="200">
        <v>39087</v>
      </c>
      <c r="E75" s="48" t="s">
        <v>1270</v>
      </c>
      <c r="G75" s="97">
        <v>3311</v>
      </c>
      <c r="H75" s="97">
        <v>1794</v>
      </c>
      <c r="I75" s="461">
        <f t="shared" si="2"/>
        <v>54.18302627604953</v>
      </c>
    </row>
    <row r="76" spans="4:5" ht="25.5">
      <c r="D76" s="200">
        <v>39088</v>
      </c>
      <c r="E76" s="48" t="s">
        <v>1271</v>
      </c>
    </row>
    <row r="77" spans="4:5" ht="12.75">
      <c r="D77" s="200">
        <v>40552</v>
      </c>
      <c r="E77" s="48" t="s">
        <v>1117</v>
      </c>
    </row>
    <row r="78" spans="4:8" ht="25.5">
      <c r="D78" s="208" t="s">
        <v>113</v>
      </c>
      <c r="E78" s="48" t="s">
        <v>114</v>
      </c>
      <c r="H78" s="97">
        <v>119</v>
      </c>
    </row>
    <row r="79" spans="1:9" ht="12.75">
      <c r="A79" s="442"/>
      <c r="B79" s="442"/>
      <c r="C79" s="442"/>
      <c r="D79" s="443"/>
      <c r="E79" s="137" t="s">
        <v>1064</v>
      </c>
      <c r="F79" s="444">
        <f>SUM(F71:F77)</f>
        <v>175303</v>
      </c>
      <c r="G79" s="444">
        <f>SUM(G71:G77)</f>
        <v>201461</v>
      </c>
      <c r="H79" s="444">
        <f>SUM(H71:H78)</f>
        <v>192576</v>
      </c>
      <c r="I79" s="468">
        <f t="shared" si="2"/>
        <v>95.58971711646423</v>
      </c>
    </row>
    <row r="80" spans="1:5" ht="12.75">
      <c r="A80" s="242" t="s">
        <v>1042</v>
      </c>
      <c r="B80" s="242"/>
      <c r="C80" s="242"/>
      <c r="D80" s="453" t="s">
        <v>1170</v>
      </c>
      <c r="E80" s="143"/>
    </row>
    <row r="81" spans="3:5" ht="12.75">
      <c r="C81" s="47" t="s">
        <v>1079</v>
      </c>
      <c r="D81" s="200"/>
      <c r="E81" s="48" t="s">
        <v>1116</v>
      </c>
    </row>
    <row r="82" spans="4:9" ht="12.75">
      <c r="D82" s="200">
        <v>39083</v>
      </c>
      <c r="E82" s="48" t="s">
        <v>1066</v>
      </c>
      <c r="F82" s="97">
        <v>48729</v>
      </c>
      <c r="G82" s="97">
        <v>53507</v>
      </c>
      <c r="H82" s="97">
        <v>49956</v>
      </c>
      <c r="I82" s="461">
        <f t="shared" si="2"/>
        <v>93.36348515147552</v>
      </c>
    </row>
    <row r="83" spans="4:9" ht="25.5">
      <c r="D83" s="200">
        <v>39084</v>
      </c>
      <c r="E83" s="48" t="s">
        <v>1269</v>
      </c>
      <c r="F83" s="97">
        <v>13197</v>
      </c>
      <c r="G83" s="97">
        <v>14492</v>
      </c>
      <c r="H83" s="97">
        <v>13627</v>
      </c>
      <c r="I83" s="461">
        <f t="shared" si="2"/>
        <v>94.03118962186034</v>
      </c>
    </row>
    <row r="84" spans="4:9" ht="12.75">
      <c r="D84" s="200">
        <v>39085</v>
      </c>
      <c r="E84" s="48" t="s">
        <v>1040</v>
      </c>
      <c r="F84" s="97">
        <v>105533</v>
      </c>
      <c r="G84" s="97">
        <v>112706</v>
      </c>
      <c r="H84" s="97">
        <v>108888</v>
      </c>
      <c r="I84" s="461">
        <f t="shared" si="2"/>
        <v>96.61242524799034</v>
      </c>
    </row>
    <row r="85" spans="4:5" ht="12.75">
      <c r="D85" s="200">
        <v>39087</v>
      </c>
      <c r="E85" s="48" t="s">
        <v>1270</v>
      </c>
    </row>
    <row r="86" spans="4:5" ht="25.5">
      <c r="D86" s="200">
        <v>39088</v>
      </c>
      <c r="E86" s="48" t="s">
        <v>1271</v>
      </c>
    </row>
    <row r="87" spans="4:5" ht="12.75">
      <c r="D87" s="200">
        <v>39090</v>
      </c>
      <c r="E87" s="48" t="s">
        <v>1117</v>
      </c>
    </row>
    <row r="88" spans="4:8" ht="25.5">
      <c r="D88" s="208" t="s">
        <v>113</v>
      </c>
      <c r="E88" s="48" t="s">
        <v>114</v>
      </c>
      <c r="H88" s="97">
        <v>39</v>
      </c>
    </row>
    <row r="89" spans="1:9" ht="12.75">
      <c r="A89" s="442"/>
      <c r="B89" s="442"/>
      <c r="C89" s="442"/>
      <c r="D89" s="443"/>
      <c r="E89" s="137" t="s">
        <v>1064</v>
      </c>
      <c r="F89" s="444">
        <f>SUM(F82:F87)</f>
        <v>167459</v>
      </c>
      <c r="G89" s="444">
        <f>SUM(G82:G87)</f>
        <v>180705</v>
      </c>
      <c r="H89" s="444">
        <f>SUM(H82:H88)</f>
        <v>172510</v>
      </c>
      <c r="I89" s="468">
        <f t="shared" si="2"/>
        <v>95.46498436678564</v>
      </c>
    </row>
    <row r="90" spans="1:10" s="32" customFormat="1" ht="24" customHeight="1">
      <c r="A90" s="242" t="s">
        <v>1169</v>
      </c>
      <c r="B90" s="130"/>
      <c r="C90" s="130"/>
      <c r="D90" s="454"/>
      <c r="E90" s="99" t="s">
        <v>1298</v>
      </c>
      <c r="F90" s="452"/>
      <c r="G90" s="452"/>
      <c r="H90" s="452"/>
      <c r="I90" s="461"/>
      <c r="J90" s="58"/>
    </row>
    <row r="91" spans="1:10" s="32" customFormat="1" ht="12.75">
      <c r="A91" s="130"/>
      <c r="B91" s="130"/>
      <c r="C91" s="47" t="s">
        <v>1079</v>
      </c>
      <c r="D91" s="455"/>
      <c r="E91" s="141" t="s">
        <v>1116</v>
      </c>
      <c r="F91" s="452"/>
      <c r="G91" s="452"/>
      <c r="H91" s="452"/>
      <c r="I91" s="461"/>
      <c r="J91" s="58"/>
    </row>
    <row r="92" spans="1:11" s="32" customFormat="1" ht="12.75">
      <c r="A92" s="130"/>
      <c r="B92" s="130"/>
      <c r="C92" s="130"/>
      <c r="D92" s="455">
        <v>39083</v>
      </c>
      <c r="E92" s="141" t="s">
        <v>1066</v>
      </c>
      <c r="F92" s="452">
        <v>3144</v>
      </c>
      <c r="G92" s="452">
        <v>3202</v>
      </c>
      <c r="H92" s="452">
        <v>3112</v>
      </c>
      <c r="I92" s="461">
        <f t="shared" si="2"/>
        <v>97.18925671455341</v>
      </c>
      <c r="J92" s="58"/>
      <c r="K92" s="58"/>
    </row>
    <row r="93" spans="1:11" s="32" customFormat="1" ht="25.5">
      <c r="A93" s="130"/>
      <c r="B93" s="130"/>
      <c r="C93" s="130"/>
      <c r="D93" s="455">
        <v>39084</v>
      </c>
      <c r="E93" s="141" t="s">
        <v>1269</v>
      </c>
      <c r="F93" s="452">
        <v>851</v>
      </c>
      <c r="G93" s="452">
        <v>867</v>
      </c>
      <c r="H93" s="452">
        <v>842</v>
      </c>
      <c r="I93" s="461">
        <f t="shared" si="2"/>
        <v>97.11649365628604</v>
      </c>
      <c r="J93" s="58"/>
      <c r="K93" s="58"/>
    </row>
    <row r="94" spans="1:11" s="32" customFormat="1" ht="12.75">
      <c r="A94" s="130"/>
      <c r="B94" s="130"/>
      <c r="C94" s="130"/>
      <c r="D94" s="455">
        <v>39085</v>
      </c>
      <c r="E94" s="141" t="s">
        <v>1040</v>
      </c>
      <c r="F94" s="452">
        <v>700</v>
      </c>
      <c r="G94" s="452">
        <v>785</v>
      </c>
      <c r="H94" s="452">
        <v>623</v>
      </c>
      <c r="I94" s="461">
        <f t="shared" si="2"/>
        <v>79.36305732484077</v>
      </c>
      <c r="J94" s="58"/>
      <c r="K94" s="58"/>
    </row>
    <row r="95" spans="1:9" ht="12.75">
      <c r="A95" s="456"/>
      <c r="B95" s="456"/>
      <c r="C95" s="456"/>
      <c r="D95" s="200">
        <v>39091</v>
      </c>
      <c r="E95" s="48" t="s">
        <v>1117</v>
      </c>
      <c r="F95" s="457">
        <v>1751</v>
      </c>
      <c r="G95" s="97">
        <v>1751</v>
      </c>
      <c r="I95" s="461">
        <f t="shared" si="2"/>
        <v>0</v>
      </c>
    </row>
    <row r="96" spans="1:9" ht="12.75">
      <c r="A96" s="458"/>
      <c r="B96" s="442"/>
      <c r="C96" s="442"/>
      <c r="D96" s="443"/>
      <c r="E96" s="137" t="s">
        <v>1064</v>
      </c>
      <c r="F96" s="459">
        <f>SUM(F92:F95)</f>
        <v>6446</v>
      </c>
      <c r="G96" s="459">
        <f>SUM(G92:G95)</f>
        <v>6605</v>
      </c>
      <c r="H96" s="459">
        <f>SUM(H92:H95)</f>
        <v>4577</v>
      </c>
      <c r="I96" s="468">
        <f t="shared" si="2"/>
        <v>69.29598788796366</v>
      </c>
    </row>
    <row r="97" spans="3:6" ht="25.5">
      <c r="C97" s="242" t="s">
        <v>1079</v>
      </c>
      <c r="D97" s="460"/>
      <c r="E97" s="144" t="s">
        <v>1109</v>
      </c>
      <c r="F97" s="461"/>
    </row>
    <row r="98" spans="4:9" ht="12.75">
      <c r="D98" s="460">
        <v>39083</v>
      </c>
      <c r="E98" s="145" t="s">
        <v>1066</v>
      </c>
      <c r="F98" s="461">
        <f aca="true" t="shared" si="3" ref="F98:H100">F82+F71+F59+F92</f>
        <v>276317</v>
      </c>
      <c r="G98" s="461">
        <f t="shared" si="3"/>
        <v>378601</v>
      </c>
      <c r="H98" s="461">
        <f t="shared" si="3"/>
        <v>363916</v>
      </c>
      <c r="I98" s="461">
        <f t="shared" si="2"/>
        <v>96.1212463781131</v>
      </c>
    </row>
    <row r="99" spans="4:9" ht="25.5">
      <c r="D99" s="460">
        <v>39084</v>
      </c>
      <c r="E99" s="145" t="s">
        <v>1269</v>
      </c>
      <c r="F99" s="461">
        <f t="shared" si="3"/>
        <v>73514</v>
      </c>
      <c r="G99" s="461">
        <f t="shared" si="3"/>
        <v>93576</v>
      </c>
      <c r="H99" s="461">
        <f t="shared" si="3"/>
        <v>90409</v>
      </c>
      <c r="I99" s="461">
        <f t="shared" si="2"/>
        <v>96.61558519278447</v>
      </c>
    </row>
    <row r="100" spans="4:9" ht="12.75">
      <c r="D100" s="460">
        <v>39085</v>
      </c>
      <c r="E100" s="145" t="s">
        <v>1040</v>
      </c>
      <c r="F100" s="461">
        <f t="shared" si="3"/>
        <v>241419</v>
      </c>
      <c r="G100" s="461">
        <f t="shared" si="3"/>
        <v>316159</v>
      </c>
      <c r="H100" s="461">
        <f t="shared" si="3"/>
        <v>303845</v>
      </c>
      <c r="I100" s="461">
        <f t="shared" si="2"/>
        <v>96.10512432035779</v>
      </c>
    </row>
    <row r="101" spans="4:9" ht="25.5">
      <c r="D101" s="460">
        <v>39086</v>
      </c>
      <c r="E101" s="145" t="s">
        <v>1108</v>
      </c>
      <c r="F101" s="461">
        <f>F74</f>
        <v>2567</v>
      </c>
      <c r="G101" s="461">
        <f>G74</f>
        <v>2567</v>
      </c>
      <c r="H101" s="461">
        <f>H74</f>
        <v>2755</v>
      </c>
      <c r="I101" s="461">
        <f t="shared" si="2"/>
        <v>107.32372419166343</v>
      </c>
    </row>
    <row r="102" spans="4:9" ht="12.75">
      <c r="D102" s="460">
        <v>39087</v>
      </c>
      <c r="E102" s="145" t="s">
        <v>1270</v>
      </c>
      <c r="F102" s="461">
        <f aca="true" t="shared" si="4" ref="F102:H103">F85+F75+F62</f>
        <v>15032</v>
      </c>
      <c r="G102" s="461">
        <f t="shared" si="4"/>
        <v>22013</v>
      </c>
      <c r="H102" s="461">
        <f t="shared" si="4"/>
        <v>14065</v>
      </c>
      <c r="I102" s="461">
        <f t="shared" si="2"/>
        <v>63.8940625993731</v>
      </c>
    </row>
    <row r="103" spans="4:9" ht="25.5">
      <c r="D103" s="460">
        <v>39088</v>
      </c>
      <c r="E103" s="145" t="s">
        <v>1271</v>
      </c>
      <c r="F103" s="461">
        <f t="shared" si="4"/>
        <v>11710</v>
      </c>
      <c r="G103" s="461">
        <f t="shared" si="4"/>
        <v>13038</v>
      </c>
      <c r="H103" s="461">
        <f t="shared" si="4"/>
        <v>12346</v>
      </c>
      <c r="I103" s="461">
        <f t="shared" si="2"/>
        <v>94.69243749041264</v>
      </c>
    </row>
    <row r="104" spans="4:9" ht="12.75">
      <c r="D104" s="460">
        <v>39089</v>
      </c>
      <c r="E104" s="145" t="s">
        <v>1272</v>
      </c>
      <c r="F104" s="461">
        <f aca="true" t="shared" si="5" ref="F104:H105">F64</f>
        <v>23700</v>
      </c>
      <c r="G104" s="461">
        <f t="shared" si="5"/>
        <v>64088</v>
      </c>
      <c r="H104" s="461">
        <f t="shared" si="5"/>
        <v>63989</v>
      </c>
      <c r="I104" s="461">
        <f t="shared" si="2"/>
        <v>99.84552490325802</v>
      </c>
    </row>
    <row r="105" spans="4:8" ht="25.5">
      <c r="D105" s="460">
        <v>39090</v>
      </c>
      <c r="E105" s="145" t="s">
        <v>1273</v>
      </c>
      <c r="F105" s="461">
        <f t="shared" si="5"/>
        <v>0</v>
      </c>
      <c r="G105" s="461">
        <f t="shared" si="5"/>
        <v>0</v>
      </c>
      <c r="H105" s="461">
        <f t="shared" si="5"/>
        <v>0</v>
      </c>
    </row>
    <row r="106" spans="4:9" ht="12.75">
      <c r="D106" s="460">
        <v>39091</v>
      </c>
      <c r="E106" s="145" t="s">
        <v>1192</v>
      </c>
      <c r="F106" s="461">
        <f>F87+F77+F66+F95</f>
        <v>2851</v>
      </c>
      <c r="G106" s="461">
        <f>G87+G77+G66+G95</f>
        <v>5546</v>
      </c>
      <c r="H106" s="461">
        <f>H87+H77+H66+H95</f>
        <v>0</v>
      </c>
      <c r="I106" s="461">
        <f t="shared" si="2"/>
        <v>0</v>
      </c>
    </row>
    <row r="107" spans="4:9" ht="12.75">
      <c r="D107" s="462" t="s">
        <v>1194</v>
      </c>
      <c r="E107" s="145" t="s">
        <v>1193</v>
      </c>
      <c r="F107" s="461">
        <f>F67</f>
        <v>1000</v>
      </c>
      <c r="G107" s="461">
        <f>G67</f>
        <v>1049</v>
      </c>
      <c r="H107" s="461">
        <f>H67</f>
        <v>0</v>
      </c>
      <c r="I107" s="461">
        <f t="shared" si="2"/>
        <v>0</v>
      </c>
    </row>
    <row r="108" spans="4:8" ht="25.5">
      <c r="D108" s="209" t="s">
        <v>113</v>
      </c>
      <c r="E108" s="145" t="s">
        <v>114</v>
      </c>
      <c r="F108" s="461"/>
      <c r="G108" s="461"/>
      <c r="H108" s="461">
        <f>H88+H78+H16</f>
        <v>34434</v>
      </c>
    </row>
    <row r="109" spans="1:9" ht="25.5">
      <c r="A109" s="463"/>
      <c r="B109" s="463"/>
      <c r="C109" s="464" t="s">
        <v>1079</v>
      </c>
      <c r="D109" s="465"/>
      <c r="E109" s="144" t="s">
        <v>1277</v>
      </c>
      <c r="F109" s="466">
        <f>SUM(F98:F107)</f>
        <v>648110</v>
      </c>
      <c r="G109" s="466">
        <f>SUM(G98:G107)</f>
        <v>896637</v>
      </c>
      <c r="H109" s="466">
        <f>SUM(H98:H108)</f>
        <v>885759</v>
      </c>
      <c r="I109" s="466">
        <f t="shared" si="2"/>
        <v>98.78680000936833</v>
      </c>
    </row>
    <row r="110" spans="1:9" ht="34.5" thickBot="1">
      <c r="A110" s="37" t="s">
        <v>1121</v>
      </c>
      <c r="B110" s="37" t="s">
        <v>1122</v>
      </c>
      <c r="C110" s="37" t="s">
        <v>1123</v>
      </c>
      <c r="D110" s="37" t="s">
        <v>1177</v>
      </c>
      <c r="E110" s="37" t="s">
        <v>1125</v>
      </c>
      <c r="F110" s="473" t="s">
        <v>17</v>
      </c>
      <c r="G110" s="472" t="s">
        <v>90</v>
      </c>
      <c r="H110" s="472" t="s">
        <v>84</v>
      </c>
      <c r="I110" s="647" t="s">
        <v>332</v>
      </c>
    </row>
    <row r="111" spans="1:5" ht="12.75">
      <c r="A111" s="47" t="s">
        <v>1035</v>
      </c>
      <c r="D111" s="200"/>
      <c r="E111" s="48" t="s">
        <v>1062</v>
      </c>
    </row>
    <row r="112" spans="2:5" ht="25.5">
      <c r="B112" s="47" t="s">
        <v>1035</v>
      </c>
      <c r="D112" s="200"/>
      <c r="E112" s="146" t="s">
        <v>1044</v>
      </c>
    </row>
    <row r="113" spans="3:5" ht="12.75">
      <c r="C113" s="47" t="s">
        <v>1085</v>
      </c>
      <c r="D113" s="200"/>
      <c r="E113" s="48" t="s">
        <v>1041</v>
      </c>
    </row>
    <row r="114" spans="4:9" ht="12.75">
      <c r="D114" s="200">
        <v>39114</v>
      </c>
      <c r="E114" s="48" t="s">
        <v>1118</v>
      </c>
      <c r="F114" s="97">
        <v>100359</v>
      </c>
      <c r="G114" s="97">
        <v>105490</v>
      </c>
      <c r="H114" s="97">
        <v>37928</v>
      </c>
      <c r="I114" s="461">
        <f t="shared" si="2"/>
        <v>35.9541188738269</v>
      </c>
    </row>
    <row r="115" spans="4:9" ht="12.75">
      <c r="D115" s="200">
        <v>39115</v>
      </c>
      <c r="E115" s="48" t="s">
        <v>1211</v>
      </c>
      <c r="F115" s="97">
        <v>10978</v>
      </c>
      <c r="G115" s="97">
        <v>75430</v>
      </c>
      <c r="H115" s="97">
        <v>60463</v>
      </c>
      <c r="I115" s="461">
        <f t="shared" si="2"/>
        <v>80.1577621635954</v>
      </c>
    </row>
    <row r="116" spans="4:9" ht="25.5">
      <c r="D116" s="200">
        <v>39116</v>
      </c>
      <c r="E116" s="48" t="s">
        <v>1278</v>
      </c>
      <c r="F116" s="97">
        <v>0</v>
      </c>
      <c r="G116" s="97">
        <v>4003</v>
      </c>
      <c r="H116" s="97">
        <v>3223</v>
      </c>
      <c r="I116" s="461">
        <f t="shared" si="2"/>
        <v>80.5146140394704</v>
      </c>
    </row>
    <row r="117" spans="4:9" ht="12.75">
      <c r="D117" s="200">
        <v>39117</v>
      </c>
      <c r="E117" s="48" t="s">
        <v>1279</v>
      </c>
      <c r="F117" s="97">
        <v>0</v>
      </c>
      <c r="G117" s="97">
        <v>1126</v>
      </c>
      <c r="H117" s="97">
        <v>1126</v>
      </c>
      <c r="I117" s="461">
        <f t="shared" si="2"/>
        <v>100</v>
      </c>
    </row>
    <row r="118" spans="4:9" ht="25.5">
      <c r="D118" s="200">
        <v>39118</v>
      </c>
      <c r="E118" s="48" t="s">
        <v>1119</v>
      </c>
      <c r="F118" s="97">
        <v>288304</v>
      </c>
      <c r="G118" s="97">
        <v>352369</v>
      </c>
      <c r="I118" s="461">
        <f t="shared" si="2"/>
        <v>0</v>
      </c>
    </row>
    <row r="119" spans="4:9" ht="25.5">
      <c r="D119" s="200">
        <v>39850</v>
      </c>
      <c r="E119" s="48" t="s">
        <v>1280</v>
      </c>
      <c r="F119" s="97">
        <v>12194</v>
      </c>
      <c r="G119" s="97">
        <v>4894</v>
      </c>
      <c r="H119" s="97">
        <v>4849</v>
      </c>
      <c r="I119" s="461">
        <f t="shared" si="2"/>
        <v>99.08050674295055</v>
      </c>
    </row>
    <row r="120" spans="1:9" ht="25.5">
      <c r="A120" s="449"/>
      <c r="B120" s="449"/>
      <c r="C120" s="449" t="s">
        <v>1085</v>
      </c>
      <c r="D120" s="467"/>
      <c r="E120" s="147" t="s">
        <v>1110</v>
      </c>
      <c r="F120" s="468">
        <f>SUM(F114:F119)</f>
        <v>411835</v>
      </c>
      <c r="G120" s="468">
        <f>SUM(G114:G119)</f>
        <v>543312</v>
      </c>
      <c r="H120" s="468">
        <f>SUM(H114:H119)</f>
        <v>107589</v>
      </c>
      <c r="I120" s="468">
        <f t="shared" si="2"/>
        <v>19.802433960597227</v>
      </c>
    </row>
    <row r="121" spans="2:5" ht="25.5">
      <c r="B121" s="47" t="s">
        <v>1036</v>
      </c>
      <c r="D121" s="200"/>
      <c r="E121" s="146" t="s">
        <v>1120</v>
      </c>
    </row>
    <row r="122" spans="3:5" ht="12.75">
      <c r="C122" s="47" t="s">
        <v>1085</v>
      </c>
      <c r="D122" s="200"/>
      <c r="E122" s="48" t="s">
        <v>1041</v>
      </c>
    </row>
    <row r="123" spans="4:9" ht="12.75">
      <c r="D123" s="200">
        <v>39114</v>
      </c>
      <c r="E123" s="48" t="s">
        <v>1118</v>
      </c>
      <c r="F123" s="97">
        <v>35147</v>
      </c>
      <c r="G123" s="97">
        <v>97317</v>
      </c>
      <c r="H123" s="97">
        <v>97242</v>
      </c>
      <c r="I123" s="461">
        <f t="shared" si="2"/>
        <v>99.92293227288141</v>
      </c>
    </row>
    <row r="124" spans="4:9" ht="12.75">
      <c r="D124" s="200">
        <v>39115</v>
      </c>
      <c r="E124" s="48" t="s">
        <v>1211</v>
      </c>
      <c r="F124" s="97">
        <v>15839</v>
      </c>
      <c r="G124" s="97">
        <v>25649</v>
      </c>
      <c r="H124" s="97">
        <v>25557</v>
      </c>
      <c r="I124" s="461">
        <f t="shared" si="2"/>
        <v>99.6413115521073</v>
      </c>
    </row>
    <row r="125" spans="4:6" ht="25.5">
      <c r="D125" s="200">
        <v>39116</v>
      </c>
      <c r="E125" s="48" t="s">
        <v>1278</v>
      </c>
      <c r="F125" s="97">
        <v>4003</v>
      </c>
    </row>
    <row r="126" spans="4:9" ht="12.75">
      <c r="D126" s="200">
        <v>39117</v>
      </c>
      <c r="E126" s="48" t="s">
        <v>1279</v>
      </c>
      <c r="F126" s="97">
        <v>0</v>
      </c>
      <c r="G126" s="97">
        <v>4894</v>
      </c>
      <c r="H126" s="97">
        <v>4394</v>
      </c>
      <c r="I126" s="461">
        <f t="shared" si="2"/>
        <v>89.78340825500612</v>
      </c>
    </row>
    <row r="127" spans="4:5" ht="25.5">
      <c r="D127" s="200">
        <v>39118</v>
      </c>
      <c r="E127" s="48" t="s">
        <v>1119</v>
      </c>
    </row>
    <row r="128" spans="1:9" ht="25.5">
      <c r="A128" s="449"/>
      <c r="B128" s="449"/>
      <c r="C128" s="449" t="s">
        <v>1085</v>
      </c>
      <c r="D128" s="467"/>
      <c r="E128" s="147" t="s">
        <v>1110</v>
      </c>
      <c r="F128" s="468">
        <f>SUM(F123:F127)</f>
        <v>54989</v>
      </c>
      <c r="G128" s="468">
        <f>SUM(G123:G127)</f>
        <v>127860</v>
      </c>
      <c r="H128" s="468">
        <f>SUM(H123:H127)</f>
        <v>127193</v>
      </c>
      <c r="I128" s="468">
        <f t="shared" si="2"/>
        <v>99.47833567964962</v>
      </c>
    </row>
    <row r="129" spans="2:6" ht="25.5">
      <c r="B129" s="47" t="s">
        <v>1037</v>
      </c>
      <c r="D129" s="130"/>
      <c r="E129" s="140" t="s">
        <v>1214</v>
      </c>
      <c r="F129" s="447"/>
    </row>
    <row r="130" spans="1:9" ht="12.75">
      <c r="A130" s="116"/>
      <c r="B130" s="116"/>
      <c r="C130" s="116"/>
      <c r="D130" s="200">
        <v>39114</v>
      </c>
      <c r="E130" s="48" t="s">
        <v>1118</v>
      </c>
      <c r="F130" s="469"/>
      <c r="G130" s="97">
        <v>3483</v>
      </c>
      <c r="H130" s="97">
        <v>3483</v>
      </c>
      <c r="I130" s="461">
        <f t="shared" si="2"/>
        <v>100</v>
      </c>
    </row>
    <row r="131" spans="1:9" ht="25.5">
      <c r="A131" s="449"/>
      <c r="B131" s="449"/>
      <c r="C131" s="449" t="s">
        <v>1085</v>
      </c>
      <c r="D131" s="467"/>
      <c r="E131" s="147" t="s">
        <v>1110</v>
      </c>
      <c r="F131" s="468">
        <f>SUM(F130:F130)</f>
        <v>0</v>
      </c>
      <c r="G131" s="468">
        <f>SUM(G130:G130)</f>
        <v>3483</v>
      </c>
      <c r="H131" s="468">
        <f>SUM(H130:H130)</f>
        <v>3483</v>
      </c>
      <c r="I131" s="468">
        <f t="shared" si="2"/>
        <v>100</v>
      </c>
    </row>
    <row r="132" spans="1:6" ht="25.5">
      <c r="A132" s="47" t="s">
        <v>1036</v>
      </c>
      <c r="D132" s="455"/>
      <c r="E132" s="171" t="s">
        <v>1246</v>
      </c>
      <c r="F132" s="461"/>
    </row>
    <row r="133" spans="3:6" ht="12.75">
      <c r="C133" s="47" t="s">
        <v>1085</v>
      </c>
      <c r="D133" s="455"/>
      <c r="E133" s="141" t="s">
        <v>1041</v>
      </c>
      <c r="F133" s="461"/>
    </row>
    <row r="134" spans="4:9" ht="12.75">
      <c r="D134" s="455">
        <v>39114</v>
      </c>
      <c r="E134" s="141" t="s">
        <v>1118</v>
      </c>
      <c r="F134" s="452">
        <v>0</v>
      </c>
      <c r="G134" s="97">
        <v>485</v>
      </c>
      <c r="H134" s="97">
        <v>485</v>
      </c>
      <c r="I134" s="461">
        <f t="shared" si="2"/>
        <v>100</v>
      </c>
    </row>
    <row r="135" spans="4:6" ht="12.75">
      <c r="D135" s="455">
        <v>39480</v>
      </c>
      <c r="E135" s="141" t="s">
        <v>1211</v>
      </c>
      <c r="F135" s="461"/>
    </row>
    <row r="136" spans="1:9" ht="25.5">
      <c r="A136" s="449"/>
      <c r="B136" s="449"/>
      <c r="C136" s="449" t="s">
        <v>1085</v>
      </c>
      <c r="D136" s="467"/>
      <c r="E136" s="147" t="s">
        <v>1110</v>
      </c>
      <c r="F136" s="468">
        <f>SUM(F134:F135)</f>
        <v>0</v>
      </c>
      <c r="G136" s="468">
        <f>SUM(G134:G135)</f>
        <v>485</v>
      </c>
      <c r="H136" s="468">
        <f>SUM(H134:H135)</f>
        <v>485</v>
      </c>
      <c r="I136" s="468">
        <f aca="true" t="shared" si="6" ref="I136:I159">(H136/G136)*100</f>
        <v>100</v>
      </c>
    </row>
    <row r="137" spans="1:6" ht="25.5">
      <c r="A137" s="47" t="s">
        <v>1042</v>
      </c>
      <c r="D137" s="455"/>
      <c r="E137" s="171" t="s">
        <v>1170</v>
      </c>
      <c r="F137" s="461"/>
    </row>
    <row r="138" spans="3:6" ht="12.75">
      <c r="C138" s="47" t="s">
        <v>1085</v>
      </c>
      <c r="D138" s="455"/>
      <c r="E138" s="141" t="s">
        <v>1041</v>
      </c>
      <c r="F138" s="461"/>
    </row>
    <row r="139" spans="4:9" ht="12.75">
      <c r="D139" s="455">
        <v>39114</v>
      </c>
      <c r="E139" s="141" t="s">
        <v>1118</v>
      </c>
      <c r="F139" s="461">
        <v>1500</v>
      </c>
      <c r="G139" s="97">
        <v>2968</v>
      </c>
      <c r="H139" s="97">
        <v>2968</v>
      </c>
      <c r="I139" s="461">
        <f t="shared" si="6"/>
        <v>100</v>
      </c>
    </row>
    <row r="140" spans="4:6" ht="12.75">
      <c r="D140" s="455">
        <v>39480</v>
      </c>
      <c r="E140" s="141" t="s">
        <v>1211</v>
      </c>
      <c r="F140" s="461"/>
    </row>
    <row r="141" spans="1:9" ht="25.5">
      <c r="A141" s="449"/>
      <c r="B141" s="449"/>
      <c r="C141" s="449" t="s">
        <v>1085</v>
      </c>
      <c r="D141" s="467"/>
      <c r="E141" s="147" t="s">
        <v>1110</v>
      </c>
      <c r="F141" s="468">
        <f>SUM(F139:F140)</f>
        <v>1500</v>
      </c>
      <c r="G141" s="468">
        <f>SUM(G138:G140)</f>
        <v>2968</v>
      </c>
      <c r="H141" s="468">
        <f>SUM(H139:H140)</f>
        <v>2968</v>
      </c>
      <c r="I141" s="468">
        <f t="shared" si="6"/>
        <v>100</v>
      </c>
    </row>
    <row r="142" spans="1:10" s="4" customFormat="1" ht="24.75" customHeight="1">
      <c r="A142" s="116" t="s">
        <v>1169</v>
      </c>
      <c r="B142" s="116"/>
      <c r="C142" s="130"/>
      <c r="D142" s="130"/>
      <c r="E142" s="99" t="s">
        <v>1298</v>
      </c>
      <c r="F142" s="469"/>
      <c r="G142" s="187"/>
      <c r="H142" s="187"/>
      <c r="I142" s="461"/>
      <c r="J142" s="190"/>
    </row>
    <row r="143" spans="1:10" s="4" customFormat="1" ht="12.75">
      <c r="A143" s="116"/>
      <c r="B143" s="116"/>
      <c r="C143" s="116"/>
      <c r="D143" s="200">
        <v>39114</v>
      </c>
      <c r="E143" s="48" t="s">
        <v>1118</v>
      </c>
      <c r="F143" s="469">
        <v>250</v>
      </c>
      <c r="G143" s="187">
        <v>250</v>
      </c>
      <c r="H143" s="187">
        <v>250</v>
      </c>
      <c r="I143" s="461">
        <f t="shared" si="6"/>
        <v>100</v>
      </c>
      <c r="J143" s="190"/>
    </row>
    <row r="144" spans="1:10" s="4" customFormat="1" ht="25.5">
      <c r="A144" s="449"/>
      <c r="B144" s="449"/>
      <c r="C144" s="449"/>
      <c r="D144" s="467"/>
      <c r="E144" s="147" t="s">
        <v>1110</v>
      </c>
      <c r="F144" s="468">
        <f>SUM(F143)</f>
        <v>250</v>
      </c>
      <c r="G144" s="468">
        <f>SUM(G143)</f>
        <v>250</v>
      </c>
      <c r="H144" s="468">
        <v>250</v>
      </c>
      <c r="I144" s="468">
        <f t="shared" si="6"/>
        <v>100</v>
      </c>
      <c r="J144" s="190"/>
    </row>
    <row r="145" spans="3:5" ht="25.5">
      <c r="C145" s="242" t="s">
        <v>1085</v>
      </c>
      <c r="D145" s="460"/>
      <c r="E145" s="144" t="s">
        <v>1110</v>
      </c>
    </row>
    <row r="146" spans="4:9" ht="12.75">
      <c r="D146" s="460">
        <v>39114</v>
      </c>
      <c r="E146" s="145" t="s">
        <v>1118</v>
      </c>
      <c r="F146" s="461">
        <f>F114+F123+F143+F139+F134+F130</f>
        <v>137256</v>
      </c>
      <c r="G146" s="461">
        <f>G114+G123+G143+G139+G134+G130</f>
        <v>209993</v>
      </c>
      <c r="H146" s="461">
        <f>H114+H123+H143+H139+H134+H130</f>
        <v>142356</v>
      </c>
      <c r="I146" s="461">
        <f t="shared" si="6"/>
        <v>67.7908311229422</v>
      </c>
    </row>
    <row r="147" spans="4:9" ht="12.75">
      <c r="D147" s="460">
        <v>39115</v>
      </c>
      <c r="E147" s="145" t="s">
        <v>1203</v>
      </c>
      <c r="F147" s="461">
        <f>F115+F124+F140+F135</f>
        <v>26817</v>
      </c>
      <c r="G147" s="461">
        <f>G115+G124+G140+G135</f>
        <v>101079</v>
      </c>
      <c r="H147" s="461">
        <f>H115+H124+H140+H135</f>
        <v>86020</v>
      </c>
      <c r="I147" s="461">
        <f t="shared" si="6"/>
        <v>85.10175209489607</v>
      </c>
    </row>
    <row r="148" spans="4:9" ht="25.5">
      <c r="D148" s="460">
        <v>39116</v>
      </c>
      <c r="E148" s="145" t="s">
        <v>1281</v>
      </c>
      <c r="F148" s="461">
        <f aca="true" t="shared" si="7" ref="F148:H150">F116+F125</f>
        <v>4003</v>
      </c>
      <c r="G148" s="461">
        <f t="shared" si="7"/>
        <v>4003</v>
      </c>
      <c r="H148" s="461">
        <f t="shared" si="7"/>
        <v>3223</v>
      </c>
      <c r="I148" s="461">
        <f t="shared" si="6"/>
        <v>80.5146140394704</v>
      </c>
    </row>
    <row r="149" spans="4:9" ht="25.5">
      <c r="D149" s="460">
        <v>39117</v>
      </c>
      <c r="E149" s="145" t="s">
        <v>1282</v>
      </c>
      <c r="F149" s="461">
        <f t="shared" si="7"/>
        <v>0</v>
      </c>
      <c r="G149" s="461">
        <f t="shared" si="7"/>
        <v>6020</v>
      </c>
      <c r="H149" s="461">
        <f t="shared" si="7"/>
        <v>5520</v>
      </c>
      <c r="I149" s="461">
        <f t="shared" si="6"/>
        <v>91.69435215946844</v>
      </c>
    </row>
    <row r="150" spans="4:10" ht="25.5">
      <c r="D150" s="460">
        <v>39118</v>
      </c>
      <c r="E150" s="145" t="s">
        <v>1119</v>
      </c>
      <c r="F150" s="461">
        <f t="shared" si="7"/>
        <v>288304</v>
      </c>
      <c r="G150" s="461">
        <f t="shared" si="7"/>
        <v>352369</v>
      </c>
      <c r="H150" s="461">
        <f t="shared" si="7"/>
        <v>0</v>
      </c>
      <c r="I150" s="461">
        <f t="shared" si="6"/>
        <v>0</v>
      </c>
      <c r="J150" s="33"/>
    </row>
    <row r="151" spans="4:9" ht="38.25">
      <c r="D151" s="460">
        <v>39850</v>
      </c>
      <c r="E151" s="145" t="s">
        <v>1280</v>
      </c>
      <c r="F151" s="461">
        <f>F119</f>
        <v>12194</v>
      </c>
      <c r="G151" s="461">
        <f>G119</f>
        <v>4894</v>
      </c>
      <c r="H151" s="461">
        <f>H119</f>
        <v>4849</v>
      </c>
      <c r="I151" s="461">
        <f t="shared" si="6"/>
        <v>99.08050674295055</v>
      </c>
    </row>
    <row r="152" spans="1:10" s="111" customFormat="1" ht="30">
      <c r="A152" s="150"/>
      <c r="B152" s="150"/>
      <c r="C152" s="150" t="s">
        <v>1085</v>
      </c>
      <c r="D152" s="151"/>
      <c r="E152" s="152" t="s">
        <v>1283</v>
      </c>
      <c r="F152" s="153">
        <f>SUM(F146:F151)</f>
        <v>468574</v>
      </c>
      <c r="G152" s="153">
        <f>SUM(G146:G151)</f>
        <v>678358</v>
      </c>
      <c r="H152" s="153">
        <f>SUM(H146:H151)</f>
        <v>241968</v>
      </c>
      <c r="I152" s="466">
        <f t="shared" si="6"/>
        <v>35.66966115237087</v>
      </c>
      <c r="J152" s="189"/>
    </row>
    <row r="153" spans="1:9" ht="34.5" thickBot="1">
      <c r="A153" s="37" t="s">
        <v>1121</v>
      </c>
      <c r="B153" s="37" t="s">
        <v>1122</v>
      </c>
      <c r="C153" s="37" t="s">
        <v>1123</v>
      </c>
      <c r="D153" s="37" t="s">
        <v>1177</v>
      </c>
      <c r="E153" s="37" t="s">
        <v>1125</v>
      </c>
      <c r="F153" s="473" t="s">
        <v>17</v>
      </c>
      <c r="G153" s="472" t="s">
        <v>90</v>
      </c>
      <c r="H153" s="472" t="s">
        <v>84</v>
      </c>
      <c r="I153" s="647" t="s">
        <v>332</v>
      </c>
    </row>
    <row r="154" spans="1:5" ht="12.75">
      <c r="A154" s="47" t="s">
        <v>1035</v>
      </c>
      <c r="D154" s="200"/>
      <c r="E154" s="48" t="s">
        <v>1062</v>
      </c>
    </row>
    <row r="155" spans="2:5" ht="25.5">
      <c r="B155" s="47" t="s">
        <v>1035</v>
      </c>
      <c r="D155" s="200"/>
      <c r="E155" s="148" t="s">
        <v>1044</v>
      </c>
    </row>
    <row r="156" spans="3:5" ht="25.5">
      <c r="C156" s="47" t="s">
        <v>1090</v>
      </c>
      <c r="D156" s="200"/>
      <c r="E156" s="48" t="s">
        <v>1126</v>
      </c>
    </row>
    <row r="157" spans="4:10" s="47" customFormat="1" ht="25.5">
      <c r="D157" s="200">
        <v>39142</v>
      </c>
      <c r="E157" s="48" t="s">
        <v>1204</v>
      </c>
      <c r="F157" s="97">
        <v>4783</v>
      </c>
      <c r="G157" s="97">
        <v>4783</v>
      </c>
      <c r="H157" s="97">
        <v>4515</v>
      </c>
      <c r="I157" s="461">
        <f t="shared" si="6"/>
        <v>94.3968220781936</v>
      </c>
      <c r="J157" s="97"/>
    </row>
    <row r="158" spans="1:10" s="47" customFormat="1" ht="30">
      <c r="A158" s="154"/>
      <c r="B158" s="154"/>
      <c r="C158" s="155" t="s">
        <v>1090</v>
      </c>
      <c r="D158" s="156"/>
      <c r="E158" s="149" t="s">
        <v>1209</v>
      </c>
      <c r="F158" s="157">
        <v>4783</v>
      </c>
      <c r="G158" s="157">
        <v>4783</v>
      </c>
      <c r="H158" s="157">
        <v>4515</v>
      </c>
      <c r="I158" s="468">
        <f t="shared" si="6"/>
        <v>94.3968220781936</v>
      </c>
      <c r="J158" s="97"/>
    </row>
    <row r="159" spans="1:10" s="111" customFormat="1" ht="30">
      <c r="A159" s="150"/>
      <c r="B159" s="150"/>
      <c r="C159" s="150"/>
      <c r="D159" s="150"/>
      <c r="E159" s="152" t="s">
        <v>66</v>
      </c>
      <c r="F159" s="153">
        <f>F109+F152+F158</f>
        <v>1121467</v>
      </c>
      <c r="G159" s="153">
        <f>G109+G152+G158</f>
        <v>1579778</v>
      </c>
      <c r="H159" s="153">
        <f>H109+H152+H158</f>
        <v>1132242</v>
      </c>
      <c r="I159" s="466">
        <f t="shared" si="6"/>
        <v>71.67095629892302</v>
      </c>
      <c r="J159" s="189"/>
    </row>
  </sheetData>
  <sheetProtection/>
  <mergeCells count="2">
    <mergeCell ref="A2:H2"/>
    <mergeCell ref="A1:H1"/>
  </mergeCells>
  <printOptions headings="1"/>
  <pageMargins left="0.75" right="0.75" top="1" bottom="1" header="0.5" footer="0.5"/>
  <pageSetup horizontalDpi="600" verticalDpi="600" orientation="landscape" paperSize="9" scale="75" r:id="rId1"/>
  <headerFooter alignWithMargins="0">
    <oddHeader>&amp;L2/A melléklet 12/2011.(IV.29.) rendelethez
ezer Ft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41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35.57421875" style="97" customWidth="1"/>
    <col min="2" max="2" width="10.8515625" style="97" customWidth="1"/>
    <col min="3" max="4" width="17.140625" style="97" customWidth="1"/>
  </cols>
  <sheetData>
    <row r="1" spans="1:4" ht="45" customHeight="1">
      <c r="A1" s="699" t="s">
        <v>99</v>
      </c>
      <c r="B1" s="699"/>
      <c r="C1" s="693"/>
      <c r="D1" s="693"/>
    </row>
    <row r="2" spans="1:4" ht="18.75" thickBot="1">
      <c r="A2" s="692" t="s">
        <v>98</v>
      </c>
      <c r="B2" s="698"/>
      <c r="C2" s="698"/>
      <c r="D2" s="698"/>
    </row>
    <row r="3" spans="1:4" ht="26.25" thickBot="1">
      <c r="A3" s="565" t="s">
        <v>1039</v>
      </c>
      <c r="B3" s="566" t="s">
        <v>17</v>
      </c>
      <c r="C3" s="567" t="s">
        <v>90</v>
      </c>
      <c r="D3" s="568" t="s">
        <v>84</v>
      </c>
    </row>
    <row r="4" spans="1:4" ht="12.75">
      <c r="A4" s="569" t="s">
        <v>1285</v>
      </c>
      <c r="B4" s="202">
        <v>68248</v>
      </c>
      <c r="C4" s="202">
        <v>82109</v>
      </c>
      <c r="D4" s="202">
        <v>76910</v>
      </c>
    </row>
    <row r="5" spans="1:4" ht="12.75">
      <c r="A5" s="570" t="s">
        <v>1286</v>
      </c>
      <c r="B5" s="202">
        <v>9423</v>
      </c>
      <c r="C5" s="202">
        <v>11410</v>
      </c>
      <c r="D5" s="202">
        <v>10855</v>
      </c>
    </row>
    <row r="6" spans="1:4" ht="12.75">
      <c r="A6" s="570" t="s">
        <v>51</v>
      </c>
      <c r="B6" s="202">
        <v>1764</v>
      </c>
      <c r="C6" s="202">
        <v>68056</v>
      </c>
      <c r="D6" s="202">
        <v>68060</v>
      </c>
    </row>
    <row r="7" spans="1:4" ht="12.75">
      <c r="A7" s="571" t="s">
        <v>1066</v>
      </c>
      <c r="B7" s="205">
        <f>SUM(B4:B6)</f>
        <v>79435</v>
      </c>
      <c r="C7" s="205">
        <f>SUM(C4:C6)</f>
        <v>161575</v>
      </c>
      <c r="D7" s="205">
        <f>SUM(D4:D6)</f>
        <v>155825</v>
      </c>
    </row>
    <row r="8" spans="1:4" ht="12.75">
      <c r="A8" s="572" t="s">
        <v>1287</v>
      </c>
      <c r="B8" s="573">
        <v>16814</v>
      </c>
      <c r="C8" s="202">
        <v>21233</v>
      </c>
      <c r="D8" s="202">
        <v>20458</v>
      </c>
    </row>
    <row r="9" spans="1:4" ht="12.75">
      <c r="A9" s="572" t="s">
        <v>1288</v>
      </c>
      <c r="B9" s="573">
        <v>2344</v>
      </c>
      <c r="C9" s="202">
        <v>3008</v>
      </c>
      <c r="D9" s="202">
        <v>2942</v>
      </c>
    </row>
    <row r="10" spans="1:4" ht="12.75">
      <c r="A10" s="572" t="s">
        <v>44</v>
      </c>
      <c r="B10" s="573">
        <v>600</v>
      </c>
      <c r="C10" s="202">
        <v>2934</v>
      </c>
      <c r="D10" s="202">
        <v>2502</v>
      </c>
    </row>
    <row r="11" spans="1:4" ht="12.75">
      <c r="A11" s="572" t="s">
        <v>1183</v>
      </c>
      <c r="B11" s="573">
        <v>241</v>
      </c>
      <c r="C11" s="202">
        <v>8690</v>
      </c>
      <c r="D11" s="202">
        <v>8997</v>
      </c>
    </row>
    <row r="12" spans="1:4" ht="12.75">
      <c r="A12" s="571" t="s">
        <v>1289</v>
      </c>
      <c r="B12" s="205">
        <f>SUM(B8:B11)</f>
        <v>19999</v>
      </c>
      <c r="C12" s="205">
        <f>SUM(C8:C11)</f>
        <v>35865</v>
      </c>
      <c r="D12" s="205">
        <f>SUM(D8:D11)</f>
        <v>34899</v>
      </c>
    </row>
    <row r="13" spans="1:4" ht="12.75">
      <c r="A13" s="572" t="s">
        <v>1290</v>
      </c>
      <c r="B13" s="573">
        <v>49823</v>
      </c>
      <c r="C13" s="202">
        <v>95596</v>
      </c>
      <c r="D13" s="202">
        <v>92259</v>
      </c>
    </row>
    <row r="14" spans="1:4" ht="12.75">
      <c r="A14" s="572" t="s">
        <v>1291</v>
      </c>
      <c r="B14" s="573">
        <v>630</v>
      </c>
      <c r="C14" s="202">
        <v>630</v>
      </c>
      <c r="D14" s="202">
        <v>630</v>
      </c>
    </row>
    <row r="15" spans="1:4" ht="12.75">
      <c r="A15" s="572" t="s">
        <v>1310</v>
      </c>
      <c r="B15" s="573">
        <v>8634</v>
      </c>
      <c r="C15" s="202">
        <v>13646</v>
      </c>
      <c r="D15" s="202">
        <v>13637</v>
      </c>
    </row>
    <row r="16" spans="1:4" ht="12.75">
      <c r="A16" s="571" t="s">
        <v>1040</v>
      </c>
      <c r="B16" s="205">
        <f>SUM(B13:B15)</f>
        <v>59087</v>
      </c>
      <c r="C16" s="205">
        <f>SUM(C13:C15)</f>
        <v>109872</v>
      </c>
      <c r="D16" s="205">
        <f>SUM(D13:D15)</f>
        <v>106526</v>
      </c>
    </row>
    <row r="17" spans="1:4" ht="12.75">
      <c r="A17" s="572" t="s">
        <v>1292</v>
      </c>
      <c r="B17" s="573">
        <v>13690</v>
      </c>
      <c r="C17" s="202">
        <v>13690</v>
      </c>
      <c r="D17" s="202">
        <v>7259</v>
      </c>
    </row>
    <row r="18" spans="1:4" ht="12.75">
      <c r="A18" s="574" t="s">
        <v>1185</v>
      </c>
      <c r="B18" s="573">
        <v>855</v>
      </c>
      <c r="C18" s="202">
        <v>1280</v>
      </c>
      <c r="D18" s="202">
        <v>1280</v>
      </c>
    </row>
    <row r="19" spans="1:4" ht="12.75">
      <c r="A19" s="574" t="s">
        <v>1152</v>
      </c>
      <c r="B19" s="573">
        <v>350</v>
      </c>
      <c r="C19" s="202">
        <v>825</v>
      </c>
      <c r="D19" s="202">
        <v>825</v>
      </c>
    </row>
    <row r="20" spans="1:4" ht="12.75">
      <c r="A20" s="574" t="s">
        <v>0</v>
      </c>
      <c r="B20" s="573">
        <v>137</v>
      </c>
      <c r="C20" s="202">
        <v>137</v>
      </c>
      <c r="D20" s="202">
        <v>137</v>
      </c>
    </row>
    <row r="21" spans="1:4" ht="12.75">
      <c r="A21" s="574" t="s">
        <v>39</v>
      </c>
      <c r="B21" s="573"/>
      <c r="C21" s="202">
        <v>1481</v>
      </c>
      <c r="D21" s="202">
        <v>1481</v>
      </c>
    </row>
    <row r="22" spans="1:4" ht="12.75">
      <c r="A22" s="574" t="s">
        <v>41</v>
      </c>
      <c r="B22" s="573"/>
      <c r="C22" s="202">
        <v>199</v>
      </c>
      <c r="D22" s="202">
        <v>199</v>
      </c>
    </row>
    <row r="23" spans="1:4" ht="12.75">
      <c r="A23" s="574" t="s">
        <v>40</v>
      </c>
      <c r="B23" s="573"/>
      <c r="C23" s="202">
        <v>1090</v>
      </c>
      <c r="D23" s="202">
        <v>1090</v>
      </c>
    </row>
    <row r="24" spans="1:4" ht="12.75">
      <c r="A24" s="571" t="s">
        <v>1293</v>
      </c>
      <c r="B24" s="205">
        <f>SUM(B17:B20)</f>
        <v>15032</v>
      </c>
      <c r="C24" s="205">
        <f>SUM(C17:C23)</f>
        <v>18702</v>
      </c>
      <c r="D24" s="205">
        <f>SUM(D17:D23)</f>
        <v>12271</v>
      </c>
    </row>
    <row r="25" spans="1:4" ht="12.75">
      <c r="A25" s="572" t="s">
        <v>1129</v>
      </c>
      <c r="B25" s="202">
        <v>2800</v>
      </c>
      <c r="C25" s="202">
        <v>2800</v>
      </c>
      <c r="D25" s="202">
        <v>2665</v>
      </c>
    </row>
    <row r="26" spans="1:4" ht="12.75">
      <c r="A26" s="572" t="s">
        <v>1149</v>
      </c>
      <c r="B26" s="202">
        <v>1000</v>
      </c>
      <c r="C26" s="202">
        <v>1000</v>
      </c>
      <c r="D26" s="202">
        <v>975</v>
      </c>
    </row>
    <row r="27" spans="1:4" ht="12.75">
      <c r="A27" s="572" t="s">
        <v>1</v>
      </c>
      <c r="B27" s="202">
        <v>7610</v>
      </c>
      <c r="C27" s="202">
        <v>7710</v>
      </c>
      <c r="D27" s="202">
        <v>7180</v>
      </c>
    </row>
    <row r="28" spans="1:4" ht="12.75">
      <c r="A28" s="572" t="s">
        <v>42</v>
      </c>
      <c r="B28" s="202"/>
      <c r="C28" s="202">
        <v>1096</v>
      </c>
      <c r="D28" s="202">
        <v>1096</v>
      </c>
    </row>
    <row r="29" spans="1:4" ht="12.75">
      <c r="A29" s="572" t="s">
        <v>43</v>
      </c>
      <c r="B29" s="202"/>
      <c r="C29" s="202">
        <v>5</v>
      </c>
      <c r="D29" s="202">
        <v>5</v>
      </c>
    </row>
    <row r="30" spans="1:4" ht="12.75">
      <c r="A30" s="571" t="s">
        <v>1294</v>
      </c>
      <c r="B30" s="205">
        <f>SUM(B25:B27)</f>
        <v>11410</v>
      </c>
      <c r="C30" s="205">
        <f>SUM(C25:C29)</f>
        <v>12611</v>
      </c>
      <c r="D30" s="205">
        <f>SUM(D25:D29)</f>
        <v>11921</v>
      </c>
    </row>
    <row r="31" spans="1:4" ht="12.75">
      <c r="A31" s="571" t="s">
        <v>3</v>
      </c>
      <c r="B31" s="205">
        <v>23700</v>
      </c>
      <c r="C31" s="205">
        <v>64088</v>
      </c>
      <c r="D31" s="205">
        <v>63989</v>
      </c>
    </row>
    <row r="32" spans="1:4" ht="12.75">
      <c r="A32" s="571" t="s">
        <v>2</v>
      </c>
      <c r="B32" s="205">
        <v>0</v>
      </c>
      <c r="C32" s="205">
        <v>6020</v>
      </c>
      <c r="D32" s="205">
        <v>5520</v>
      </c>
    </row>
    <row r="33" spans="1:4" ht="12.75">
      <c r="A33" s="571" t="s">
        <v>1210</v>
      </c>
      <c r="B33" s="205">
        <v>2000</v>
      </c>
      <c r="C33" s="205">
        <v>4744</v>
      </c>
      <c r="D33" s="205"/>
    </row>
    <row r="34" spans="1:4" ht="12.75">
      <c r="A34" s="571" t="s">
        <v>1118</v>
      </c>
      <c r="B34" s="205">
        <v>135506</v>
      </c>
      <c r="C34" s="205">
        <v>202807</v>
      </c>
      <c r="D34" s="205">
        <v>135170</v>
      </c>
    </row>
    <row r="35" spans="1:4" ht="12.75">
      <c r="A35" s="571" t="s">
        <v>1157</v>
      </c>
      <c r="B35" s="205">
        <v>26817</v>
      </c>
      <c r="C35" s="205">
        <v>101079</v>
      </c>
      <c r="D35" s="205">
        <v>86020</v>
      </c>
    </row>
    <row r="36" spans="1:4" ht="12.75">
      <c r="A36" s="571" t="s">
        <v>1295</v>
      </c>
      <c r="B36" s="205">
        <v>4003</v>
      </c>
      <c r="C36" s="205">
        <v>4003</v>
      </c>
      <c r="D36" s="205">
        <v>3223</v>
      </c>
    </row>
    <row r="37" spans="1:4" ht="12.75">
      <c r="A37" s="571" t="s">
        <v>1119</v>
      </c>
      <c r="B37" s="205">
        <v>288304</v>
      </c>
      <c r="C37" s="205">
        <v>352369</v>
      </c>
      <c r="D37" s="205"/>
    </row>
    <row r="38" spans="1:4" ht="12.75">
      <c r="A38" s="604" t="s">
        <v>4</v>
      </c>
      <c r="B38" s="205">
        <v>12194</v>
      </c>
      <c r="C38" s="205">
        <v>4894</v>
      </c>
      <c r="D38" s="205">
        <v>4849</v>
      </c>
    </row>
    <row r="39" spans="1:4" ht="12.75">
      <c r="A39" s="575" t="s">
        <v>1296</v>
      </c>
      <c r="B39" s="205">
        <v>4783</v>
      </c>
      <c r="C39" s="205">
        <v>4783</v>
      </c>
      <c r="D39" s="205">
        <v>4515</v>
      </c>
    </row>
    <row r="40" spans="1:4" ht="13.5" thickBot="1">
      <c r="A40" s="582" t="s">
        <v>114</v>
      </c>
      <c r="B40" s="582"/>
      <c r="C40" s="582"/>
      <c r="D40" s="582">
        <v>34276</v>
      </c>
    </row>
    <row r="41" spans="1:4" s="170" customFormat="1" ht="15" thickBot="1">
      <c r="A41" s="576" t="s">
        <v>1297</v>
      </c>
      <c r="B41" s="583">
        <f>B7+B12+B16+B24+B30+B31+B32+B33+B34+B35+B36+B37+B38+B39</f>
        <v>682270</v>
      </c>
      <c r="C41" s="583">
        <f>C7+C12+C16+C24+C30+C31+C32+C33+C34+C35+C36+C37+C38+C39+C40</f>
        <v>1083412</v>
      </c>
      <c r="D41" s="584">
        <f>D7+D12+D16+D24+D30+D31+D32+D33+D34+D35+D36+D37+D38+D39+D40</f>
        <v>659004</v>
      </c>
    </row>
  </sheetData>
  <sheetProtection/>
  <mergeCells count="2">
    <mergeCell ref="A2:D2"/>
    <mergeCell ref="A1:D1"/>
  </mergeCells>
  <printOptions headings="1"/>
  <pageMargins left="0.75" right="0.75" top="1" bottom="1" header="0.5" footer="0.5"/>
  <pageSetup fitToHeight="1" fitToWidth="1" horizontalDpi="600" verticalDpi="600" orientation="landscape" paperSize="9" scale="78" r:id="rId1"/>
  <headerFooter alignWithMargins="0">
    <oddHeader>&amp;L&amp;9 2/B melléklet 12/2011.(IV.29.) rendelethez
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5"/>
  <sheetViews>
    <sheetView zoomScalePageLayoutView="0" workbookViewId="0" topLeftCell="A52">
      <selection activeCell="L68" sqref="L68"/>
    </sheetView>
  </sheetViews>
  <sheetFormatPr defaultColWidth="9.140625" defaultRowHeight="12.75"/>
  <cols>
    <col min="1" max="1" width="3.57421875" style="0" customWidth="1"/>
    <col min="2" max="2" width="4.8515625" style="0" customWidth="1"/>
    <col min="3" max="3" width="6.57421875" style="0" customWidth="1"/>
    <col min="4" max="4" width="4.8515625" style="0" customWidth="1"/>
    <col min="5" max="5" width="29.28125" style="48" customWidth="1"/>
    <col min="6" max="6" width="9.28125" style="0" customWidth="1"/>
    <col min="7" max="7" width="11.421875" style="0" customWidth="1"/>
  </cols>
  <sheetData>
    <row r="1" spans="1:8" ht="42.75" customHeight="1">
      <c r="A1" s="725" t="s">
        <v>100</v>
      </c>
      <c r="B1" s="725"/>
      <c r="C1" s="725"/>
      <c r="D1" s="725"/>
      <c r="E1" s="725"/>
      <c r="F1" s="725"/>
      <c r="G1" s="695"/>
      <c r="H1" s="695"/>
    </row>
    <row r="2" spans="1:8" ht="18">
      <c r="A2" s="694" t="s">
        <v>101</v>
      </c>
      <c r="B2" s="695"/>
      <c r="C2" s="695"/>
      <c r="D2" s="695"/>
      <c r="E2" s="695"/>
      <c r="F2" s="695"/>
      <c r="G2" s="695"/>
      <c r="H2" s="695"/>
    </row>
    <row r="3" spans="1:8" ht="34.5" thickBot="1">
      <c r="A3" s="37" t="s">
        <v>1121</v>
      </c>
      <c r="B3" s="37" t="s">
        <v>1122</v>
      </c>
      <c r="C3" s="37" t="s">
        <v>1176</v>
      </c>
      <c r="D3" s="37" t="s">
        <v>1124</v>
      </c>
      <c r="E3" s="37" t="s">
        <v>1125</v>
      </c>
      <c r="F3" s="50" t="s">
        <v>17</v>
      </c>
      <c r="G3" s="179" t="s">
        <v>90</v>
      </c>
      <c r="H3" s="179" t="s">
        <v>84</v>
      </c>
    </row>
    <row r="4" spans="1:6" ht="12.75">
      <c r="A4" t="s">
        <v>1035</v>
      </c>
      <c r="C4" s="19"/>
      <c r="D4" s="20"/>
      <c r="E4" s="38" t="s">
        <v>1062</v>
      </c>
      <c r="F4" s="22"/>
    </row>
    <row r="5" spans="2:6" ht="12.75">
      <c r="B5" t="s">
        <v>1035</v>
      </c>
      <c r="C5" s="19"/>
      <c r="D5" s="20"/>
      <c r="E5" s="159" t="s">
        <v>1044</v>
      </c>
      <c r="F5" s="22"/>
    </row>
    <row r="6" spans="3:6" ht="12.75">
      <c r="C6" s="19" t="s">
        <v>1035</v>
      </c>
      <c r="D6" s="20"/>
      <c r="E6" s="38" t="s">
        <v>1116</v>
      </c>
      <c r="F6" s="22"/>
    </row>
    <row r="7" spans="3:6" ht="12.75">
      <c r="C7" s="19"/>
      <c r="D7" s="20">
        <v>39452</v>
      </c>
      <c r="E7" s="160" t="s">
        <v>1159</v>
      </c>
      <c r="F7" s="22"/>
    </row>
    <row r="8" spans="3:9" ht="12.75">
      <c r="C8" s="19"/>
      <c r="D8" s="20"/>
      <c r="E8" s="38" t="s">
        <v>1173</v>
      </c>
      <c r="F8">
        <v>0</v>
      </c>
      <c r="G8" s="18"/>
      <c r="H8" s="18"/>
      <c r="I8" s="18"/>
    </row>
    <row r="9" spans="3:9" ht="12.75">
      <c r="C9" s="19"/>
      <c r="D9" s="20"/>
      <c r="E9" s="38" t="s">
        <v>27</v>
      </c>
      <c r="F9" s="22"/>
      <c r="G9" s="18">
        <v>1481</v>
      </c>
      <c r="H9" s="18">
        <v>1481</v>
      </c>
      <c r="I9" s="18"/>
    </row>
    <row r="10" spans="3:9" ht="25.5">
      <c r="C10" s="19"/>
      <c r="D10" s="20"/>
      <c r="E10" s="38" t="s">
        <v>28</v>
      </c>
      <c r="F10" s="22"/>
      <c r="G10" s="18">
        <v>1090</v>
      </c>
      <c r="H10" s="18">
        <v>1090</v>
      </c>
      <c r="I10" s="18"/>
    </row>
    <row r="11" spans="3:9" ht="12.75">
      <c r="C11" s="19"/>
      <c r="D11" s="20"/>
      <c r="E11" s="38" t="s">
        <v>1173</v>
      </c>
      <c r="F11" s="22"/>
      <c r="G11" s="18">
        <v>13690</v>
      </c>
      <c r="H11" s="18">
        <v>7259</v>
      </c>
      <c r="I11" s="18"/>
    </row>
    <row r="12" spans="3:9" ht="25.5">
      <c r="C12" s="19"/>
      <c r="D12" s="20"/>
      <c r="E12" s="38" t="s">
        <v>1184</v>
      </c>
      <c r="F12" s="22"/>
      <c r="G12" s="18">
        <v>300</v>
      </c>
      <c r="H12" s="18">
        <v>300</v>
      </c>
      <c r="I12" s="18"/>
    </row>
    <row r="13" spans="3:9" ht="25.5">
      <c r="C13" s="19"/>
      <c r="D13" s="20"/>
      <c r="E13" s="38" t="s">
        <v>1185</v>
      </c>
      <c r="F13" s="22"/>
      <c r="G13" s="18">
        <v>980</v>
      </c>
      <c r="H13" s="18">
        <v>980</v>
      </c>
      <c r="I13" s="18"/>
    </row>
    <row r="14" spans="3:9" ht="12.75">
      <c r="C14" s="19"/>
      <c r="D14" s="20"/>
      <c r="E14" s="38" t="s">
        <v>1152</v>
      </c>
      <c r="F14" s="22"/>
      <c r="G14" s="18">
        <v>825</v>
      </c>
      <c r="H14" s="18">
        <v>825</v>
      </c>
      <c r="I14" s="18"/>
    </row>
    <row r="15" spans="3:9" ht="12.75">
      <c r="C15" s="19"/>
      <c r="D15" s="20"/>
      <c r="E15" s="38" t="s">
        <v>30</v>
      </c>
      <c r="F15" s="22"/>
      <c r="G15" s="18">
        <v>199</v>
      </c>
      <c r="H15" s="18">
        <v>199</v>
      </c>
      <c r="I15" s="18"/>
    </row>
    <row r="16" spans="3:9" ht="25.5">
      <c r="C16" s="19"/>
      <c r="D16" s="20"/>
      <c r="E16" s="38" t="s">
        <v>0</v>
      </c>
      <c r="F16" s="22"/>
      <c r="G16" s="18">
        <v>137</v>
      </c>
      <c r="H16" s="18">
        <v>137</v>
      </c>
      <c r="I16" s="18"/>
    </row>
    <row r="17" spans="3:9" ht="12.75">
      <c r="C17" s="19"/>
      <c r="D17" s="20"/>
      <c r="E17" s="160" t="s">
        <v>1064</v>
      </c>
      <c r="F17" s="34">
        <v>0</v>
      </c>
      <c r="G17" s="191">
        <f>SUM(G8:G16)</f>
        <v>18702</v>
      </c>
      <c r="H17" s="191">
        <f>SUM(H8:H16)</f>
        <v>12271</v>
      </c>
      <c r="I17" s="18"/>
    </row>
    <row r="18" spans="3:9" ht="25.5">
      <c r="C18" s="19"/>
      <c r="D18" s="20">
        <v>39088</v>
      </c>
      <c r="E18" s="161" t="s">
        <v>1128</v>
      </c>
      <c r="F18" s="22"/>
      <c r="G18" s="18"/>
      <c r="H18" s="18"/>
      <c r="I18" s="18"/>
    </row>
    <row r="19" spans="3:9" ht="12.75">
      <c r="C19" s="19"/>
      <c r="D19" s="20"/>
      <c r="E19" s="38" t="s">
        <v>1129</v>
      </c>
      <c r="F19" s="22">
        <v>2800</v>
      </c>
      <c r="G19" s="18">
        <v>2800</v>
      </c>
      <c r="H19" s="18">
        <v>2665</v>
      </c>
      <c r="I19" s="18"/>
    </row>
    <row r="20" spans="3:9" ht="12.75">
      <c r="C20" s="19"/>
      <c r="D20" s="20"/>
      <c r="E20" s="38" t="s">
        <v>1149</v>
      </c>
      <c r="F20" s="22">
        <v>1000</v>
      </c>
      <c r="G20" s="18">
        <v>1000</v>
      </c>
      <c r="H20" s="18">
        <v>975</v>
      </c>
      <c r="I20" s="18"/>
    </row>
    <row r="21" spans="3:9" ht="12.75">
      <c r="C21" s="19"/>
      <c r="D21" s="20"/>
      <c r="E21" s="161" t="s">
        <v>1064</v>
      </c>
      <c r="F21" s="35">
        <f>SUM(F19:F20)</f>
        <v>3800</v>
      </c>
      <c r="G21" s="35">
        <f>SUM(G19:G20)</f>
        <v>3800</v>
      </c>
      <c r="H21" s="35">
        <f>SUM(H19:H20)</f>
        <v>3640</v>
      </c>
      <c r="I21" s="18"/>
    </row>
    <row r="22" spans="2:9" ht="12.75">
      <c r="B22" t="s">
        <v>1036</v>
      </c>
      <c r="C22" s="19"/>
      <c r="D22" s="20"/>
      <c r="E22" s="159" t="s">
        <v>1120</v>
      </c>
      <c r="F22" s="22"/>
      <c r="G22" s="18"/>
      <c r="H22" s="18"/>
      <c r="I22" s="18"/>
    </row>
    <row r="23" spans="3:9" ht="12.75">
      <c r="C23" s="19" t="s">
        <v>1035</v>
      </c>
      <c r="D23" s="20"/>
      <c r="E23" s="38" t="s">
        <v>1116</v>
      </c>
      <c r="F23" s="22"/>
      <c r="G23" s="18"/>
      <c r="H23" s="18"/>
      <c r="I23" s="18"/>
    </row>
    <row r="24" spans="3:9" ht="12.75">
      <c r="C24" s="19"/>
      <c r="D24" s="20">
        <v>39087</v>
      </c>
      <c r="E24" s="160" t="s">
        <v>1159</v>
      </c>
      <c r="F24" s="22"/>
      <c r="G24" s="18"/>
      <c r="H24" s="18"/>
      <c r="I24" s="18"/>
    </row>
    <row r="25" spans="3:9" ht="12.75">
      <c r="C25" s="19"/>
      <c r="D25" s="20"/>
      <c r="E25" s="38" t="s">
        <v>1173</v>
      </c>
      <c r="F25" s="22">
        <v>13690</v>
      </c>
      <c r="G25" s="18"/>
      <c r="H25" s="18"/>
      <c r="I25" s="18"/>
    </row>
    <row r="26" spans="3:9" ht="25.5">
      <c r="C26" s="19"/>
      <c r="D26" s="20"/>
      <c r="E26" s="38" t="s">
        <v>1184</v>
      </c>
      <c r="F26" s="22">
        <v>300</v>
      </c>
      <c r="G26" s="18"/>
      <c r="H26" s="18"/>
      <c r="I26" s="18"/>
    </row>
    <row r="27" spans="3:9" ht="25.5">
      <c r="C27" s="19"/>
      <c r="D27" s="20"/>
      <c r="E27" s="38" t="s">
        <v>1185</v>
      </c>
      <c r="F27" s="22">
        <v>555</v>
      </c>
      <c r="G27" s="18"/>
      <c r="H27" s="18"/>
      <c r="I27" s="18"/>
    </row>
    <row r="28" spans="3:9" ht="12.75">
      <c r="C28" s="19"/>
      <c r="D28" s="20"/>
      <c r="E28" s="38" t="s">
        <v>1152</v>
      </c>
      <c r="F28" s="22">
        <v>350</v>
      </c>
      <c r="G28" s="18"/>
      <c r="H28" s="18"/>
      <c r="I28" s="18"/>
    </row>
    <row r="29" spans="3:9" ht="12.75">
      <c r="C29" s="19"/>
      <c r="D29" s="20"/>
      <c r="E29" s="38" t="s">
        <v>30</v>
      </c>
      <c r="F29" s="22"/>
      <c r="G29" s="18"/>
      <c r="H29" s="18"/>
      <c r="I29" s="18"/>
    </row>
    <row r="30" spans="3:9" ht="25.5">
      <c r="C30" s="19"/>
      <c r="D30" s="20"/>
      <c r="E30" s="38" t="s">
        <v>0</v>
      </c>
      <c r="F30" s="22">
        <v>137</v>
      </c>
      <c r="G30" s="18"/>
      <c r="H30" s="18"/>
      <c r="I30" s="18"/>
    </row>
    <row r="31" spans="3:9" ht="12.75">
      <c r="C31" s="19"/>
      <c r="D31" s="20"/>
      <c r="E31" s="160" t="s">
        <v>1064</v>
      </c>
      <c r="F31" s="34">
        <f>SUM(F25:F30)</f>
        <v>15032</v>
      </c>
      <c r="G31" s="34">
        <f>SUM(G25:G30)</f>
        <v>0</v>
      </c>
      <c r="H31" s="653">
        <v>0</v>
      </c>
      <c r="I31" s="18"/>
    </row>
    <row r="32" spans="3:9" ht="25.5">
      <c r="C32" s="19"/>
      <c r="D32" s="20">
        <v>39088</v>
      </c>
      <c r="E32" s="161" t="s">
        <v>1128</v>
      </c>
      <c r="F32" s="22"/>
      <c r="G32" s="18"/>
      <c r="H32" s="18"/>
      <c r="I32" s="18"/>
    </row>
    <row r="33" spans="3:9" ht="12.75">
      <c r="C33" s="19"/>
      <c r="D33" s="20"/>
      <c r="E33" s="38" t="s">
        <v>1130</v>
      </c>
      <c r="F33" s="22">
        <v>2300</v>
      </c>
      <c r="G33" s="18">
        <v>2300</v>
      </c>
      <c r="H33" s="18">
        <v>1890</v>
      </c>
      <c r="I33" s="18"/>
    </row>
    <row r="34" spans="3:9" ht="12.75">
      <c r="C34" s="19"/>
      <c r="D34" s="20"/>
      <c r="E34" s="162" t="s">
        <v>1048</v>
      </c>
      <c r="F34" s="24">
        <v>1500</v>
      </c>
      <c r="G34" s="18">
        <v>1600</v>
      </c>
      <c r="H34" s="18">
        <v>1600</v>
      </c>
      <c r="I34" s="18"/>
    </row>
    <row r="35" spans="3:9" ht="12.75">
      <c r="C35" s="19"/>
      <c r="D35" s="25"/>
      <c r="E35" s="162" t="s">
        <v>1051</v>
      </c>
      <c r="F35" s="24">
        <v>550</v>
      </c>
      <c r="G35" s="18">
        <v>550</v>
      </c>
      <c r="H35" s="18">
        <v>550</v>
      </c>
      <c r="I35" s="18"/>
    </row>
    <row r="36" spans="3:9" ht="25.5">
      <c r="C36" s="19"/>
      <c r="D36" s="25"/>
      <c r="E36" s="162" t="s">
        <v>1049</v>
      </c>
      <c r="F36" s="24">
        <v>140</v>
      </c>
      <c r="G36" s="18">
        <v>140</v>
      </c>
      <c r="H36" s="18">
        <v>140</v>
      </c>
      <c r="I36" s="18"/>
    </row>
    <row r="37" spans="3:9" ht="12.75">
      <c r="C37" s="19"/>
      <c r="D37" s="25"/>
      <c r="E37" s="162" t="s">
        <v>1127</v>
      </c>
      <c r="F37" s="24">
        <v>200</v>
      </c>
      <c r="G37" s="18">
        <v>200</v>
      </c>
      <c r="H37" s="18">
        <v>200</v>
      </c>
      <c r="I37" s="18"/>
    </row>
    <row r="38" spans="3:9" ht="12.75">
      <c r="C38" s="19"/>
      <c r="D38" s="25"/>
      <c r="E38" s="162" t="s">
        <v>1050</v>
      </c>
      <c r="F38" s="24">
        <v>500</v>
      </c>
      <c r="G38" s="18">
        <v>500</v>
      </c>
      <c r="H38" s="18">
        <v>500</v>
      </c>
      <c r="I38" s="18"/>
    </row>
    <row r="39" spans="3:9" ht="12.75">
      <c r="C39" s="19"/>
      <c r="D39" s="25"/>
      <c r="E39" s="162" t="s">
        <v>1113</v>
      </c>
      <c r="F39" s="24">
        <v>50</v>
      </c>
      <c r="G39" s="18">
        <v>50</v>
      </c>
      <c r="H39" s="18">
        <v>50</v>
      </c>
      <c r="I39" s="18"/>
    </row>
    <row r="40" spans="3:9" ht="12.75">
      <c r="C40" s="19"/>
      <c r="D40" s="25"/>
      <c r="E40" s="38" t="s">
        <v>1114</v>
      </c>
      <c r="F40" s="24">
        <v>50</v>
      </c>
      <c r="G40" s="18">
        <v>50</v>
      </c>
      <c r="H40" s="18"/>
      <c r="I40" s="18"/>
    </row>
    <row r="41" spans="3:9" ht="12.75">
      <c r="C41" s="19"/>
      <c r="D41" s="25"/>
      <c r="E41" s="38" t="s">
        <v>1115</v>
      </c>
      <c r="F41" s="24">
        <v>10</v>
      </c>
      <c r="G41" s="18">
        <v>10</v>
      </c>
      <c r="H41" s="18"/>
      <c r="I41" s="18"/>
    </row>
    <row r="42" spans="3:9" ht="12.75">
      <c r="C42" s="19"/>
      <c r="D42" s="25"/>
      <c r="E42" s="38" t="s">
        <v>1052</v>
      </c>
      <c r="F42" s="24">
        <v>50</v>
      </c>
      <c r="G42" s="18">
        <v>50</v>
      </c>
      <c r="H42" s="18">
        <v>50</v>
      </c>
      <c r="I42" s="18"/>
    </row>
    <row r="43" spans="3:9" ht="12.75">
      <c r="C43" s="19"/>
      <c r="D43" s="25"/>
      <c r="E43" s="38" t="s">
        <v>1053</v>
      </c>
      <c r="F43" s="24">
        <v>100</v>
      </c>
      <c r="G43" s="18">
        <v>100</v>
      </c>
      <c r="H43" s="18">
        <v>100</v>
      </c>
      <c r="I43" s="18"/>
    </row>
    <row r="44" spans="3:9" ht="12.75">
      <c r="C44" s="19"/>
      <c r="D44" s="25"/>
      <c r="E44" s="38" t="s">
        <v>1054</v>
      </c>
      <c r="F44" s="24">
        <v>400</v>
      </c>
      <c r="G44" s="18">
        <v>400</v>
      </c>
      <c r="H44" s="18">
        <v>400</v>
      </c>
      <c r="I44" s="18"/>
    </row>
    <row r="45" spans="3:9" ht="12.75">
      <c r="C45" s="19"/>
      <c r="D45" s="25"/>
      <c r="E45" s="38" t="s">
        <v>1060</v>
      </c>
      <c r="F45" s="24">
        <v>700</v>
      </c>
      <c r="G45" s="18">
        <v>700</v>
      </c>
      <c r="H45" s="18">
        <v>700</v>
      </c>
      <c r="I45" s="18"/>
    </row>
    <row r="46" spans="3:9" ht="12.75">
      <c r="C46" s="19"/>
      <c r="D46" s="25"/>
      <c r="E46" s="38" t="s">
        <v>1112</v>
      </c>
      <c r="F46" s="24">
        <v>150</v>
      </c>
      <c r="G46" s="18">
        <v>150</v>
      </c>
      <c r="H46" s="18">
        <v>150</v>
      </c>
      <c r="I46" s="18"/>
    </row>
    <row r="47" spans="3:9" ht="25.5">
      <c r="C47" s="19"/>
      <c r="D47" s="25"/>
      <c r="E47" s="38" t="s">
        <v>1111</v>
      </c>
      <c r="F47" s="24">
        <v>710</v>
      </c>
      <c r="G47" s="18">
        <v>710</v>
      </c>
      <c r="H47" s="18">
        <v>650</v>
      </c>
      <c r="I47" s="18"/>
    </row>
    <row r="48" spans="3:9" ht="12.75">
      <c r="C48" s="19"/>
      <c r="D48" s="25"/>
      <c r="E48" s="38" t="s">
        <v>1178</v>
      </c>
      <c r="F48" s="24">
        <v>100</v>
      </c>
      <c r="G48" s="18">
        <v>100</v>
      </c>
      <c r="H48" s="18">
        <v>100</v>
      </c>
      <c r="I48" s="18"/>
    </row>
    <row r="49" spans="3:9" ht="12.75">
      <c r="C49" s="19"/>
      <c r="D49" s="25"/>
      <c r="E49" s="38" t="s">
        <v>5</v>
      </c>
      <c r="F49" s="24">
        <v>0</v>
      </c>
      <c r="G49" s="18">
        <v>5</v>
      </c>
      <c r="H49" s="18">
        <v>5</v>
      </c>
      <c r="I49" s="18"/>
    </row>
    <row r="50" spans="3:9" ht="12.75">
      <c r="C50" s="19"/>
      <c r="D50" s="25"/>
      <c r="E50" s="38" t="s">
        <v>1179</v>
      </c>
      <c r="F50" s="24">
        <v>100</v>
      </c>
      <c r="G50" s="18">
        <v>100</v>
      </c>
      <c r="H50" s="18">
        <v>100</v>
      </c>
      <c r="I50" s="18"/>
    </row>
    <row r="51" spans="3:9" ht="12.75">
      <c r="C51" s="19"/>
      <c r="D51" s="25"/>
      <c r="E51" s="38" t="s">
        <v>29</v>
      </c>
      <c r="F51" s="24"/>
      <c r="G51" s="18">
        <v>1096</v>
      </c>
      <c r="H51" s="18">
        <v>1096</v>
      </c>
      <c r="I51" s="18"/>
    </row>
    <row r="52" spans="3:9" ht="12.75">
      <c r="C52" s="19"/>
      <c r="D52" s="25"/>
      <c r="E52" s="161" t="s">
        <v>1064</v>
      </c>
      <c r="F52" s="36">
        <f>SUM(F33:F50)</f>
        <v>7610</v>
      </c>
      <c r="G52" s="36">
        <f>SUM(G33:G51)</f>
        <v>8811</v>
      </c>
      <c r="H52" s="36">
        <f>SUM(H33:H51)</f>
        <v>8281</v>
      </c>
      <c r="I52" s="18"/>
    </row>
    <row r="53" spans="2:9" ht="12.75">
      <c r="B53" t="s">
        <v>1042</v>
      </c>
      <c r="C53" s="19"/>
      <c r="D53" s="25"/>
      <c r="E53" s="159" t="s">
        <v>1131</v>
      </c>
      <c r="F53" s="24"/>
      <c r="G53" s="18"/>
      <c r="H53" s="18"/>
      <c r="I53" s="18"/>
    </row>
    <row r="54" spans="3:9" ht="12.75">
      <c r="C54" s="19" t="s">
        <v>1035</v>
      </c>
      <c r="D54" s="25"/>
      <c r="E54" s="38" t="s">
        <v>1116</v>
      </c>
      <c r="F54" s="24"/>
      <c r="G54" s="18"/>
      <c r="H54" s="18"/>
      <c r="I54" s="18"/>
    </row>
    <row r="55" spans="3:9" ht="25.5">
      <c r="C55" s="19"/>
      <c r="D55" s="25">
        <v>39088</v>
      </c>
      <c r="E55" s="161" t="s">
        <v>1128</v>
      </c>
      <c r="F55" s="24"/>
      <c r="G55" s="18"/>
      <c r="H55" s="18"/>
      <c r="I55" s="18"/>
    </row>
    <row r="56" spans="3:9" ht="25.5">
      <c r="C56" s="19"/>
      <c r="D56" s="25"/>
      <c r="E56" s="38" t="s">
        <v>1132</v>
      </c>
      <c r="F56" s="24">
        <v>300</v>
      </c>
      <c r="G56" s="18">
        <v>317</v>
      </c>
      <c r="H56" s="18">
        <v>315</v>
      </c>
      <c r="I56" s="18"/>
    </row>
    <row r="57" spans="3:9" ht="12.75">
      <c r="C57" s="19"/>
      <c r="D57" s="25"/>
      <c r="E57" s="161" t="s">
        <v>1064</v>
      </c>
      <c r="F57" s="36">
        <f>SUM(F56)</f>
        <v>300</v>
      </c>
      <c r="G57" s="36">
        <f>SUM(G56)</f>
        <v>317</v>
      </c>
      <c r="H57" s="36">
        <f>SUM(H56)</f>
        <v>315</v>
      </c>
      <c r="I57" s="18"/>
    </row>
    <row r="58" spans="2:9" ht="12.75">
      <c r="B58" t="s">
        <v>1037</v>
      </c>
      <c r="E58" s="172" t="s">
        <v>1214</v>
      </c>
      <c r="G58" s="18"/>
      <c r="H58" s="18"/>
      <c r="I58" s="18"/>
    </row>
    <row r="59" spans="3:9" ht="12.75">
      <c r="C59" t="s">
        <v>1035</v>
      </c>
      <c r="D59" s="25"/>
      <c r="E59" s="38" t="s">
        <v>1116</v>
      </c>
      <c r="G59" s="18"/>
      <c r="H59" s="18"/>
      <c r="I59" s="18"/>
    </row>
    <row r="60" spans="4:9" ht="25.5">
      <c r="D60" s="25">
        <v>39088</v>
      </c>
      <c r="E60" s="161" t="s">
        <v>1128</v>
      </c>
      <c r="G60" s="18"/>
      <c r="H60" s="18"/>
      <c r="I60" s="18"/>
    </row>
    <row r="61" spans="4:9" ht="25.5">
      <c r="D61" s="25"/>
      <c r="E61" s="38" t="s">
        <v>1132</v>
      </c>
      <c r="G61" s="18">
        <v>110</v>
      </c>
      <c r="H61" s="18">
        <v>110</v>
      </c>
      <c r="I61" s="18"/>
    </row>
    <row r="62" spans="4:9" ht="12.75">
      <c r="D62" s="25"/>
      <c r="E62" s="161" t="s">
        <v>1064</v>
      </c>
      <c r="F62" s="173"/>
      <c r="G62" s="652">
        <v>110</v>
      </c>
      <c r="H62" s="652">
        <v>110</v>
      </c>
      <c r="I62" s="18"/>
    </row>
    <row r="63" spans="1:9" ht="12.75">
      <c r="A63" t="s">
        <v>1036</v>
      </c>
      <c r="C63" s="19"/>
      <c r="D63" s="25"/>
      <c r="E63" s="159" t="s">
        <v>1246</v>
      </c>
      <c r="F63" s="24"/>
      <c r="G63" s="18"/>
      <c r="H63" s="18"/>
      <c r="I63" s="18"/>
    </row>
    <row r="64" spans="3:9" ht="12.75">
      <c r="C64" s="19" t="s">
        <v>1035</v>
      </c>
      <c r="D64" s="25"/>
      <c r="E64" s="38" t="s">
        <v>1116</v>
      </c>
      <c r="F64" s="24"/>
      <c r="G64" s="18"/>
      <c r="H64" s="18"/>
      <c r="I64" s="18"/>
    </row>
    <row r="65" spans="3:9" ht="12.75">
      <c r="C65" s="19"/>
      <c r="D65" s="25">
        <v>40183</v>
      </c>
      <c r="E65" s="160" t="s">
        <v>1159</v>
      </c>
      <c r="F65" s="24"/>
      <c r="G65" s="18"/>
      <c r="H65" s="18"/>
      <c r="I65" s="18"/>
    </row>
    <row r="66" spans="3:9" ht="25.5">
      <c r="C66" s="19"/>
      <c r="D66" s="25"/>
      <c r="E66" s="38" t="s">
        <v>1132</v>
      </c>
      <c r="F66" s="24"/>
      <c r="G66" s="18">
        <v>3311</v>
      </c>
      <c r="H66" s="18">
        <v>1794</v>
      </c>
      <c r="I66" s="18"/>
    </row>
    <row r="67" spans="3:9" ht="12.75">
      <c r="C67" s="19"/>
      <c r="D67" s="25"/>
      <c r="E67" s="160" t="s">
        <v>1064</v>
      </c>
      <c r="F67" s="101">
        <f>SUM(F66)</f>
        <v>0</v>
      </c>
      <c r="G67" s="653">
        <v>3311</v>
      </c>
      <c r="H67" s="653">
        <v>1794</v>
      </c>
      <c r="I67" s="18"/>
    </row>
    <row r="68" spans="3:9" ht="38.25">
      <c r="C68" s="19"/>
      <c r="D68" s="25"/>
      <c r="E68" s="131" t="s">
        <v>1134</v>
      </c>
      <c r="F68" s="24"/>
      <c r="G68" s="33"/>
      <c r="H68" s="33"/>
      <c r="I68" s="18"/>
    </row>
    <row r="69" spans="3:9" ht="12.75">
      <c r="C69" s="19"/>
      <c r="D69" s="29">
        <v>39087</v>
      </c>
      <c r="E69" s="131" t="s">
        <v>1135</v>
      </c>
      <c r="F69" s="28">
        <f>F17+F31</f>
        <v>15032</v>
      </c>
      <c r="G69" s="28">
        <f>G67+G31+G17</f>
        <v>22013</v>
      </c>
      <c r="H69" s="28">
        <f>H17+H31+H67</f>
        <v>14065</v>
      </c>
      <c r="I69" s="18"/>
    </row>
    <row r="70" spans="3:9" ht="25.5">
      <c r="C70" s="19"/>
      <c r="D70" s="29">
        <v>39088</v>
      </c>
      <c r="E70" s="131" t="s">
        <v>1136</v>
      </c>
      <c r="F70" s="28">
        <f>F21+F52+F57</f>
        <v>11710</v>
      </c>
      <c r="G70" s="28">
        <f>G21+G52+G57+G62</f>
        <v>13038</v>
      </c>
      <c r="H70" s="28">
        <f>H21+H52+H57+H62</f>
        <v>12346</v>
      </c>
      <c r="I70" s="18"/>
    </row>
    <row r="71" spans="3:9" ht="12.75">
      <c r="C71" s="19"/>
      <c r="D71" s="29"/>
      <c r="E71" s="131" t="s">
        <v>1137</v>
      </c>
      <c r="F71" s="28">
        <f>SUM(F69:F70)</f>
        <v>26742</v>
      </c>
      <c r="G71" s="28">
        <f>SUM(G69:G70)</f>
        <v>35051</v>
      </c>
      <c r="H71" s="28">
        <f>SUM(H69:H70)</f>
        <v>26411</v>
      </c>
      <c r="I71" s="18"/>
    </row>
    <row r="72" spans="3:9" ht="12.75">
      <c r="C72" s="19"/>
      <c r="G72" s="18"/>
      <c r="H72" s="18"/>
      <c r="I72" s="18"/>
    </row>
    <row r="73" spans="3:9" ht="12.75">
      <c r="C73" s="19"/>
      <c r="G73" s="18"/>
      <c r="H73" s="18"/>
      <c r="I73" s="18"/>
    </row>
    <row r="74" spans="3:9" ht="12.75">
      <c r="C74" s="19"/>
      <c r="G74" s="18"/>
      <c r="H74" s="18"/>
      <c r="I74" s="18"/>
    </row>
    <row r="75" spans="3:9" ht="12.75">
      <c r="C75" s="19"/>
      <c r="G75" s="18"/>
      <c r="H75" s="18"/>
      <c r="I75" s="18"/>
    </row>
    <row r="76" spans="3:9" ht="12.75">
      <c r="C76" s="19"/>
      <c r="G76" s="18"/>
      <c r="H76" s="18"/>
      <c r="I76" s="18"/>
    </row>
    <row r="77" spans="3:9" ht="12.75">
      <c r="C77" s="19"/>
      <c r="G77" s="18"/>
      <c r="H77" s="18"/>
      <c r="I77" s="18"/>
    </row>
    <row r="78" spans="3:9" ht="12.75">
      <c r="C78" s="19"/>
      <c r="G78" s="18"/>
      <c r="H78" s="18"/>
      <c r="I78" s="18"/>
    </row>
    <row r="79" spans="7:9" ht="12.75">
      <c r="G79" s="18"/>
      <c r="H79" s="18"/>
      <c r="I79" s="18"/>
    </row>
    <row r="80" spans="7:9" ht="12.75">
      <c r="G80" s="18"/>
      <c r="H80" s="18"/>
      <c r="I80" s="18"/>
    </row>
    <row r="81" spans="7:9" ht="12.75">
      <c r="G81" s="18"/>
      <c r="H81" s="18"/>
      <c r="I81" s="18"/>
    </row>
    <row r="82" spans="7:9" ht="12.75">
      <c r="G82" s="18"/>
      <c r="H82" s="18"/>
      <c r="I82" s="18"/>
    </row>
    <row r="83" spans="7:9" ht="12.75">
      <c r="G83" s="18"/>
      <c r="H83" s="18"/>
      <c r="I83" s="18"/>
    </row>
    <row r="84" spans="7:9" ht="12.75">
      <c r="G84" s="18"/>
      <c r="H84" s="18"/>
      <c r="I84" s="18"/>
    </row>
    <row r="85" spans="7:9" ht="12.75">
      <c r="G85" s="18"/>
      <c r="H85" s="18"/>
      <c r="I85" s="18"/>
    </row>
  </sheetData>
  <sheetProtection/>
  <mergeCells count="2">
    <mergeCell ref="A2:H2"/>
    <mergeCell ref="A1:H1"/>
  </mergeCells>
  <printOptions headings="1"/>
  <pageMargins left="0.5511811023622047" right="0.1968503937007874" top="0.984251968503937" bottom="1.0236220472440944" header="0.5118110236220472" footer="0.5905511811023623"/>
  <pageSetup fitToHeight="1" fitToWidth="1" horizontalDpi="600" verticalDpi="600" orientation="portrait" paperSize="9" scale="57" r:id="rId1"/>
  <headerFooter alignWithMargins="0">
    <oddHeader>&amp;L&amp;"Times New Roman,Normál" 3. melléklet 12/2011.(IV.29.) rendelethez
ezer Ft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KONYV2</cp:lastModifiedBy>
  <cp:lastPrinted>2011-05-10T11:04:18Z</cp:lastPrinted>
  <dcterms:created xsi:type="dcterms:W3CDTF">2005-02-03T09:30:35Z</dcterms:created>
  <dcterms:modified xsi:type="dcterms:W3CDTF">2011-05-10T11:04:21Z</dcterms:modified>
  <cp:category/>
  <cp:version/>
  <cp:contentType/>
  <cp:contentStatus/>
</cp:coreProperties>
</file>