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embeddings/oleObject_0_2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599" firstSheet="8" activeTab="16"/>
  </bookViews>
  <sheets>
    <sheet name="Előterjesztés" sheetId="1" r:id="rId1"/>
    <sheet name="Rendelet" sheetId="2" r:id="rId2"/>
    <sheet name="Bevétel" sheetId="3" r:id="rId3"/>
    <sheet name="Bevétel2" sheetId="4" r:id="rId4"/>
    <sheet name="Kiadás3" sheetId="5" r:id="rId5"/>
    <sheet name="Kiadás4" sheetId="6" r:id="rId6"/>
    <sheet name="Műk.pe.átad5" sheetId="7" r:id="rId7"/>
    <sheet name="Felh.pe6" sheetId="8" r:id="rId8"/>
    <sheet name="Fejl.7" sheetId="9" r:id="rId9"/>
    <sheet name="Tartalék8" sheetId="10" r:id="rId10"/>
    <sheet name="Mérleg9" sheetId="11" r:id="rId11"/>
    <sheet name="EU10" sheetId="12" r:id="rId12"/>
    <sheet name="létszám11" sheetId="13" r:id="rId13"/>
    <sheet name="Köt.váll.12" sheetId="14" r:id="rId14"/>
    <sheet name="köt.váll12a" sheetId="15" r:id="rId15"/>
    <sheet name="Előir.telj.13" sheetId="16" r:id="rId16"/>
    <sheet name="Fin.ütemterv14" sheetId="17" r:id="rId17"/>
    <sheet name="KÖZV.TÁM15" sheetId="18" r:id="rId18"/>
    <sheet name="Intézményi16" sheetId="19" r:id="rId19"/>
    <sheet name="VAGYON17" sheetId="20" r:id="rId20"/>
    <sheet name="VAGYON17a" sheetId="21" r:id="rId21"/>
    <sheet name="VAGYON17b" sheetId="22" r:id="rId22"/>
    <sheet name="VAGYONc" sheetId="23" r:id="rId23"/>
    <sheet name="Tárgyie.18" sheetId="24" r:id="rId24"/>
    <sheet name="Mérleg19" sheetId="25" r:id="rId25"/>
    <sheet name="Pénzmar20." sheetId="26" r:id="rId26"/>
    <sheet name="Pforg.21" sheetId="27" r:id="rId27"/>
    <sheet name="Támog.22" sheetId="28" r:id="rId28"/>
  </sheets>
  <externalReferences>
    <externalReference r:id="rId31"/>
  </externalReferences>
  <definedNames>
    <definedName name="_xlnm.Print_Area" localSheetId="3">'Bevétel2'!$A$1:$M$130</definedName>
    <definedName name="_xlnm.Print_Area" localSheetId="11">'EU10'!$A$1:$G$131</definedName>
    <definedName name="_xlnm.Print_Area" localSheetId="5">'Kiadás4'!$A$1:$J$94</definedName>
  </definedNames>
  <calcPr fullCalcOnLoad="1"/>
</workbook>
</file>

<file path=xl/sharedStrings.xml><?xml version="1.0" encoding="utf-8"?>
<sst xmlns="http://schemas.openxmlformats.org/spreadsheetml/2006/main" count="1978" uniqueCount="1212">
  <si>
    <t>Értékcsökkenés összesen (21+22-23)</t>
  </si>
  <si>
    <t>Terven felüli écs nyitó</t>
  </si>
  <si>
    <t>Terven felüli écs visszaírása</t>
  </si>
  <si>
    <t>Eszközök nettó értéke (20-24)</t>
  </si>
  <si>
    <t>Teljesen (0-ig) leírt eszk. bruttó értéke</t>
  </si>
  <si>
    <t>AZ EGYSZERŰSÍTETT MÉRLEG ELŐÍRT TAGOLÁSA</t>
  </si>
  <si>
    <t>Eszközök</t>
  </si>
  <si>
    <t>Előző évi költségvetési beszámoló záró adatai</t>
  </si>
  <si>
    <t>Auditálási eltérések * (+-)</t>
  </si>
  <si>
    <t>Előző év auditált egyszerűsített beszámoló záró adatai</t>
  </si>
  <si>
    <t>Tárgyévi költségvetési beszámoló záró adatai</t>
  </si>
  <si>
    <t>Auditálási eltérések ** (+-)</t>
  </si>
  <si>
    <t>Tárgyév auditált egyszerűsített beszámoló záró adatai</t>
  </si>
  <si>
    <t>A/BEFEKTETETT ESZKÖZÖK</t>
  </si>
  <si>
    <t>I. Immateriális javak</t>
  </si>
  <si>
    <t>II. Tárgyi eszközök</t>
  </si>
  <si>
    <t>III.Befektetett pénzügyi eszközök</t>
  </si>
  <si>
    <t>IV.Üzemeltetésre, kezelésre átadott eszközök</t>
  </si>
  <si>
    <t>B/FORGÓESZKÖZÖK</t>
  </si>
  <si>
    <t>I. Készletek</t>
  </si>
  <si>
    <t>II.Követelések</t>
  </si>
  <si>
    <t>III.Értékpapírok</t>
  </si>
  <si>
    <t>IV. Pénzeszközök</t>
  </si>
  <si>
    <t>V.Egyéb aktív pénzügyi elszámolások</t>
  </si>
  <si>
    <t>ESZKÖZÖK ÖSSZESEN:</t>
  </si>
  <si>
    <t xml:space="preserve">Források </t>
  </si>
  <si>
    <t>Auditálási eltérések* (+-)</t>
  </si>
  <si>
    <t>D/SAJÁT TŐKE</t>
  </si>
  <si>
    <t>I. Saját tulajdonban lévő eszközök tartós tőkéje</t>
  </si>
  <si>
    <t>II. Tőkeváltozások</t>
  </si>
  <si>
    <t>E/TARTALÉKOK</t>
  </si>
  <si>
    <t>I. Költségvetési tartalékok</t>
  </si>
  <si>
    <t>II. Vállalkozási tartalékok</t>
  </si>
  <si>
    <t>F/KÖTELEZETTSÉGEK</t>
  </si>
  <si>
    <t>I. Hosszú lejáratú kötelezettségek</t>
  </si>
  <si>
    <t>II. Rövid lejáratú kötelezettségek</t>
  </si>
  <si>
    <t>III. Egyéb passzív pénzügyi elszámolások</t>
  </si>
  <si>
    <t>FORRÁSOK ÖSSZESEN:</t>
  </si>
  <si>
    <t>EGYSZERŰSÍTETT PÉNZMARADVÁNY - KIMUTATÁS</t>
  </si>
  <si>
    <t>M e g n e v e z é s</t>
  </si>
  <si>
    <t>Auditálási eltérések (+-)</t>
  </si>
  <si>
    <t>auditálási eltérések (+-)</t>
  </si>
  <si>
    <t>Tárgyévi auditált egyszerűsített beszámoló záró adatai</t>
  </si>
  <si>
    <t>Záró pénzkészlet</t>
  </si>
  <si>
    <t>Egyéb aktív és passzív pénzügyi elszámolások összevont záróegyenlege (+-)</t>
  </si>
  <si>
    <t>Előző év(ek)ben képzett tartalékok maradványa (-)</t>
  </si>
  <si>
    <t xml:space="preserve">4. </t>
  </si>
  <si>
    <t>Vállalkozási tevékenység pénzforgalmi eredménye (-)</t>
  </si>
  <si>
    <t>Tárgyévi helyesbített pénzmaradvány (1 +- 2-3-4)</t>
  </si>
  <si>
    <t>Finanszírozásból származó korrekciók (+-)</t>
  </si>
  <si>
    <t>Pénzmaradványt terhelő elvonások (+-)</t>
  </si>
  <si>
    <t>A vállalkozási tevékenység eredményéből alaptevékenység ellátására felhasznált összeg .</t>
  </si>
  <si>
    <t>Költségvetési pénzmaradványt külön jogszabály alapján módosító tétel (+-)</t>
  </si>
  <si>
    <t>Módosított pénzmaradány (5+-6+-7+8+-9)</t>
  </si>
  <si>
    <t>A 10. sorból az egészségbiztosítási alapból folyósított pénzeszköz maradványa.</t>
  </si>
  <si>
    <t>10-ből kötelezettséggel terhelt pénzmaradvány</t>
  </si>
  <si>
    <t>10-ből szabad pénzmaradvány</t>
  </si>
  <si>
    <t xml:space="preserve">EGYSZERŰSÍTETT ÉVES PÉNZFORGALMI JELENTÉS </t>
  </si>
  <si>
    <t>Fsz.</t>
  </si>
  <si>
    <t>Eredeti</t>
  </si>
  <si>
    <t xml:space="preserve">Módosított </t>
  </si>
  <si>
    <t>előirányzat</t>
  </si>
  <si>
    <t xml:space="preserve">Személyi juttatások </t>
  </si>
  <si>
    <t>Működési célú támogat.ért.kiad.egyéb t.</t>
  </si>
  <si>
    <t>ÁHT-n kívülre átadott pe (működési)</t>
  </si>
  <si>
    <t>Felhalmozási célú tám. Ért.kiad.egyéb t.</t>
  </si>
  <si>
    <t>ÁHT-n kívüli átadott pe (felhalmozási)</t>
  </si>
  <si>
    <t>Költségvetési kiadások</t>
  </si>
  <si>
    <t>Hosszú lejáratú hitelek</t>
  </si>
  <si>
    <t xml:space="preserve">Forgatási célú hitelviszonyt megtestesítő értékpapírok kiadásai </t>
  </si>
  <si>
    <t>Pénzforgalmi kiadások  összesen</t>
  </si>
  <si>
    <t xml:space="preserve">Pénzforgalom nélküli kiadások </t>
  </si>
  <si>
    <t>Kiegyenlítő, függő, átfutó kiadások összesen</t>
  </si>
  <si>
    <t>Kiadások összesen</t>
  </si>
  <si>
    <t>Működési célú támogat.ért.bev. egyéb t.</t>
  </si>
  <si>
    <t xml:space="preserve">ÁHT-n kívülről átvett pe. Működési </t>
  </si>
  <si>
    <t>Felhalmozási célú tám. Ért.bev.egyéb t.</t>
  </si>
  <si>
    <t>ÁHT-n kívül. átvett pe felhalmozási</t>
  </si>
  <si>
    <t xml:space="preserve">Támogatások, kiegészítések </t>
  </si>
  <si>
    <t>27-ből Önkormányzatok költségvetési támogatása</t>
  </si>
  <si>
    <t>Hosszú lejáratú kölcsönök visszatérülése</t>
  </si>
  <si>
    <t xml:space="preserve">Költségvetési bevételek </t>
  </si>
  <si>
    <t>Hosszú lejáratú hitelek felvétele</t>
  </si>
  <si>
    <t>Rövid lejáratú hitelek felvétele</t>
  </si>
  <si>
    <t>Tartós hitelviszonyt megtestesítő értékpapírok bevételei</t>
  </si>
  <si>
    <t>Finanszírozási bevételek összesen</t>
  </si>
  <si>
    <t>Pénzforgalmi bevételek összesen</t>
  </si>
  <si>
    <t>Kiegyenlítő, függő, átfutó bevételek összesen</t>
  </si>
  <si>
    <t xml:space="preserve">Bevételek összesen </t>
  </si>
  <si>
    <t>Központosított előirányzatok és egyéb kötött felhasználású támogatások</t>
  </si>
  <si>
    <t>KÖZPONTOSÍTOTT ELŐIRÁNYZATOK MEGNEVEZÉSE</t>
  </si>
  <si>
    <t>Rendelkezésre bocsátott</t>
  </si>
  <si>
    <t>Ténylegesen felhasznált</t>
  </si>
  <si>
    <t>Fel nem használt</t>
  </si>
  <si>
    <t>Eltérés</t>
  </si>
  <si>
    <t>Lakossági közműfejlesztés támogatása</t>
  </si>
  <si>
    <t>Könyvtári és közművelődési érdekeltségnövelő támogatás, múzeumok szakmai támogatása</t>
  </si>
  <si>
    <t>Helyi szervezési intézk.kapcs.többletkiadások támog.</t>
  </si>
  <si>
    <t>Önk. és jogi személyiségű társulásaik EU-s fejl.pályázatai saját forrás kieg.támogatása</t>
  </si>
  <si>
    <t>Esélyegyenlőséget, felzárkóztatást segítő támogatások</t>
  </si>
  <si>
    <t>Gyermekszegénység elleni program keretében nyári étkeztetés biztosítása</t>
  </si>
  <si>
    <t>Központosított előirányzatok összesen</t>
  </si>
  <si>
    <t>Egyes jövedelempótló támogatások kiegészítése</t>
  </si>
  <si>
    <t>Szoc.ellát.kapcs.egyéb támogatás</t>
  </si>
  <si>
    <t>A költségvetési szerveknél foglalkoztatottak 2012. évi kompenzációja</t>
  </si>
  <si>
    <t>Kondoros Város Önkormányzat adósságának állománya</t>
  </si>
  <si>
    <t>KONDOROS VÁROS ÖNKORMÁNYZAT 2013. ÉVI BESZÁMOLÓ</t>
  </si>
  <si>
    <t>Kondoros VÁROS Önkormányzat 2013. évi beszámoló</t>
  </si>
  <si>
    <t>Kondoros Város Önkormányzat 2013. évi beszámolója</t>
  </si>
  <si>
    <t>Kölcsönök nyújtása</t>
  </si>
  <si>
    <t>23-ból Önkormányzatok sajátos felhalmozási és tőkebevételei</t>
  </si>
  <si>
    <t>Lakossági, települési folyékony hulladék ártalmatlanítás</t>
  </si>
  <si>
    <t>A 2012. évről áthúzódó bérkompenzáció támogatása</t>
  </si>
  <si>
    <t>Lakott külterülettel kapcsolatos feladatok támogatása</t>
  </si>
  <si>
    <t>Helyi önkormányzatok működőképessége megőrzését szolgáló kieg.támogatás</t>
  </si>
  <si>
    <t>Szerkezetátalakítási tartalékból kapott támogatás</t>
  </si>
  <si>
    <t>1.</t>
  </si>
  <si>
    <t>2.</t>
  </si>
  <si>
    <t>Megnevezés</t>
  </si>
  <si>
    <t>Dologi kiadások</t>
  </si>
  <si>
    <t>Felhalmozási kiadások</t>
  </si>
  <si>
    <t>Helyi adók</t>
  </si>
  <si>
    <t>HITELEK ÖSSZESEN</t>
  </si>
  <si>
    <t>Összesen</t>
  </si>
  <si>
    <t>Személyi kiadások</t>
  </si>
  <si>
    <t>Intézményi működési bevételek</t>
  </si>
  <si>
    <t>Kommunális adó</t>
  </si>
  <si>
    <t>Iparűzési adó</t>
  </si>
  <si>
    <t>2.2.</t>
  </si>
  <si>
    <t>Termőföld bérbead.jöv.adó</t>
  </si>
  <si>
    <t>Helyben maradó SZJA</t>
  </si>
  <si>
    <t>Gépjárműadó</t>
  </si>
  <si>
    <t>2.3.</t>
  </si>
  <si>
    <t>Átengedett központi adók</t>
  </si>
  <si>
    <t>Bírságok, pótlékok és egyéb sajátos bevételek</t>
  </si>
  <si>
    <t>Önkormányzatok sajátos működési bevételei</t>
  </si>
  <si>
    <t>I.</t>
  </si>
  <si>
    <t>MŰKÖDÉSI BEVÉTELEK ÖSSZESEN</t>
  </si>
  <si>
    <t>1.1.</t>
  </si>
  <si>
    <t>1.2.</t>
  </si>
  <si>
    <t>Normatív kötött felhasználású támogatások</t>
  </si>
  <si>
    <t>Önkormányzatok költségvetési támogatása</t>
  </si>
  <si>
    <t>II.</t>
  </si>
  <si>
    <t>TÁMOGATÁSOK ÖSSZESEN</t>
  </si>
  <si>
    <t>Tárgyi eszközök, immateriális javak értékesítése</t>
  </si>
  <si>
    <t>Pénzügyi befektetések bevételei</t>
  </si>
  <si>
    <t>III.</t>
  </si>
  <si>
    <t>FELHALMOZÁSI ÉS TŐKE JELLEGŰ BEVÉTELEK ÖSSZESEN</t>
  </si>
  <si>
    <t xml:space="preserve">Támogatásértékű működési bevétel </t>
  </si>
  <si>
    <t>Támogatásértékű felhalmozási bevétel</t>
  </si>
  <si>
    <t>IV.</t>
  </si>
  <si>
    <t>TÁMOGATÁSÉRTÉKŰ BEVÉTEL ÖSSZESEN</t>
  </si>
  <si>
    <t>Működési célú pénzeszköz átvétel államházt.kívülről</t>
  </si>
  <si>
    <t>Felhalmozási célú pénzeszköz átvétel</t>
  </si>
  <si>
    <t>V.</t>
  </si>
  <si>
    <t>VÉGLEGESEN ÁTVETT PÉNZESZK. ÖSSZESEN</t>
  </si>
  <si>
    <t>TÁMOGATÁSI KÖLCSÖNÖK VISSZATÉRÜLÉSE, IGÉNYBEVÉTELE, ÉRTÉKPAPÍROK KIBOCSÁTÁSÁNAK BEVÉTELE ÖSSZESEN</t>
  </si>
  <si>
    <t>Működési célú hitel felvétele</t>
  </si>
  <si>
    <t>Felhalmozási célú hitel felvétele</t>
  </si>
  <si>
    <t>VII.</t>
  </si>
  <si>
    <t>Előző évi előirányzat-maradvány,pénzmaradvány igénybevét.</t>
  </si>
  <si>
    <t>VIII.</t>
  </si>
  <si>
    <t>PÉNZFORG.NÉLKÜLI BEVÉTELEK ÖSSZESEN</t>
  </si>
  <si>
    <t>BEVÉTEL ÖSSZESEN</t>
  </si>
  <si>
    <t>Működési kiadások összesen</t>
  </si>
  <si>
    <t>Felhalmozási kiadások összesen</t>
  </si>
  <si>
    <t>Működési kiadások</t>
  </si>
  <si>
    <t>Működési célú tartalék</t>
  </si>
  <si>
    <t>Fejlesztési kiadások</t>
  </si>
  <si>
    <t>Fejlesztési célú tartalék</t>
  </si>
  <si>
    <t>Jogcím.csop.sz.</t>
  </si>
  <si>
    <t>Előir.  csop.sz.</t>
  </si>
  <si>
    <t>Cím, alcím, jogcím</t>
  </si>
  <si>
    <t>Finanszírozási kiadások</t>
  </si>
  <si>
    <t>Működési célú pénzeszköz átadás</t>
  </si>
  <si>
    <t>Központosított előirányzatok</t>
  </si>
  <si>
    <t>Véglegesen átvett pénzeszközök</t>
  </si>
  <si>
    <t>Jogcím. csop.sz.</t>
  </si>
  <si>
    <t>Előir.cs.sz.</t>
  </si>
  <si>
    <t>VI.</t>
  </si>
  <si>
    <t>Kamatfizetés</t>
  </si>
  <si>
    <t>Felhalmozási célú pe átadás</t>
  </si>
  <si>
    <t xml:space="preserve">    ebből kamatbevételek</t>
  </si>
  <si>
    <t>Munkaadókat terhelő befizetések</t>
  </si>
  <si>
    <t>Támogatásértékű pénzeszköz átadás</t>
  </si>
  <si>
    <t>Társ.szoc. Juttatás</t>
  </si>
  <si>
    <t>Fellhalmozási hiteltörlesztés</t>
  </si>
  <si>
    <t>Felújítások</t>
  </si>
  <si>
    <t>Tám.ért.felh.pe átadás</t>
  </si>
  <si>
    <t>Tám.ért.pe átadás</t>
  </si>
  <si>
    <t>Támogatásértékű bevétel</t>
  </si>
  <si>
    <t>Támogatásértékű működési bevétel</t>
  </si>
  <si>
    <t>2.2.1.</t>
  </si>
  <si>
    <t>2.2.2.</t>
  </si>
  <si>
    <t>Támogatásértékű bevétel összesen</t>
  </si>
  <si>
    <t>Települési Szolgáltató Intézmény</t>
  </si>
  <si>
    <t>SZJA jövedelemkülönbség mérséklés</t>
  </si>
  <si>
    <t>Többsincs Óvoda és Bölcsőde</t>
  </si>
  <si>
    <t>2.5.</t>
  </si>
  <si>
    <t>1.3.</t>
  </si>
  <si>
    <t>Felhalmozási kamatfizetés</t>
  </si>
  <si>
    <t>Általános tartalék</t>
  </si>
  <si>
    <t>Működési céltartalék</t>
  </si>
  <si>
    <t>Normatív állami támogatások</t>
  </si>
  <si>
    <t xml:space="preserve">Működési bevételek </t>
  </si>
  <si>
    <t>Dologi kiadás</t>
  </si>
  <si>
    <t>Felhalmozási hiteltörlesztés</t>
  </si>
  <si>
    <t>Támogatások</t>
  </si>
  <si>
    <t>Hitelek</t>
  </si>
  <si>
    <t>Pénzforgalom nélküli bevételek</t>
  </si>
  <si>
    <t>Finanszírozási kiadások összesen</t>
  </si>
  <si>
    <t>január</t>
  </si>
  <si>
    <t>február</t>
  </si>
  <si>
    <t>márc.</t>
  </si>
  <si>
    <t>május</t>
  </si>
  <si>
    <t>június</t>
  </si>
  <si>
    <t>július</t>
  </si>
  <si>
    <t>aug.</t>
  </si>
  <si>
    <t>szept.</t>
  </si>
  <si>
    <t>nov.</t>
  </si>
  <si>
    <t>dec.</t>
  </si>
  <si>
    <t>április</t>
  </si>
  <si>
    <t>október</t>
  </si>
  <si>
    <t>összesen</t>
  </si>
  <si>
    <t>Települési Szolgáltató Int.</t>
  </si>
  <si>
    <t>Dérczy Ferenc Könytár</t>
  </si>
  <si>
    <t>Támogatás összesen:</t>
  </si>
  <si>
    <t>Bér</t>
  </si>
  <si>
    <t>Munkaadói járulék</t>
  </si>
  <si>
    <t>Ellátottak pénzbeli jutt.</t>
  </si>
  <si>
    <t>Szoc.ellátás</t>
  </si>
  <si>
    <t>Támogatás ért.pe átadás</t>
  </si>
  <si>
    <t>Működési pe átadás</t>
  </si>
  <si>
    <t>Működési tartalék</t>
  </si>
  <si>
    <t>Műk.kiadás összesen</t>
  </si>
  <si>
    <t>Felhalmozási kamat</t>
  </si>
  <si>
    <t>felhalm.c pe átadás</t>
  </si>
  <si>
    <t>Felújítás</t>
  </si>
  <si>
    <t xml:space="preserve">Felhalmozás </t>
  </si>
  <si>
    <t>Felhalmozási tartalék</t>
  </si>
  <si>
    <t>Felhalmozási kiadás</t>
  </si>
  <si>
    <t>Kiadás mindösszesen</t>
  </si>
  <si>
    <t>Működési bevétel</t>
  </si>
  <si>
    <t>Felhalmozási és tőke jellegű bevétel</t>
  </si>
  <si>
    <t>Támogatási kölcsönök</t>
  </si>
  <si>
    <t>Bevétel összesen</t>
  </si>
  <si>
    <t>Finanszírozás</t>
  </si>
  <si>
    <t>Többsincs Óvoda</t>
  </si>
  <si>
    <t>Dérczy Ferenc Könyvtár</t>
  </si>
  <si>
    <t>Jogc.cs.sz.</t>
  </si>
  <si>
    <t>Előir.csop.sz.</t>
  </si>
  <si>
    <t>Kiem.ei.sz.</t>
  </si>
  <si>
    <t>Előir.sz.</t>
  </si>
  <si>
    <t xml:space="preserve">    ebből kamatbevétel</t>
  </si>
  <si>
    <t>Felhalmozási és tőke jellegű bevételek</t>
  </si>
  <si>
    <t>Pénzügyi befektetések eredményei, realizált árf.nyereség</t>
  </si>
  <si>
    <t>FELHALMOZÁSI ÉS TŐKE JELLEGŰ BEVÉTELEK</t>
  </si>
  <si>
    <t xml:space="preserve">Hitelek  </t>
  </si>
  <si>
    <t>Működési célú pénzeszköz átvétel</t>
  </si>
  <si>
    <t>Talajterhelési díjbevétel</t>
  </si>
  <si>
    <t xml:space="preserve">Támogatások  </t>
  </si>
  <si>
    <t>Normatív támogatások</t>
  </si>
  <si>
    <t xml:space="preserve">Központosított előirányzatok </t>
  </si>
  <si>
    <t xml:space="preserve">IV. </t>
  </si>
  <si>
    <t>Felhalmozási célú péneszköz átvétel</t>
  </si>
  <si>
    <t>TÖBBSINCS ÓVODA ÖSSZESEN</t>
  </si>
  <si>
    <t>DÉRCZY FERENC KÖNYVTÁR ÖSSZESEN</t>
  </si>
  <si>
    <t>TELEPÜLÉSI SZOLGÁLTATÓ INTÉZMÉNY ÖSSZESEN</t>
  </si>
  <si>
    <t>BEVÉTELEK ÖSSZESEN</t>
  </si>
  <si>
    <t>Munkaadókat terh.bef.köt.</t>
  </si>
  <si>
    <t>Tám.ért.pe.átadás</t>
  </si>
  <si>
    <t>Működési célú pe.átadás</t>
  </si>
  <si>
    <t>Társ.szoc.juttatás</t>
  </si>
  <si>
    <t>Kamatfizetési kötelezettség</t>
  </si>
  <si>
    <t>Működési kiadások mindösszesen</t>
  </si>
  <si>
    <t>Tám.ért.felhalm.pe. Átadás</t>
  </si>
  <si>
    <t>Felhalm.célú pe.átadás</t>
  </si>
  <si>
    <t>Felhalmozási kamatfizetési kötelez.</t>
  </si>
  <si>
    <t>Kiadások összesen:</t>
  </si>
  <si>
    <t>Előző évi működési célú pénzmaradvány igénybevét.</t>
  </si>
  <si>
    <t>Előző évi felhalmozási célú pénzmaradvány igénybvét. Igénybevét.</t>
  </si>
  <si>
    <t>Előző évi műk.célú előirányzat-maradvány,pénzmaradvány igénybevét.</t>
  </si>
  <si>
    <t>Előző évi felhalm.célú előirányzat-maradvány,pénzmaradvány igénybevét.</t>
  </si>
  <si>
    <t>Az önkormányzat költségvetési főösszege bevételi forrásonként</t>
  </si>
  <si>
    <t>DÉRCZY FERENC KÖNYVTÁR</t>
  </si>
  <si>
    <t xml:space="preserve">Intézmények bevételei és kiadásai </t>
  </si>
  <si>
    <t>Jogcím:</t>
  </si>
  <si>
    <t>2.2.3.</t>
  </si>
  <si>
    <t>2.4</t>
  </si>
  <si>
    <t>2.5.1.</t>
  </si>
  <si>
    <t>2.5.2.</t>
  </si>
  <si>
    <t>2.5.3.</t>
  </si>
  <si>
    <t>2.6.</t>
  </si>
  <si>
    <t>►Ebből Környezetvédelmi alap bevételei</t>
  </si>
  <si>
    <t>Önkormányzat</t>
  </si>
  <si>
    <t>ÖNKORMÁNYZAT ÖSSZESEN</t>
  </si>
  <si>
    <t>IV.1.</t>
  </si>
  <si>
    <t>V.1.</t>
  </si>
  <si>
    <t>IV.2.</t>
  </si>
  <si>
    <t>V.2.</t>
  </si>
  <si>
    <t>VIII.1.</t>
  </si>
  <si>
    <t>VIII.2.</t>
  </si>
  <si>
    <t>Támogatásértékű működési célú bevételek</t>
  </si>
  <si>
    <t>Véglegesen Átvett működési célú pénzeszközök</t>
  </si>
  <si>
    <t>Véglegesen Átvett felhalmozási célú pénzeszközök</t>
  </si>
  <si>
    <t>Működési célú Pénzmaradvány</t>
  </si>
  <si>
    <t>Felhalmozási célú Pénzmaradvány</t>
  </si>
  <si>
    <t>Támogatásértékű felhalmozási célú bevételek</t>
  </si>
  <si>
    <t>Likviditási célú hitel felvétele</t>
  </si>
  <si>
    <t>Likviditási célú hitelek</t>
  </si>
  <si>
    <t>Önállóan működő és gazdálkodó  Int. összesen:</t>
  </si>
  <si>
    <t>Önállóan működő Int. összesen:</t>
  </si>
  <si>
    <t>Bevétel mindösszesen</t>
  </si>
  <si>
    <t>Kötelező feladat tv. szerint</t>
  </si>
  <si>
    <t>Kötelező feladat önk. döntés ért.</t>
  </si>
  <si>
    <t>Önként váll. feladat</t>
  </si>
  <si>
    <t>2013. évi tervezett ei. Összesen</t>
  </si>
  <si>
    <t>2013.évi eredeti ei.</t>
  </si>
  <si>
    <t>2013. évi kiadások</t>
  </si>
  <si>
    <t>Kötvény visszafizetési kötelezettség</t>
  </si>
  <si>
    <t>Változás</t>
  </si>
  <si>
    <t>Működési célú központosított előirányzatok</t>
  </si>
  <si>
    <t>Felhalmozási célú központosított előirányzatok</t>
  </si>
  <si>
    <t>Egyéb működési célú központi támogatás</t>
  </si>
  <si>
    <t>Egyes jövedelempótló kieg.támog.</t>
  </si>
  <si>
    <t>Önkormányzatok kiegészítő támogatása</t>
  </si>
  <si>
    <t>Gyermekétkeztetési támogatás</t>
  </si>
  <si>
    <t>Kvtv. 2. melléklet I.1.c) alpontja szerinti beszámítás összegének differenciált visszapótlása</t>
  </si>
  <si>
    <t>Adósságkonszolidációra kapott felhalmozási célú támogatás</t>
  </si>
  <si>
    <t>Adósságkonszolidációra kapott felhalmozási célú kamattámogatás</t>
  </si>
  <si>
    <t>1.4.</t>
  </si>
  <si>
    <t>1.Módosított ei.</t>
  </si>
  <si>
    <t>2.Módosított ei.</t>
  </si>
  <si>
    <t>3.Módosított ei.</t>
  </si>
  <si>
    <t>Kondoros Város Önkormányzat 2013. évi költségvetése</t>
  </si>
  <si>
    <t>Kondorosi Közös Önkormányzati Hivatal</t>
  </si>
  <si>
    <t>Kondoros Város Önkormányzat intézmények finanszírozási ütemterve</t>
  </si>
  <si>
    <t>KÖZÖS ÖNKORMÁNYZATI HIVATAL ÖSSZESEN</t>
  </si>
  <si>
    <t>Közös Önkormányzati Hivatal</t>
  </si>
  <si>
    <t>KONDOROS VÁROS ÖNKORMÁNYZAT 2013. ÉVI KÖLTSÉGVETÉSE</t>
  </si>
  <si>
    <t>Mindösszesen</t>
  </si>
  <si>
    <t>Fejlesztések és felújítások</t>
  </si>
  <si>
    <t>Polgármesteri Hivatal energetikai felújítása</t>
  </si>
  <si>
    <t>Petőfi I.Ált.Iskola energetikai felújítása</t>
  </si>
  <si>
    <t>Felújítások összesen</t>
  </si>
  <si>
    <t>Fejlesztések</t>
  </si>
  <si>
    <t>Szennyvízhálózat bővítés és az ehhez szükséges kapacitás és hatékonyság növ. A meglévő szennyvíztisztító telepen II. forduló</t>
  </si>
  <si>
    <t>Belvízrendezés az élhetőbb településekért „Komplex belvízrendezési program megvalósítása a belterületen és a csatlakozó társulati csatornán „I. ütem”” című kiemelt projekt</t>
  </si>
  <si>
    <t>Gépállomás - Hunyadi u. útberuházás</t>
  </si>
  <si>
    <t>BERUHÁZÁSOK ÖSSZESEN</t>
  </si>
  <si>
    <t>FELHALMOZÁSI KIADÁS ÖSSZESEN:</t>
  </si>
  <si>
    <t>Általános- és céltartalék</t>
  </si>
  <si>
    <t>Sorszám</t>
  </si>
  <si>
    <t>cél megnevezése</t>
  </si>
  <si>
    <t>Lakásépítésre, felújításra</t>
  </si>
  <si>
    <t>Környezetvédelmi alap kiadásai</t>
  </si>
  <si>
    <t>3.</t>
  </si>
  <si>
    <t>Orosháza és Térsége Ivóvízminőség-javító Önk.Társ.2014.év</t>
  </si>
  <si>
    <t>4.</t>
  </si>
  <si>
    <t>Petőfi I.Ált.Iskola működéséhez hozzájárulás 2014-2015.év</t>
  </si>
  <si>
    <t>5.</t>
  </si>
  <si>
    <t>Szakorvosi ellátáshoz 2 fő asszisztens megb.díja 2014-2016.év</t>
  </si>
  <si>
    <t>6.</t>
  </si>
  <si>
    <t>Orvosi rendelő eü kordinátor foglalkoztatása 2014-2015.év</t>
  </si>
  <si>
    <t>7.</t>
  </si>
  <si>
    <t>2 db XEROX WoekCentre fénym.bérleti díja 2014-2015.év</t>
  </si>
  <si>
    <t>8.</t>
  </si>
  <si>
    <t>EDTR döntéstámogató szoftver üzemeltetése 2014.év</t>
  </si>
  <si>
    <t>9.</t>
  </si>
  <si>
    <t>Iskolai tehetséggondozás pályázathoz előfinanszírozás</t>
  </si>
  <si>
    <t>10.</t>
  </si>
  <si>
    <t>Víziközmű-fejlesztés finanszírozása - 2011. évi CCIX. Törvény alapján</t>
  </si>
  <si>
    <t>11.</t>
  </si>
  <si>
    <t>Épületek Energetikai felújítása (Hivatal, Iskola)</t>
  </si>
  <si>
    <t>12.</t>
  </si>
  <si>
    <t>Egyéb működési céltartalék</t>
  </si>
  <si>
    <t>13.</t>
  </si>
  <si>
    <t>Óvodákba bejáró gyermekek utaztatásának támogatása - Többsincs Óvoda finanszírozása</t>
  </si>
  <si>
    <t>14.</t>
  </si>
  <si>
    <t>Bölcsődei ellátás - társulás által történő feladatellátás jogcímű normatív támogatás visszavfzetése</t>
  </si>
  <si>
    <t>Ö S S Z E S E N :</t>
  </si>
  <si>
    <t>Működési bevételek</t>
  </si>
  <si>
    <t>2013.év</t>
  </si>
  <si>
    <t>Személyi juttatás</t>
  </si>
  <si>
    <t>Munkaadót terhelő járulék</t>
  </si>
  <si>
    <t>Bírságok, pótlékok, egyéb sajátos</t>
  </si>
  <si>
    <t>Műk.célú pe átadás</t>
  </si>
  <si>
    <t>Tám.ért.műk.bevétel</t>
  </si>
  <si>
    <t>Társ.szoc.</t>
  </si>
  <si>
    <t>Működésre átvett pénz</t>
  </si>
  <si>
    <t>Tartalék</t>
  </si>
  <si>
    <t>Pénzmaradvány</t>
  </si>
  <si>
    <t>Mindösszesen működés</t>
  </si>
  <si>
    <t>Fejlesztési bevételek</t>
  </si>
  <si>
    <t>Felhalmozási és tőke jellegű bev.</t>
  </si>
  <si>
    <t>Kölcsönök visszatérülése</t>
  </si>
  <si>
    <t>Felújítási kiadások</t>
  </si>
  <si>
    <t>Fejlesztési célú támogatás</t>
  </si>
  <si>
    <t>Felhalm.célú pe. átadás</t>
  </si>
  <si>
    <t>Támogatásértékű pe. átadás</t>
  </si>
  <si>
    <t>Tám.ért.felhalmozási bevétel</t>
  </si>
  <si>
    <t>Felhalmozásra átvett pénz</t>
  </si>
  <si>
    <t>Lakáshoz jutás normatíva</t>
  </si>
  <si>
    <t>Hosszúlejáratú hitel kamata</t>
  </si>
  <si>
    <t>Felhalmozási ÁFA visszatérülése</t>
  </si>
  <si>
    <t>Felhalmozási hitel</t>
  </si>
  <si>
    <t>Mindösszesen felhalmozás</t>
  </si>
  <si>
    <t>Mindösszesen:</t>
  </si>
  <si>
    <t>Lejárat</t>
  </si>
  <si>
    <t>2014. év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</si>
  <si>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</si>
  <si>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</si>
  <si>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</si>
  <si>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</si>
  <si>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</si>
  <si>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</si>
  <si>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</si>
  <si>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</si>
  <si>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</si>
  <si>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</si>
  <si>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</si>
  <si>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</si>
  <si>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</si>
  <si>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</si>
  <si>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OTP hitel (Tarcsai út)</t>
  </si>
  <si>
    <t>2015. márc. 30.</t>
  </si>
  <si>
    <t>Hosszúlejáratú hitelek kamatai és kezelési költségei</t>
  </si>
  <si>
    <t>Kondoros 2028 Kötvény tőke (240 Ft/CHF)</t>
  </si>
  <si>
    <t>2028. febr. 20.</t>
  </si>
  <si>
    <t>Kondoros 2028 Kötvény kamat (240 Ft/CHF)</t>
  </si>
  <si>
    <t>Viziközmű Társulat kezességvállalás (8 éves lejáratra felveendő 227.913.253.- Ft összegű hitel és kamatai)</t>
  </si>
  <si>
    <t>Legendák Földje Alapítvány DAOP-5.1.3-11-2011-0038 pályázatához kezességvállalás (150/2013. (IV.25.) határozat alapján)</t>
  </si>
  <si>
    <t>Legendák Földje Alapítvány DAOP-5.1.3-11-2011-0038 pályázatához hitelfelvétel költségeinak átvállalása legfeljebb 4,5 millió Ft összegben (150/2013. (IV.25.) határozat alapján)</t>
  </si>
  <si>
    <t>KÖTELEZETTSÉGEK ÖSSZ:</t>
  </si>
  <si>
    <t>Nyertes pályázatok önerővállalás</t>
  </si>
  <si>
    <t>2014.év</t>
  </si>
  <si>
    <t>összesen ezer Ft</t>
  </si>
  <si>
    <t>Körösök Völgye Naturpark Egyesület ÚMVP pályázatához önerrővállalás</t>
  </si>
  <si>
    <t>Egyéb</t>
  </si>
  <si>
    <t>MikroVoks EdtR döntéstámogató szoftver, Globomax Kft.</t>
  </si>
  <si>
    <t xml:space="preserve"> Xerox WorkCentre 7125V_T (fénymásoló/nyomtató) bérleti díja, MMMax Kft.</t>
  </si>
  <si>
    <t>orvosi rendelő eü-i koordinátor</t>
  </si>
  <si>
    <t>szakorvosi ellátáshoz 2 fő asszisztens megbízási díja</t>
  </si>
  <si>
    <t>iskola működéséhez hozzájárulás</t>
  </si>
  <si>
    <t>összesen e Ft</t>
  </si>
  <si>
    <t>áprl.</t>
  </si>
  <si>
    <t>okt.</t>
  </si>
  <si>
    <t>BEVÉTELEK</t>
  </si>
  <si>
    <t>1. Működési bevétel</t>
  </si>
  <si>
    <t>2. Támogatások</t>
  </si>
  <si>
    <t>3.Támogatásértékű bevételek</t>
  </si>
  <si>
    <t>4. Átvett pénz</t>
  </si>
  <si>
    <t>5. Kölcsönök</t>
  </si>
  <si>
    <t>6.Hitelek</t>
  </si>
  <si>
    <t>7. Pénzmaradvány</t>
  </si>
  <si>
    <t>8.Felhalm.és tőkejellegű bev.</t>
  </si>
  <si>
    <t>9. Előző havi záró</t>
  </si>
  <si>
    <t>10. Bevételek összesen (1-7)</t>
  </si>
  <si>
    <t>KIADÁSOK</t>
  </si>
  <si>
    <t>10. Működési kiadások</t>
  </si>
  <si>
    <t>11. Adósságszolgálat, hitel visszafizetés és kamatfizetési kötelezettség</t>
  </si>
  <si>
    <t>12. Felújítási kiadások</t>
  </si>
  <si>
    <t>13. Fejlesztési kiadások</t>
  </si>
  <si>
    <t>14. Felh. Pénze.átadás</t>
  </si>
  <si>
    <t>16. Kiadások összesen (10-15)</t>
  </si>
  <si>
    <t>15. Egyenleg (havi záró pénzállomány 9 és 16 különbsége)</t>
  </si>
  <si>
    <t>„Vízvédelmi fejlesztések megvalósítása Kondoros, GYomaendrőd, Kamut és Kétsoprony településeken” (Daop-5.2.1/A-11-2011-0010)</t>
  </si>
  <si>
    <t>„Kerékpárút-kivitelezés Kondoros befejező szakaszán” (KÖZOP-3.2.0/c-08-11-2011-0032)</t>
  </si>
  <si>
    <t>"Többsincs Óvoda és Bölcsőde Csabai úti épületének bővítése, átalakítása"</t>
  </si>
  <si>
    <t>Közös Önk.Hivatal és  a Többsincs Óvoda és Bölcsőde intézményekhez a vegyestüzelésű kazán működtetéséhez un.puffer tartály beszerzés</t>
  </si>
  <si>
    <t>Kondoros Hősök tere 6., 2021 hrsz. Ingatlan megvásárlása</t>
  </si>
  <si>
    <t>1.5.</t>
  </si>
  <si>
    <t>Működőképesség megőrzését szolgáló kiegészítő támogatás</t>
  </si>
  <si>
    <t>Ellátottak pénzbeli juttatásai</t>
  </si>
  <si>
    <t xml:space="preserve">KONDOROS VÁROS ÖNKORMÁNYZAT 2013. ÉVI ELŐIRÁNYZAT FELHASZNÁLÁSI ÜTEMTERVE </t>
  </si>
  <si>
    <t>Kondoros Város Önkormányzat</t>
  </si>
  <si>
    <t>Kondoros Város Önkormányzat több évre szóló kötelezettségvállalása ezer Ft-ban</t>
  </si>
  <si>
    <t>Kondoros Város Önkormányzatának 2013. évi működési és fejlesztési célú</t>
  </si>
  <si>
    <t>Kondoros Város Önkormányzat 2013. évi működési kiadásai feladatonkénti megbontásban intézményenként</t>
  </si>
  <si>
    <t xml:space="preserve">Kondoros Város Önkormányzat 2013. évi költségvetése                                                                                                           </t>
  </si>
  <si>
    <t>Kondoros Város Önkorm. 2013. évi felhalmozási kiadásai ezer Ft-ban</t>
  </si>
  <si>
    <t>Kondoros Város Önkorm. 2013. évi finanszírozási kiadásai ezer Ft-ban</t>
  </si>
  <si>
    <t>KONDOROS VÁROS ÖNKORMÁNYZAT 2013. ÉVI ÁLTALÁNOS TARTALÉKA</t>
  </si>
  <si>
    <t>Legendák Földje Alapítvány DAOP-5.1.3-11-2011-0038 pályázatához kezességvállalás (149/2013. (IV.25.) határozat alapján)</t>
  </si>
  <si>
    <t>KONDI ALAPÍTVÁNY</t>
  </si>
  <si>
    <t>Iciri-Piciri Alapítvány részére kezességvállalás 249/2013. (IX.13.) határozat alapján</t>
  </si>
  <si>
    <t>Működési pénzeszköz átadások, támogatások</t>
  </si>
  <si>
    <t>Körösszögi Többcélú Társulás</t>
  </si>
  <si>
    <t>Szlovák Önkormányzat önköm.támogatása</t>
  </si>
  <si>
    <t>Petőfi I.Ált.Iskola működéséhez hozzájárulás</t>
  </si>
  <si>
    <t>Dél-Alföldi ivóvízjavító program tám.</t>
  </si>
  <si>
    <t>Körös-völgyi Hulladékgazd.Rek.Önk.Társulás</t>
  </si>
  <si>
    <t>Képviselői Alap</t>
  </si>
  <si>
    <t>Támogatási keret</t>
  </si>
  <si>
    <t>Polgármesteri keret</t>
  </si>
  <si>
    <t>Bursa Hungarica</t>
  </si>
  <si>
    <t>Polgári Védelmi Pság. támogatása</t>
  </si>
  <si>
    <t>Civil keret</t>
  </si>
  <si>
    <t>Körösök-menti Turisztikai és Kult.Egy. (önerő)</t>
  </si>
  <si>
    <t>Körösök Völgye Naturpark Egy (önerő)</t>
  </si>
  <si>
    <t>Polgári Együttműködés Egyesület</t>
  </si>
  <si>
    <t>bevételeinek és kiadásainak előirányzat mérlege</t>
  </si>
  <si>
    <t>Rendőrnap támogatása</t>
  </si>
  <si>
    <t>Kőrösi Vízgazdálkodási Társulat támogatása</t>
  </si>
  <si>
    <t>Adott kölcsön</t>
  </si>
  <si>
    <t>Petőfi I. Ált.Iskola épület, tetőfelújítás</t>
  </si>
  <si>
    <t>Közmunka beruházás</t>
  </si>
  <si>
    <t>Települési szilárdhulladék-gazdálkodási rendszerek eszközparkjainak fejlesztése, Kistérségi pályázatKEOP-1.1.1./C/13</t>
  </si>
  <si>
    <t>Felhalmozási pénzeszközátadások, támogatások</t>
  </si>
  <si>
    <t>Cím.sz</t>
  </si>
  <si>
    <t>Jogcím.csop.sz</t>
  </si>
  <si>
    <t>Előir.  csop.sz</t>
  </si>
  <si>
    <t>Tám.ért.felhalmozási pe átadás</t>
  </si>
  <si>
    <t>Települési szilárdhulladék gazdálkodási rendszerek fejlesztési a Körös-szögi Kistérségben KEOP-7.1.1.1-2008-0009</t>
  </si>
  <si>
    <t>Önkormányzatoknak EU-s önerő rész visszautalása (16 településes belvíz projekt</t>
  </si>
  <si>
    <t>Tanyás térségek Kistérségi pályázat, TP-1-2013</t>
  </si>
  <si>
    <t>Közvilágítás bővítése 245/2013. (IX.13.), 250/2013. (IX13.), sz.KT. határozat</t>
  </si>
  <si>
    <t>Önkormányzatoknak EU-s önerő rész visszautalása (4 településes belvíz projekt)</t>
  </si>
  <si>
    <t>15.</t>
  </si>
  <si>
    <t>2015.év</t>
  </si>
  <si>
    <t>KEOP-1.3.0/09-11-2012-0009 pályázat (Békés Megyei Ivóvízminőség-javító program)</t>
  </si>
  <si>
    <t>Kondoros Város Önkormányzata</t>
  </si>
  <si>
    <t>Európai uniós támogatással megvalósuló projektek</t>
  </si>
  <si>
    <r>
      <t xml:space="preserve">bevételei, kiadásai, hozzájárulások </t>
    </r>
    <r>
      <rPr>
        <i/>
        <sz val="10"/>
        <rFont val="Arial"/>
        <family val="2"/>
      </rPr>
      <t>(támogatási szerződések szerint)</t>
    </r>
  </si>
  <si>
    <t>ezer forintban</t>
  </si>
  <si>
    <t>Projekt neve:</t>
  </si>
  <si>
    <t>Kerékpárút-kivitelezés Kondoros befejező szakaszán</t>
  </si>
  <si>
    <t>Projekt azonosítója:</t>
  </si>
  <si>
    <t>KÖZOP-3.2.0/C-08-2011-0032</t>
  </si>
  <si>
    <t>tervezett összköltség:</t>
  </si>
  <si>
    <t>bruttó 100.974 ezer Ft</t>
  </si>
  <si>
    <t>kezdés időpontja:</t>
  </si>
  <si>
    <t>2012. június 1.</t>
  </si>
  <si>
    <t>befejezés időpontja:</t>
  </si>
  <si>
    <t>2013. november 30.</t>
  </si>
  <si>
    <t>Források</t>
  </si>
  <si>
    <t>2013.12.31-ig</t>
  </si>
  <si>
    <t>2014.</t>
  </si>
  <si>
    <t>2014. után</t>
  </si>
  <si>
    <t>saját erő</t>
  </si>
  <si>
    <t>központi támogatás</t>
  </si>
  <si>
    <t>EU-s forrás</t>
  </si>
  <si>
    <t>Hitel</t>
  </si>
  <si>
    <t>Egyéb forrás</t>
  </si>
  <si>
    <t>Források összesen</t>
  </si>
  <si>
    <t>kiadások</t>
  </si>
  <si>
    <t xml:space="preserve">személyi jellegű </t>
  </si>
  <si>
    <t>beruházások</t>
  </si>
  <si>
    <t>szolgáltatások</t>
  </si>
  <si>
    <t xml:space="preserve">egyéb </t>
  </si>
  <si>
    <t>kiadások összesen</t>
  </si>
  <si>
    <t>Kondoros település szennyvízhálózatának bővítése és az ehhez szükséges kapacitás- és hatékonyság növelése a meglévő szennyvíztisztító telepen</t>
  </si>
  <si>
    <t>KEOP-1.2.0/2F/09-2010-0021</t>
  </si>
  <si>
    <t>nettó 1.454.321 ezer Ft</t>
  </si>
  <si>
    <t>2011.augusztus 1.</t>
  </si>
  <si>
    <t>2014. november 30.</t>
  </si>
  <si>
    <r>
      <t xml:space="preserve">Egyéb forrás </t>
    </r>
    <r>
      <rPr>
        <i/>
        <sz val="10"/>
        <rFont val="Arial"/>
        <family val="2"/>
      </rPr>
      <t>(Vziközmű Társulat)</t>
    </r>
  </si>
  <si>
    <t>Vízvédelmi fejlesztések megvalósítása Kondoros, Gyomaendrőd, Kamut és Kétsoprony településeken</t>
  </si>
  <si>
    <t>DAOP-5.2-1/A-11-2011-0010</t>
  </si>
  <si>
    <t>bruttó 376.020 ezer Ft</t>
  </si>
  <si>
    <t>2013. március 27.</t>
  </si>
  <si>
    <t>2014. március 26.</t>
  </si>
  <si>
    <t>Konzorciumi tagok:</t>
  </si>
  <si>
    <t>Gyomaendrőd Város Önkormányzata</t>
  </si>
  <si>
    <t>Kamut Község Önkormányzata</t>
  </si>
  <si>
    <t>Kétsporony Község Önkormányzata</t>
  </si>
  <si>
    <t>Gesztor:</t>
  </si>
  <si>
    <t>saját erő (Kondoros)</t>
  </si>
  <si>
    <t>saját erőből központi támogatás (Kondoros)</t>
  </si>
  <si>
    <t>Saját erő (Kamut, Kétsoprony, Gyomaendrőd)</t>
  </si>
  <si>
    <t>központi támogatás (Kamut, Kétsoprony, Gyomaendrőd)</t>
  </si>
  <si>
    <t>Komplex belvízrendezési program megvalósítása a belterületen és a csatlakozó társulati csatornán I. ütem</t>
  </si>
  <si>
    <t>DAOP-5.2.1/D-2008-0002</t>
  </si>
  <si>
    <r>
      <t xml:space="preserve">bruttó 2.197.768 ezer Ft </t>
    </r>
    <r>
      <rPr>
        <u val="single"/>
        <sz val="10"/>
        <rFont val="Arial"/>
        <family val="2"/>
      </rPr>
      <t>(9. TSZ szerint)</t>
    </r>
  </si>
  <si>
    <t>2009. februrár 23.</t>
  </si>
  <si>
    <t>2014. március 31.</t>
  </si>
  <si>
    <t>Békés Város Önkormányzata</t>
  </si>
  <si>
    <t>Doboz Nagyközség Önkormányzata</t>
  </si>
  <si>
    <t>Geszt Község Önkormányzata</t>
  </si>
  <si>
    <t>Kötegyán Község Önkormányzata</t>
  </si>
  <si>
    <t>Kunágota Község Önkormányzata</t>
  </si>
  <si>
    <t>Méhkerék Község Önkormányzata</t>
  </si>
  <si>
    <t>Mezőberény Város Önkormányzata</t>
  </si>
  <si>
    <t>Okány Község Önkormányzata</t>
  </si>
  <si>
    <t>Pusztaföldvár Község Önkormányzata</t>
  </si>
  <si>
    <t>Sarkad Város Önkormányzata</t>
  </si>
  <si>
    <t>Sarkadkeresztúr Község Önkormányzata</t>
  </si>
  <si>
    <t>Szarvas Város Önkormányzata</t>
  </si>
  <si>
    <t>Tótkomlós Város Önkormányzata</t>
  </si>
  <si>
    <t>Újszalonta Község Önkormányzata</t>
  </si>
  <si>
    <t>saját erő (Kondoros) *</t>
  </si>
  <si>
    <t>BM Önerőalap támogatás 16 településre</t>
  </si>
  <si>
    <r>
      <t>Kondoros Város Önkormányzat</t>
    </r>
    <r>
      <rPr>
        <sz val="10"/>
        <rFont val="Arial"/>
        <family val="2"/>
      </rPr>
      <t xml:space="preserve">ának a projekt megvalósításához szükséges saját forrása változott, amelyet a fenti adat még nem tartalmaz: eredeti előirányzat </t>
    </r>
    <r>
      <rPr>
        <b/>
        <sz val="10"/>
        <rFont val="Arial"/>
        <family val="2"/>
      </rPr>
      <t>11.242 ezer Ft</t>
    </r>
    <r>
      <rPr>
        <sz val="10"/>
        <rFont val="Arial"/>
        <family val="2"/>
      </rPr>
      <t xml:space="preserve"> volt (BM önerőalap támogatással együtt), ez emelkedett </t>
    </r>
    <r>
      <rPr>
        <b/>
        <sz val="10"/>
        <rFont val="Arial"/>
        <family val="2"/>
      </rPr>
      <t>740 ezer Ft</t>
    </r>
    <r>
      <rPr>
        <sz val="10"/>
        <rFont val="Arial"/>
        <family val="2"/>
      </rPr>
      <t xml:space="preserve"> többlet önerő biztosításával 266/2013. (X.09) határozat alapján, </t>
    </r>
    <r>
      <rPr>
        <b/>
        <sz val="10"/>
        <rFont val="Arial"/>
        <family val="2"/>
      </rPr>
      <t>1.530 ezer Ft</t>
    </r>
    <r>
      <rPr>
        <sz val="10"/>
        <rFont val="Arial"/>
        <family val="2"/>
      </rPr>
      <t xml:space="preserve"> többlet önerő pótmunkára 233/2013. (VIII.29) határozat alapján, és </t>
    </r>
    <r>
      <rPr>
        <b/>
        <sz val="10"/>
        <rFont val="Arial"/>
        <family val="2"/>
      </rPr>
      <t xml:space="preserve">4.415 ezer </t>
    </r>
    <r>
      <rPr>
        <sz val="10"/>
        <rFont val="Arial"/>
        <family val="2"/>
      </rPr>
      <t>Ft plusz forrás biztosításával, amennyiben elutasításra kerül a többletmunkára vonatkozó igény 232/2013. (VIII.29) határozat alapján.</t>
    </r>
  </si>
  <si>
    <t>Jelenleg folyamatban van a 10. TSZ módosítási kérelem elbírálása, amely pozitív elbírálás esetén jelentősen módosítja az adatokat. Mindezek miatt nem kerül feltöltésre a kiadások táblázat.</t>
  </si>
  <si>
    <t>Hivatal Összesen</t>
  </si>
  <si>
    <t>Foglalkoztatotti létszám intézményenként</t>
  </si>
  <si>
    <t>Jogcím</t>
  </si>
  <si>
    <t>Megnevezése</t>
  </si>
  <si>
    <t>telj.mi.</t>
  </si>
  <si>
    <t>rész.m.i.</t>
  </si>
  <si>
    <t>Közh., Közc., egyéb</t>
  </si>
  <si>
    <t>prémium év</t>
  </si>
  <si>
    <t>össz.</t>
  </si>
  <si>
    <t>fogl./fő/</t>
  </si>
  <si>
    <t>létsz./fő</t>
  </si>
  <si>
    <t>Dérczy Ferenc Könyvtár és Közműv.I.</t>
  </si>
  <si>
    <t>Önkormányzat összesen:</t>
  </si>
  <si>
    <t>2013. eredeti ei.</t>
  </si>
  <si>
    <t>2013. módosított ei.</t>
  </si>
  <si>
    <t>Előir.  csop. sz.</t>
  </si>
  <si>
    <t>Kondoros Város Önkormányzat 2013. évi bevételei feladatonkénti megbontásban intézményenként</t>
  </si>
  <si>
    <t>16.</t>
  </si>
  <si>
    <t>Önkormányzat összesen</t>
  </si>
  <si>
    <t>Települési Szolg.Int. összesen</t>
  </si>
  <si>
    <t>Kondoros Kardos Közoktatási Intézményfenntartó Társulás támogatása</t>
  </si>
  <si>
    <t>MIK-fenntartott önkormányzti tulajdonú köznev.intézmények támogatása</t>
  </si>
  <si>
    <t>Módosított ei</t>
  </si>
  <si>
    <t>Teljesítés</t>
  </si>
  <si>
    <t>Teljesítés %-a</t>
  </si>
  <si>
    <t>Megoszlás %-a</t>
  </si>
  <si>
    <t>Egyéb különféle működési támogatás (Erzsébet utalvány)</t>
  </si>
  <si>
    <t xml:space="preserve"> Módosított ei.</t>
  </si>
  <si>
    <t>Teljesítés %a</t>
  </si>
  <si>
    <t>Módosított ei.</t>
  </si>
  <si>
    <t>Eredeti ei.</t>
  </si>
  <si>
    <t>Kistérségi közmunkaprogram</t>
  </si>
  <si>
    <t>"Batthányi-Geist kastély történeti kertjének helyreállítása, értékeinek megőrzése Kondoroson" - KEOP-3.1.2/09-11 kódszámú pályázat</t>
  </si>
  <si>
    <t>Ingatlan vásárlás a 291/2013.(X.31.)sz.ÖK.határozat szerint - 0216/3 hrsz.</t>
  </si>
  <si>
    <t>Egészségfejlesztés - TÁMOP-6.1.2/11 kódszámú pályázat</t>
  </si>
  <si>
    <t>Iratmegsemmisítő vásárlás</t>
  </si>
  <si>
    <t>Települési Szolgáltató Intézmény összesen:</t>
  </si>
  <si>
    <t>Körösszögi Hulladékgazdálkodás</t>
  </si>
  <si>
    <t>BM. Társ Konzorciuma</t>
  </si>
  <si>
    <t>Orosháza és Térsége Ivóvízmin-jav.Önk Társ.</t>
  </si>
  <si>
    <t>Ált.Iskolásokért Alapítvány</t>
  </si>
  <si>
    <t>Kondorosért Alapítvány</t>
  </si>
  <si>
    <t>Kistérségi Terepjáró szgk.beszerzéshez hozzájárulás</t>
  </si>
  <si>
    <t>Ivóvíz pe átadás  269/2013.hat., 4/2014. (I.09.)sz.ÖK.hat.</t>
  </si>
  <si>
    <t>2013. évi teljesítés</t>
  </si>
  <si>
    <t>forgalomképes ingatlanok</t>
  </si>
  <si>
    <t>ezen belül</t>
  </si>
  <si>
    <t>szántók</t>
  </si>
  <si>
    <t>telkek</t>
  </si>
  <si>
    <t>forgalomképtelen ingatlanok</t>
  </si>
  <si>
    <t>korlátozottan forgalomképes</t>
  </si>
  <si>
    <t>KONDOROS VÁROS ÖNKORMÁNYZATÁNAK</t>
  </si>
  <si>
    <t>FORGALOMKÉPTELEN VAGYONA (TÖRZSVAGYON)</t>
  </si>
  <si>
    <t>MEGNEVEZÉS</t>
  </si>
  <si>
    <t>HRSZ</t>
  </si>
  <si>
    <t>TERÜLET (m²)</t>
  </si>
  <si>
    <t>ÉRTÉK (EFT)</t>
  </si>
  <si>
    <t>ADY ENDRE UTCA</t>
  </si>
  <si>
    <t>ANDRÁSSY UTCA</t>
  </si>
  <si>
    <t>ARADI ÚT</t>
  </si>
  <si>
    <t>ARANY JÁNOS UTCA</t>
  </si>
  <si>
    <t>ÁCHIM ANDRÁS UTCA</t>
  </si>
  <si>
    <t>ÁRPÁD UTCA</t>
  </si>
  <si>
    <t>BACSÓ BÉLA UTCA</t>
  </si>
  <si>
    <t>BAJCSY-ZSILINSZKY UTCA</t>
  </si>
  <si>
    <t>BARTÓK BÉLA UTCA</t>
  </si>
  <si>
    <t>BEM UTCA</t>
  </si>
  <si>
    <t>BÉKE UTCA</t>
  </si>
  <si>
    <t>BOCSKAI UTCA</t>
  </si>
  <si>
    <t>BUDAI NAGY ANTAL UTCA</t>
  </si>
  <si>
    <t>CSABAI UTCA</t>
  </si>
  <si>
    <t>DAMJANICH UTCA</t>
  </si>
  <si>
    <t>DARU UTCA</t>
  </si>
  <si>
    <t>DEÁK FERENC UTCA</t>
  </si>
  <si>
    <t>DOBÓ ISTVÁN UTCA</t>
  </si>
  <si>
    <t>DÓZSA GYÖRGY UTCA</t>
  </si>
  <si>
    <t>ENDRŐDI ÚT</t>
  </si>
  <si>
    <t>2028/1</t>
  </si>
  <si>
    <t>2028/2</t>
  </si>
  <si>
    <t>245</t>
  </si>
  <si>
    <t>GÉPÁLLOMÁS UTCA</t>
  </si>
  <si>
    <t>HŐSÖK ÚTJA</t>
  </si>
  <si>
    <t>HUNYADI UTCA</t>
  </si>
  <si>
    <t>ISKOLA UTCA</t>
  </si>
  <si>
    <t>JÓKAI UTCA</t>
  </si>
  <si>
    <t>JÓZSEF ATTILA UTCA</t>
  </si>
  <si>
    <t>KINIZSI UTCA</t>
  </si>
  <si>
    <t>125/1</t>
  </si>
  <si>
    <t>KLAPKA UTCA</t>
  </si>
  <si>
    <t>KÖLCSEY FERENC UTCA</t>
  </si>
  <si>
    <t>LIGET UTCA</t>
  </si>
  <si>
    <t>MÁTYÁS KIRÁLY UTCA</t>
  </si>
  <si>
    <t>MUNKÁCSY UTCA</t>
  </si>
  <si>
    <t>NEFELEJCS UTCA</t>
  </si>
  <si>
    <t>OKTÓBER 6. UTCA</t>
  </si>
  <si>
    <t>ŐR UTCA</t>
  </si>
  <si>
    <t>PETŐFI UTCA</t>
  </si>
  <si>
    <t>PIPACS UTCA</t>
  </si>
  <si>
    <t>2067/19</t>
  </si>
  <si>
    <t>RÁKÓCZI FERENC UTCA</t>
  </si>
  <si>
    <t>RIGÓ UTCA</t>
  </si>
  <si>
    <t>2067/7</t>
  </si>
  <si>
    <t>RÓZSA UTCA</t>
  </si>
  <si>
    <t>SOMOGYI BÉLA UTCA</t>
  </si>
  <si>
    <t>SZABADSÁG UTCA</t>
  </si>
  <si>
    <t>SZÉCHENYI UTCA</t>
  </si>
  <si>
    <t>SZEDER UTCA</t>
  </si>
  <si>
    <t>2067/31</t>
  </si>
  <si>
    <t>SZÉNÁSI ÚT</t>
  </si>
  <si>
    <t>SZŐLŐ UTCA</t>
  </si>
  <si>
    <t>TÁNCSICS UTCA</t>
  </si>
  <si>
    <t>TEMETŐI ÚT</t>
  </si>
  <si>
    <t>TESSEDIK UTCA</t>
  </si>
  <si>
    <t>THALY KÁLMÁN UTCA</t>
  </si>
  <si>
    <t>TÓPART</t>
  </si>
  <si>
    <t>TULIPÁN UTCA</t>
  </si>
  <si>
    <t>VASÚT UTCA</t>
  </si>
  <si>
    <t>VASVÁRI UTCA</t>
  </si>
  <si>
    <t>WESSELÉNYI UTCA</t>
  </si>
  <si>
    <t>ZRÍNYI MIKLÓS UTCA</t>
  </si>
  <si>
    <t>NÉVTELEN ÖNKORMÁNYZATI ÚT/UTCÁK</t>
  </si>
  <si>
    <t>2067/1</t>
  </si>
  <si>
    <t>2067/13</t>
  </si>
  <si>
    <t>2067/25</t>
  </si>
  <si>
    <t>DOLGOZÓK DŰLŐ</t>
  </si>
  <si>
    <t>06</t>
  </si>
  <si>
    <t>018</t>
  </si>
  <si>
    <t>TEHENÉSZETI BEKÖTŐ</t>
  </si>
  <si>
    <t>010</t>
  </si>
  <si>
    <t>TEHENÉSZETRŐL ZVADA SORRA ÚT</t>
  </si>
  <si>
    <t>012</t>
  </si>
  <si>
    <t>BEKÖTŐ A RÉGI SERTÉSTELEPRE</t>
  </si>
  <si>
    <t>014/1</t>
  </si>
  <si>
    <t>KARDOS-KONDOROS HATÁRÚT</t>
  </si>
  <si>
    <t>015</t>
  </si>
  <si>
    <t>ZVADA SOR</t>
  </si>
  <si>
    <t>016</t>
  </si>
  <si>
    <t>HOSSZÚ SOR</t>
  </si>
  <si>
    <t>022</t>
  </si>
  <si>
    <t>LESTYAN DŰLŐ</t>
  </si>
  <si>
    <t>024</t>
  </si>
  <si>
    <t>TÓTH DŰLŐ</t>
  </si>
  <si>
    <t>027</t>
  </si>
  <si>
    <t>PALUSKA DŰLŐ</t>
  </si>
  <si>
    <t>029</t>
  </si>
  <si>
    <t>KÜLTERÜLETI KÖZÚT</t>
  </si>
  <si>
    <t>030/38</t>
  </si>
  <si>
    <t>RÁK DŰLŐ</t>
  </si>
  <si>
    <t>031</t>
  </si>
  <si>
    <t>PEPÓ DŰLŐ</t>
  </si>
  <si>
    <t>033</t>
  </si>
  <si>
    <t>HUNYA-KONDOROS HATÁRÚT</t>
  </si>
  <si>
    <t>035</t>
  </si>
  <si>
    <t>037</t>
  </si>
  <si>
    <t>038/50</t>
  </si>
  <si>
    <t>HATÁRÚTTÓL KERTÉSZETIG ÚT</t>
  </si>
  <si>
    <t>039</t>
  </si>
  <si>
    <t>050</t>
  </si>
  <si>
    <t>TÓTH-FECSKE DŰLŐ</t>
  </si>
  <si>
    <t>040</t>
  </si>
  <si>
    <t>041/21</t>
  </si>
  <si>
    <t>HOMOKBÁNYÁNÁL LÉVŐ ÚT</t>
  </si>
  <si>
    <t>042/6/a</t>
  </si>
  <si>
    <t>HOMOKBÁNYÁT MEGKERÜLŐ ÚT</t>
  </si>
  <si>
    <t>043</t>
  </si>
  <si>
    <t>ISKOLA SOR</t>
  </si>
  <si>
    <t>046</t>
  </si>
  <si>
    <t>MELIS DŰLŐ</t>
  </si>
  <si>
    <t>056</t>
  </si>
  <si>
    <t>KERTÉSZETI BEKÖTŐ</t>
  </si>
  <si>
    <t>059</t>
  </si>
  <si>
    <t>SZESZFŐZDE DŰLŐ</t>
  </si>
  <si>
    <t>062</t>
  </si>
  <si>
    <t>067</t>
  </si>
  <si>
    <t>064/16</t>
  </si>
  <si>
    <t>064/17</t>
  </si>
  <si>
    <t>064/26</t>
  </si>
  <si>
    <t>VASKOR SOR</t>
  </si>
  <si>
    <t>065</t>
  </si>
  <si>
    <t>068/40</t>
  </si>
  <si>
    <t>VINCE DŰLŐ</t>
  </si>
  <si>
    <t>069</t>
  </si>
  <si>
    <t>FENYŐERDŐ MELLETTI ÚT A LIGETNÉL</t>
  </si>
  <si>
    <t>070/8</t>
  </si>
  <si>
    <t>BENZINKÚT MELLETTI ÚT</t>
  </si>
  <si>
    <t>071/2/d</t>
  </si>
  <si>
    <t>TARCSAI ÚT</t>
  </si>
  <si>
    <t>074/1</t>
  </si>
  <si>
    <t>074/2</t>
  </si>
  <si>
    <t>075/16</t>
  </si>
  <si>
    <t>MAGSZÖV BEKÖTŐ</t>
  </si>
  <si>
    <t>077</t>
  </si>
  <si>
    <t>LENGYEL DŰLŐ</t>
  </si>
  <si>
    <t>080</t>
  </si>
  <si>
    <t>ÚT A LENGYEL DŰLŐRŐL A LINEÁRÚTRA</t>
  </si>
  <si>
    <t>081/7</t>
  </si>
  <si>
    <t>082</t>
  </si>
  <si>
    <t>084</t>
  </si>
  <si>
    <t>ÚT A TARCSAIRÓL A LINEÁRUTAKHOZ</t>
  </si>
  <si>
    <t>086</t>
  </si>
  <si>
    <t>089</t>
  </si>
  <si>
    <t>LINEÁR I. BAL OLDALI ÚT</t>
  </si>
  <si>
    <t>091</t>
  </si>
  <si>
    <t>0117/4</t>
  </si>
  <si>
    <t>LINEÁR II. KEZELŐÚT</t>
  </si>
  <si>
    <t>093/6</t>
  </si>
  <si>
    <t>LINEÁR II. BAL OLDALI ÚT</t>
  </si>
  <si>
    <t>094/2</t>
  </si>
  <si>
    <t>0103/6</t>
  </si>
  <si>
    <t>094/3</t>
  </si>
  <si>
    <t>LINEÁR II. JOBB OLDALI ÚT</t>
  </si>
  <si>
    <t>095</t>
  </si>
  <si>
    <t>0117/2</t>
  </si>
  <si>
    <t>096/1</t>
  </si>
  <si>
    <t>096/3</t>
  </si>
  <si>
    <t>0100</t>
  </si>
  <si>
    <t>0103/7</t>
  </si>
  <si>
    <t>0103/9</t>
  </si>
  <si>
    <t>BAKOS HATÁR DŰLŐ</t>
  </si>
  <si>
    <t>0104/1</t>
  </si>
  <si>
    <t>LINEÁR I JOBB OLDALI ÚT</t>
  </si>
  <si>
    <t>0104/2</t>
  </si>
  <si>
    <t>0106/2</t>
  </si>
  <si>
    <t>0108/2</t>
  </si>
  <si>
    <t>0117/10</t>
  </si>
  <si>
    <t>BAKOS BEJÁRÓ</t>
  </si>
  <si>
    <t>0106/1</t>
  </si>
  <si>
    <t>SZABÓ DŰLŐ</t>
  </si>
  <si>
    <t>0108/1</t>
  </si>
  <si>
    <t>LINEÁR I.KEZELŐÚT</t>
  </si>
  <si>
    <t>0112</t>
  </si>
  <si>
    <t>0117/6</t>
  </si>
  <si>
    <t>MICSURIN ÚT</t>
  </si>
  <si>
    <t>0113</t>
  </si>
  <si>
    <t>0115/2</t>
  </si>
  <si>
    <t>OLAJKUTAS ÚT</t>
  </si>
  <si>
    <t>0119</t>
  </si>
  <si>
    <t>LÁNG DŰLŐ</t>
  </si>
  <si>
    <t>0120</t>
  </si>
  <si>
    <t>0123/16</t>
  </si>
  <si>
    <t>GYEMENGYI DŰLŐ</t>
  </si>
  <si>
    <t>0124/1</t>
  </si>
  <si>
    <t>0124/3</t>
  </si>
  <si>
    <t>0125/32</t>
  </si>
  <si>
    <t>KOVÁCS DŰLŐ</t>
  </si>
  <si>
    <t>0126/1</t>
  </si>
  <si>
    <t>0126/3</t>
  </si>
  <si>
    <t>0127</t>
  </si>
  <si>
    <t>0130</t>
  </si>
  <si>
    <t>CSATÁR DŰLŐ</t>
  </si>
  <si>
    <t>0131/1</t>
  </si>
  <si>
    <t>0131/3</t>
  </si>
  <si>
    <t>0132</t>
  </si>
  <si>
    <t>0178</t>
  </si>
  <si>
    <t>LADÁNYI DŰLŐ</t>
  </si>
  <si>
    <t>0134</t>
  </si>
  <si>
    <t>0137</t>
  </si>
  <si>
    <t>0144</t>
  </si>
  <si>
    <t>0139</t>
  </si>
  <si>
    <t>0141</t>
  </si>
  <si>
    <t>MAGTÁR DŰLŐ</t>
  </si>
  <si>
    <t>0147</t>
  </si>
  <si>
    <t>0148</t>
  </si>
  <si>
    <t>ERZSÉBET TÉRI ÚT</t>
  </si>
  <si>
    <t>0151</t>
  </si>
  <si>
    <t>CSÁNYI DŰLŐ</t>
  </si>
  <si>
    <t>0153</t>
  </si>
  <si>
    <t>BÓDIS DŰLŐ</t>
  </si>
  <si>
    <t>0156</t>
  </si>
  <si>
    <t>SUTYINSZKI DŰLŐ</t>
  </si>
  <si>
    <t>0158</t>
  </si>
  <si>
    <t>0161/1</t>
  </si>
  <si>
    <t>0161/3</t>
  </si>
  <si>
    <t>0159/39</t>
  </si>
  <si>
    <t>BAROMFITELEPI BEKÖTŐ</t>
  </si>
  <si>
    <t>0162</t>
  </si>
  <si>
    <t>VALYGEL DŰLŐ</t>
  </si>
  <si>
    <t>0164/1</t>
  </si>
  <si>
    <t>0164/3</t>
  </si>
  <si>
    <t>SERTÉSTELEP MELLETTI ÚT</t>
  </si>
  <si>
    <t>0166</t>
  </si>
  <si>
    <t>0171</t>
  </si>
  <si>
    <t>BECSKEREKI SOR</t>
  </si>
  <si>
    <t>0173</t>
  </si>
  <si>
    <t>0175</t>
  </si>
  <si>
    <t>CSORVÁS-KONDOROS HATÁRÚT</t>
  </si>
  <si>
    <t>0182</t>
  </si>
  <si>
    <t>DAJKA DŰLŐ</t>
  </si>
  <si>
    <t>0183</t>
  </si>
  <si>
    <t>VITÁLIS DŰLŐ</t>
  </si>
  <si>
    <t>0185</t>
  </si>
  <si>
    <t>PEKÁRIK DŰLŐ</t>
  </si>
  <si>
    <t>0187</t>
  </si>
  <si>
    <t>DÍSZÚT</t>
  </si>
  <si>
    <t>0189</t>
  </si>
  <si>
    <t>0219</t>
  </si>
  <si>
    <t>0224</t>
  </si>
  <si>
    <t>0191</t>
  </si>
  <si>
    <t>SZÉLES ÚT</t>
  </si>
  <si>
    <t>0193</t>
  </si>
  <si>
    <t>0194</t>
  </si>
  <si>
    <t>0200</t>
  </si>
  <si>
    <t>GERGELY DŰLŐ</t>
  </si>
  <si>
    <t>0202</t>
  </si>
  <si>
    <t>0203</t>
  </si>
  <si>
    <t>ISTVÁN MAJORI ÚT</t>
  </si>
  <si>
    <t>0205</t>
  </si>
  <si>
    <t>VÁLASZTÓ VONAL ÚT</t>
  </si>
  <si>
    <t>0207</t>
  </si>
  <si>
    <t>0208</t>
  </si>
  <si>
    <t>0209/2</t>
  </si>
  <si>
    <t>0211</t>
  </si>
  <si>
    <t>MEGGYESALÉ</t>
  </si>
  <si>
    <t>0212</t>
  </si>
  <si>
    <t>GEISZT MAJORI BEKÖTŐ</t>
  </si>
  <si>
    <t>0214</t>
  </si>
  <si>
    <t>0215</t>
  </si>
  <si>
    <t>0217/9</t>
  </si>
  <si>
    <t>0220</t>
  </si>
  <si>
    <t>KATONA SOR</t>
  </si>
  <si>
    <t>0222</t>
  </si>
  <si>
    <t>0233/1</t>
  </si>
  <si>
    <t>0233/3</t>
  </si>
  <si>
    <t>0225/46</t>
  </si>
  <si>
    <t>0227</t>
  </si>
  <si>
    <t>KECSKE SOR</t>
  </si>
  <si>
    <t>0229</t>
  </si>
  <si>
    <t>0230/12</t>
  </si>
  <si>
    <t>SOMOGYI DŰLŐ</t>
  </si>
  <si>
    <t>0231</t>
  </si>
  <si>
    <t>0234/31</t>
  </si>
  <si>
    <t>GÉPÁLLOMÁS DŰLŐ</t>
  </si>
  <si>
    <t>0235/1</t>
  </si>
  <si>
    <t>0235/2</t>
  </si>
  <si>
    <t>0244</t>
  </si>
  <si>
    <t>0245/13</t>
  </si>
  <si>
    <t>0247/7</t>
  </si>
  <si>
    <t>BÉRLETI BEKÖTŐ</t>
  </si>
  <si>
    <t>0248</t>
  </si>
  <si>
    <t>CSENDES DŰLŐ</t>
  </si>
  <si>
    <t>0250</t>
  </si>
  <si>
    <t>0259</t>
  </si>
  <si>
    <t>0274/1</t>
  </si>
  <si>
    <t>0274/3</t>
  </si>
  <si>
    <t>0252</t>
  </si>
  <si>
    <t>SONKOLY DŰLŐ</t>
  </si>
  <si>
    <t>0253</t>
  </si>
  <si>
    <t>0279</t>
  </si>
  <si>
    <t>0286/1</t>
  </si>
  <si>
    <t>0286/3</t>
  </si>
  <si>
    <t>0291/a</t>
  </si>
  <si>
    <t>EGYHÁZ DŰLŐ</t>
  </si>
  <si>
    <t>0255</t>
  </si>
  <si>
    <t>SZENTESI DŰLŐ</t>
  </si>
  <si>
    <t>0257/2</t>
  </si>
  <si>
    <t>0262/1</t>
  </si>
  <si>
    <t>0262/3</t>
  </si>
  <si>
    <t>0272</t>
  </si>
  <si>
    <t>0264</t>
  </si>
  <si>
    <t>0266</t>
  </si>
  <si>
    <t>0268</t>
  </si>
  <si>
    <t>0271</t>
  </si>
  <si>
    <t>0273/22</t>
  </si>
  <si>
    <t>0276/7</t>
  </si>
  <si>
    <t>0277/1</t>
  </si>
  <si>
    <t>0277/3</t>
  </si>
  <si>
    <t>SZENTESI ÚT</t>
  </si>
  <si>
    <t>0281</t>
  </si>
  <si>
    <t>0288/1</t>
  </si>
  <si>
    <t>0288/3</t>
  </si>
  <si>
    <t>MRÁZ BEKÖTŐ</t>
  </si>
  <si>
    <t>0284</t>
  </si>
  <si>
    <t>MACZÁK DŰLŐ</t>
  </si>
  <si>
    <t>0293</t>
  </si>
  <si>
    <t>0299</t>
  </si>
  <si>
    <t>0303</t>
  </si>
  <si>
    <t>0295/2</t>
  </si>
  <si>
    <t>0295/3</t>
  </si>
  <si>
    <t>0304/15/b</t>
  </si>
  <si>
    <t>0117/31</t>
  </si>
  <si>
    <t>ÁRPÁD JÁTSZÓTÉR</t>
  </si>
  <si>
    <t>VOLT MOZI TERÜLETE</t>
  </si>
  <si>
    <t>KOSSUTH LAJOS TÉR</t>
  </si>
  <si>
    <t>563/3</t>
  </si>
  <si>
    <t>GAGARIN JÁTSZÓTÉR</t>
  </si>
  <si>
    <t>PÖTTYÖS ELÖTTI KÖZKERT</t>
  </si>
  <si>
    <t>PIACTÉR</t>
  </si>
  <si>
    <t>ÚJ PIACTÉR</t>
  </si>
  <si>
    <t>HŐSÖK TERE</t>
  </si>
  <si>
    <t>VÁSÁRTÉR</t>
  </si>
  <si>
    <t>SZÉCHENYI TÉR</t>
  </si>
  <si>
    <t>BÉKE UTCAI KÖZKERT</t>
  </si>
  <si>
    <t>LAKÓTELEPI KÖZPARK</t>
  </si>
  <si>
    <t>2057/2</t>
  </si>
  <si>
    <t>RÉGI LIGET</t>
  </si>
  <si>
    <t>VASÚTÁLLOMÁS-VASVÁRI U.-I KÖZKERT</t>
  </si>
  <si>
    <t>KEVERŐVEL SZEMBENI KÖZKERT</t>
  </si>
  <si>
    <t>RÓZSA TÉR</t>
  </si>
  <si>
    <t>NEM NEVESÍTETT KÖZKERT</t>
  </si>
  <si>
    <t>VALACZKAI FÉLE TERÜLET</t>
  </si>
  <si>
    <t>SZÉNÁSI ÚTI TELEK (CSÁRDA MELLETT)</t>
  </si>
  <si>
    <r>
      <t xml:space="preserve">SZÉCHENYI TÉRI TERÜLET </t>
    </r>
    <r>
      <rPr>
        <sz val="9"/>
        <color indexed="8"/>
        <rFont val="Arial"/>
        <family val="2"/>
      </rPr>
      <t>(VOLT FÜRDŐ)</t>
    </r>
  </si>
  <si>
    <t>ÖVÁROK/CSATORNA </t>
  </si>
  <si>
    <t>066/28</t>
  </si>
  <si>
    <t>068/55</t>
  </si>
  <si>
    <t>070/20</t>
  </si>
  <si>
    <t>070/22</t>
  </si>
  <si>
    <t>070/25</t>
  </si>
  <si>
    <t>070/26</t>
  </si>
  <si>
    <t>070/28</t>
  </si>
  <si>
    <t>0234/95</t>
  </si>
  <si>
    <t>0174/62</t>
  </si>
  <si>
    <t>0296/16</t>
  </si>
  <si>
    <t>0172/34</t>
  </si>
  <si>
    <t>0234/87/a</t>
  </si>
  <si>
    <t>0234/89</t>
  </si>
  <si>
    <t>0234/92</t>
  </si>
  <si>
    <t>0239/34</t>
  </si>
  <si>
    <t>0261/62</t>
  </si>
  <si>
    <t>0226/13</t>
  </si>
  <si>
    <t>042/22</t>
  </si>
  <si>
    <t>042/26</t>
  </si>
  <si>
    <t>066/29</t>
  </si>
  <si>
    <t>0184/11</t>
  </si>
  <si>
    <t>0245/24</t>
  </si>
  <si>
    <t>0290/6</t>
  </si>
  <si>
    <t>KERÉKPÁRÚT</t>
  </si>
  <si>
    <t>KERÉKPÁRÚT FRÍZTEJ FELÉ</t>
  </si>
  <si>
    <t>KERÉKPÁRÚT A 44-ES MELLETT</t>
  </si>
  <si>
    <t>MŰFÜVES PÁLYA</t>
  </si>
  <si>
    <t>2221</t>
  </si>
  <si>
    <t>KERÉKPÁRÚT 44.SZ. ELSŐRENDŰ FŐÚT 102+132,104-147 KM SZELVÉNYEI KÖZÖTT</t>
  </si>
  <si>
    <t>KORLÁTOZOTTAN FORGALOMKÉPES VAGYONA (TÖRZSVAGYON)</t>
  </si>
  <si>
    <t>ALSÓS ISKOLA, SZOLGÁLATI LAKÁS ÉS TORNAÉPÜLET</t>
  </si>
  <si>
    <t>ALSÓS ISKOLA UDVAR</t>
  </si>
  <si>
    <t>CSELÉDLAKÁS, KÁPOLNA</t>
  </si>
  <si>
    <t>0216/7/f</t>
  </si>
  <si>
    <t>FELSŐS ISKOLA ÉS TORNACSARNOK</t>
  </si>
  <si>
    <t>GYAKORLÓKERT</t>
  </si>
  <si>
    <t>6/2</t>
  </si>
  <si>
    <t>IDŐSEK NAPKÖZI OTTHONA</t>
  </si>
  <si>
    <t>KONDOROSI CSÁRDA</t>
  </si>
  <si>
    <t>MŰVELŐDÉSI HÁZ</t>
  </si>
  <si>
    <t>KÖZSÉGHÁZA</t>
  </si>
  <si>
    <t>KÖRZETI RENDELŐ ÉS SZOLGÁLATI LAKÁSOK</t>
  </si>
  <si>
    <t>MDF SZÉKHÁZ ÉS SZOLGÁLATI LAKÁSOK</t>
  </si>
  <si>
    <t>ÓVODA ÉS BÖLCSŐDE</t>
  </si>
  <si>
    <t>2023/1</t>
  </si>
  <si>
    <t>RENDŐRSÉG ÉS SZOLGÁLATI LAKÁSOK</t>
  </si>
  <si>
    <t>1215/1</t>
  </si>
  <si>
    <t>SZENNYVÍZTISZTÍTÓ TELEP</t>
  </si>
  <si>
    <t>0304/3/a</t>
  </si>
  <si>
    <t>SZIVATTYÚHÁZ</t>
  </si>
  <si>
    <t>918/2</t>
  </si>
  <si>
    <t>SZOCIÁLIS BÉRLAKÁSOK (HŐSÖK ÚTJA)</t>
  </si>
  <si>
    <r>
      <t xml:space="preserve">SZOCIÁLIS BÉRLAKÁSOK </t>
    </r>
    <r>
      <rPr>
        <sz val="9"/>
        <color indexed="8"/>
        <rFont val="Arial"/>
        <family val="2"/>
      </rPr>
      <t>(WESSELÉNYI U.)</t>
    </r>
  </si>
  <si>
    <t>SZOLGÁLATI LAKÁS</t>
  </si>
  <si>
    <t>SZOLGÁLATI LAKÁS (Béke u. 36.)</t>
  </si>
  <si>
    <t>SZOLGÁLATI LAKÁS (CSABAI ÚT 23.)</t>
  </si>
  <si>
    <t>SZOLGÁLATI LAKÁS (PIPACS U.)</t>
  </si>
  <si>
    <t>2067/22</t>
  </si>
  <si>
    <t>2067/23</t>
  </si>
  <si>
    <t>SZOLGÁLATI LAKÁS (ISKOLA U. 2/4)</t>
  </si>
  <si>
    <t>2181/2</t>
  </si>
  <si>
    <t>SZOLGÁLATI TANYÁK (MAJOR)</t>
  </si>
  <si>
    <t>0216/7/b</t>
  </si>
  <si>
    <t>TELEPÜLÉSI SZOLGÁLTATÓ INT.</t>
  </si>
  <si>
    <t>VADÁSZKASTÉLY + ERDŐ</t>
  </si>
  <si>
    <t>0216/2/a / b</t>
  </si>
  <si>
    <t>VÁGÓHÍD</t>
  </si>
  <si>
    <t>VÍZMŰ</t>
  </si>
  <si>
    <t>KÖZTEMETŐ</t>
  </si>
  <si>
    <t>ÚJ LIGET</t>
  </si>
  <si>
    <t>071/2/a</t>
  </si>
  <si>
    <t>KÜLTERÜLETI ZÖLDTERÜLET</t>
  </si>
  <si>
    <t>071/2/c</t>
  </si>
  <si>
    <t>NAGYMAJORI ERDŐ</t>
  </si>
  <si>
    <t>0216/6/a</t>
  </si>
  <si>
    <t>0304/3/b</t>
  </si>
  <si>
    <t>BEÉPÍTETT INGATLAN</t>
  </si>
  <si>
    <t>LŐTÉR</t>
  </si>
  <si>
    <t>HOMOKBÁNYA</t>
  </si>
  <si>
    <t>042/6/b</t>
  </si>
  <si>
    <t>MOCSÁR</t>
  </si>
  <si>
    <t>ANYAGGÖDÖR</t>
  </si>
  <si>
    <t>VÍZÁLLÁS</t>
  </si>
  <si>
    <t>KECSKE SORI TANYATELEK</t>
  </si>
  <si>
    <t>0228/11</t>
  </si>
  <si>
    <t>MAJORI SPORTTELEP</t>
  </si>
  <si>
    <t>0216/7/d</t>
  </si>
  <si>
    <t>MAJORI UDVAR</t>
  </si>
  <si>
    <t>0216/7/a</t>
  </si>
  <si>
    <t>0216/7/c</t>
  </si>
  <si>
    <t>SZEMÉTTELEP ÉS REKULTIVÁCIÓS P</t>
  </si>
  <si>
    <t>0237/1</t>
  </si>
  <si>
    <t>SZEMÉTTELEP</t>
  </si>
  <si>
    <t>0237/2</t>
  </si>
  <si>
    <t>TÖLTÉS</t>
  </si>
  <si>
    <t>ŐR UTCAI  TERÜLET</t>
  </si>
  <si>
    <t>SZEMÉTTELEP ÉS ÁROK</t>
  </si>
  <si>
    <t>0236/13/a</t>
  </si>
  <si>
    <t>SZEMÉTTELEPLERAKÓ</t>
  </si>
  <si>
    <t>0239/11/a</t>
  </si>
  <si>
    <t>DEÁK UTCAI INGATLAN</t>
  </si>
  <si>
    <t>ÁRUHÁZ, HŐSÖK TERE 6.</t>
  </si>
  <si>
    <t>GYOMAENDRŐDI REGIONÁLIS HULLADÉKKEZ. MŰ.</t>
  </si>
  <si>
    <t>0130/15 </t>
  </si>
  <si>
    <t>FORGALOMKÉPES VAGYONA (EGYÉB VAGYON)</t>
  </si>
  <si>
    <t>DEÁK UTCA</t>
  </si>
  <si>
    <t>918/1</t>
  </si>
  <si>
    <t>ŐR UTCAI TELEK</t>
  </si>
  <si>
    <t>RÓZSA UTCAI TELEK</t>
  </si>
  <si>
    <t>RIGÓ UTCAI TELEK</t>
  </si>
  <si>
    <t>2067/2</t>
  </si>
  <si>
    <t>2067/3</t>
  </si>
  <si>
    <t>2067/4</t>
  </si>
  <si>
    <t>2067/5</t>
  </si>
  <si>
    <t>PIPACS UTCAI TELEK</t>
  </si>
  <si>
    <t>2067/16</t>
  </si>
  <si>
    <t>2067/20</t>
  </si>
  <si>
    <t>2067/21</t>
  </si>
  <si>
    <t>ÖNKORMÁNYZATI TELEK</t>
  </si>
  <si>
    <t>0118/5</t>
  </si>
  <si>
    <t>KÜLTERÜLETI SZÁNTÓ</t>
  </si>
  <si>
    <t>0117/36</t>
  </si>
  <si>
    <t>042/6/c</t>
  </si>
  <si>
    <t>070/23</t>
  </si>
  <si>
    <t>071/2/b</t>
  </si>
  <si>
    <t>073/7</t>
  </si>
  <si>
    <t>0138/2</t>
  </si>
  <si>
    <t>0216/6/b</t>
  </si>
  <si>
    <t>0234/87/b</t>
  </si>
  <si>
    <t>0236/13/b</t>
  </si>
  <si>
    <t>0239/11/b</t>
  </si>
  <si>
    <t>0239/35</t>
  </si>
  <si>
    <t>0261/35</t>
  </si>
  <si>
    <t>0263/30</t>
  </si>
  <si>
    <t>0270/6</t>
  </si>
  <si>
    <t>0304/15/a</t>
  </si>
  <si>
    <t>BELTERÜLETI SZÁNTÓ</t>
  </si>
  <si>
    <t>GYÜMÖLCSÖS</t>
  </si>
  <si>
    <t>1999/29</t>
  </si>
  <si>
    <t>1999/30</t>
  </si>
  <si>
    <t>1999/31</t>
  </si>
  <si>
    <t>SPORTTELEP</t>
  </si>
  <si>
    <t>GYEKICZKI GYÖRGYNÉ FÉLE SZÁNTÓ (KÉTSOPRONY)</t>
  </si>
  <si>
    <t>020/15</t>
  </si>
  <si>
    <t>GYOMAENDRŐDI REG.HULLADÉKK.</t>
  </si>
  <si>
    <t>0130/14</t>
  </si>
  <si>
    <t>KONDOROS NAGYKÖZSÉG ÖNKORMÁNYZAT 2013. ÉVI KÖLTSÉGVETÉSE</t>
  </si>
  <si>
    <t>KÖZVETETT TÁMOGATÁSOK</t>
  </si>
  <si>
    <t>Kommunális adó 70 év felettiek adókedvezménye</t>
  </si>
  <si>
    <t>Kommunális adó emelés miatt a fenti összeg*1,25</t>
  </si>
  <si>
    <t>Gépjárműadó mentességek</t>
  </si>
  <si>
    <t>A gépjárműadóról szóló 1991. évi LXXXII. Törvény 5. §-ában foglaltak alapján</t>
  </si>
  <si>
    <t>a.) a költségvetési szerv</t>
  </si>
  <si>
    <t>b.) az egyesület, az alapítvány</t>
  </si>
  <si>
    <t>d.) az egyház tulajdonában lévő gépjármű</t>
  </si>
  <si>
    <t>f.) a súlyos mozgáskorlátozott személy</t>
  </si>
  <si>
    <t>Egyéb mentességek a gépjárműadóban</t>
  </si>
  <si>
    <t>Összesen:</t>
  </si>
  <si>
    <t>Tehergépjárműre vonatkozó kedvezmény</t>
  </si>
  <si>
    <t>Függő, átfutó, kigyenlítő kiadások</t>
  </si>
  <si>
    <t>Függő, átfutó kiegyenlítő kiadások</t>
  </si>
  <si>
    <t>Sorsz.</t>
  </si>
  <si>
    <t>Kötelezettség jogcíme</t>
  </si>
  <si>
    <t>Kötelezettségvállalás éve (szerződés dátuma)</t>
  </si>
  <si>
    <t>Folyósítás</t>
  </si>
  <si>
    <t>Szerződés száma</t>
  </si>
  <si>
    <t>Összes vállalt kötelezettség</t>
  </si>
  <si>
    <t>Még fennálló kötelezettség (Következő évek törlesztő részletei és kamatai EFt-ban)</t>
  </si>
  <si>
    <t>Önkormányzati célhitel (Tarcsai út útépítés 1.)</t>
  </si>
  <si>
    <t>3.558</t>
  </si>
  <si>
    <t>4.386</t>
  </si>
  <si>
    <t>Kondoros 2028 Kötvény tőke (242,14 Ft/CHF)</t>
  </si>
  <si>
    <t>HU0000341896</t>
  </si>
  <si>
    <t>200.000 (1.225.190 CHF)</t>
  </si>
  <si>
    <t>Függő, átfutó, kiegyenlítő kiadások</t>
  </si>
  <si>
    <t>Szociális és gyermekjóléti alapell.támogatás</t>
  </si>
  <si>
    <t>Orosháza és Térsége Ivóvízminőség-javító Önk.Társ.</t>
  </si>
  <si>
    <t>Felhalmozási célú pénzeszköz átadás Démász</t>
  </si>
  <si>
    <t>Lakossági viziközműfejlesztési támog.</t>
  </si>
  <si>
    <t>2013. évi tény</t>
  </si>
  <si>
    <t>15. Adott kölcsön</t>
  </si>
  <si>
    <t>Mód.ei.</t>
  </si>
  <si>
    <t>Telj. %-a</t>
  </si>
  <si>
    <t>Függő, átfutó, kiegy. Kiadások</t>
  </si>
  <si>
    <t>Kölcsönök</t>
  </si>
  <si>
    <t>Függő, átfutó, kiegy. Bevételek</t>
  </si>
  <si>
    <t>Függő</t>
  </si>
  <si>
    <t>IMMATERIÁLIS JAVAK ÉS TÁRGYI ESZKÖZÖK ÁLLOMÁNYÁNAK ALAKULÁSA</t>
  </si>
  <si>
    <t>Sor-szám</t>
  </si>
  <si>
    <t>Immateriális javak</t>
  </si>
  <si>
    <t>Ingatlanok</t>
  </si>
  <si>
    <t>Gépek, berendezések és felszerelések</t>
  </si>
  <si>
    <t>Járművek</t>
  </si>
  <si>
    <t>Üzemeltetésre, kezelésre átadott eszközök</t>
  </si>
  <si>
    <t>Előző évi záró állomány (Tárgyévi nyitó állomány)</t>
  </si>
  <si>
    <t>Bruttó érték, Növekedések, Beszerzés, létesítés</t>
  </si>
  <si>
    <t>Beszerzés, felújítás előzetesen felszámított áfá-ja</t>
  </si>
  <si>
    <t>Tárgyévi pénzforgalmi növekedések összesen, (02+03+04)</t>
  </si>
  <si>
    <t>Saját kivitelezésű beruházás (felújítás) aktivált értéke</t>
  </si>
  <si>
    <t>Előző év(ek) beruházásából aktivált érték</t>
  </si>
  <si>
    <t>Térítésmentes átvétel</t>
  </si>
  <si>
    <t>Egyéb növekedés</t>
  </si>
  <si>
    <t>Tárgyévi pénzforgalom nélkülki növekedések összesen (06+07+08+09)</t>
  </si>
  <si>
    <t>Összes növekedés (05+10)</t>
  </si>
  <si>
    <t>Csökkenések, Értékesítés</t>
  </si>
  <si>
    <t>02-04-ből nem aktivált beruházás (felújítás) előleg és ÁFA összege</t>
  </si>
  <si>
    <t>Selejtezés, megsemmisülés</t>
  </si>
  <si>
    <t>Térítésmentes átadás</t>
  </si>
  <si>
    <t>Értékelési különbözet (csökkenés)</t>
  </si>
  <si>
    <t>Egyéb csökkenés</t>
  </si>
  <si>
    <t>Összes csökkenés (12+13+14+15+16+17)</t>
  </si>
  <si>
    <t>Bruttó érték összesen (01+11-18)</t>
  </si>
  <si>
    <t>Értékcsökkenés, Előző évi záró állomány (Tárgyévi nyitó állomány)</t>
  </si>
  <si>
    <t>Növekedés</t>
  </si>
  <si>
    <t>Csökkenés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</si>
</sst>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_-* #,##0.0\ _F_t_-;\-* #,##0.0\ _F_t_-;_-* &quot;-&quot;??\ _F_t_-;_-@_-"/>
    <numFmt numFmtId="181" formatCode="mmm/yyyy"/>
    <numFmt numFmtId="182" formatCode="#,##0\ &quot;Ft&quot;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[$¥€-2]\ #\ ##,000_);[Red]\([$€-2]\ #\ ##,000\)"/>
    <numFmt numFmtId="187" formatCode="#,##0\ _F_t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b/>
      <sz val="12"/>
      <name val="MS Sans Serif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 CE"/>
      <family val="0"/>
    </font>
    <font>
      <b/>
      <i/>
      <sz val="14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 CE"/>
      <family val="0"/>
    </font>
    <font>
      <sz val="10"/>
      <name val="Arial CE"/>
      <family val="0"/>
    </font>
    <font>
      <sz val="8"/>
      <color indexed="8"/>
      <name val="Arial"/>
      <family val="2"/>
    </font>
    <font>
      <u val="single"/>
      <sz val="10"/>
      <name val="Arial"/>
      <family val="2"/>
    </font>
    <font>
      <i/>
      <sz val="10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i/>
      <u val="single"/>
      <sz val="9"/>
      <color indexed="8"/>
      <name val="Calibri"/>
      <family val="2"/>
    </font>
    <font>
      <b/>
      <sz val="9"/>
      <name val="Arial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"/>
      <family val="0"/>
    </font>
    <font>
      <sz val="9"/>
      <name val="Arial CE"/>
      <family val="0"/>
    </font>
    <font>
      <i/>
      <sz val="9"/>
      <name val="Arial"/>
      <family val="2"/>
    </font>
    <font>
      <sz val="12"/>
      <name val="Arial CE"/>
      <family val="0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17" borderId="7" applyNumberFormat="0" applyFont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57" fillId="4" borderId="0" applyNumberFormat="0" applyBorder="0" applyAlignment="0" applyProtection="0"/>
    <xf numFmtId="0" fontId="58" fillId="22" borderId="8" applyNumberFormat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" borderId="0" applyNumberFormat="0" applyBorder="0" applyAlignment="0" applyProtection="0"/>
    <xf numFmtId="0" fontId="61" fillId="23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7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3" fontId="5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Border="1" applyAlignment="1">
      <alignment/>
    </xf>
    <xf numFmtId="173" fontId="0" fillId="0" borderId="13" xfId="0" applyNumberFormat="1" applyBorder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7" fontId="0" fillId="0" borderId="10" xfId="4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5" fillId="0" borderId="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28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3" fontId="0" fillId="0" borderId="11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77" fontId="0" fillId="0" borderId="10" xfId="4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Border="1" applyAlignment="1">
      <alignment vertical="center" wrapText="1"/>
    </xf>
    <xf numFmtId="3" fontId="11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center" shrinkToFit="1"/>
    </xf>
    <xf numFmtId="0" fontId="16" fillId="0" borderId="10" xfId="0" applyFont="1" applyFill="1" applyBorder="1" applyAlignment="1">
      <alignment horizontal="center" shrinkToFit="1"/>
    </xf>
    <xf numFmtId="3" fontId="7" fillId="0" borderId="10" xfId="0" applyNumberFormat="1" applyFont="1" applyFill="1" applyBorder="1" applyAlignment="1">
      <alignment horizontal="right" shrinkToFit="1"/>
    </xf>
    <xf numFmtId="17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3" fontId="12" fillId="0" borderId="10" xfId="0" applyNumberFormat="1" applyFont="1" applyBorder="1" applyAlignment="1">
      <alignment vertical="center" wrapText="1"/>
    </xf>
    <xf numFmtId="173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2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Continuous"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2" fontId="5" fillId="22" borderId="10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/>
    </xf>
    <xf numFmtId="3" fontId="7" fillId="22" borderId="10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77" fontId="0" fillId="0" borderId="10" xfId="4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/>
    </xf>
    <xf numFmtId="2" fontId="5" fillId="22" borderId="19" xfId="0" applyNumberFormat="1" applyFont="1" applyFill="1" applyBorder="1" applyAlignment="1">
      <alignment horizontal="center" vertical="center"/>
    </xf>
    <xf numFmtId="2" fontId="5" fillId="22" borderId="10" xfId="0" applyNumberFormat="1" applyFont="1" applyFill="1" applyBorder="1" applyAlignment="1">
      <alignment horizontal="center" vertical="center"/>
    </xf>
    <xf numFmtId="177" fontId="0" fillId="0" borderId="10" xfId="40" applyNumberFormat="1" applyFont="1" applyBorder="1" applyAlignment="1">
      <alignment vertical="center"/>
    </xf>
    <xf numFmtId="0" fontId="19" fillId="22" borderId="10" xfId="0" applyFont="1" applyFill="1" applyBorder="1" applyAlignment="1">
      <alignment wrapText="1"/>
    </xf>
    <xf numFmtId="0" fontId="19" fillId="22" borderId="10" xfId="0" applyFont="1" applyFill="1" applyBorder="1" applyAlignment="1">
      <alignment/>
    </xf>
    <xf numFmtId="177" fontId="19" fillId="22" borderId="10" xfId="4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4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19" fillId="22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3" fontId="0" fillId="0" borderId="23" xfId="0" applyNumberFormat="1" applyBorder="1" applyAlignment="1">
      <alignment/>
    </xf>
    <xf numFmtId="187" fontId="0" fillId="0" borderId="10" xfId="0" applyNumberFormat="1" applyBorder="1" applyAlignment="1">
      <alignment horizontal="center"/>
    </xf>
    <xf numFmtId="187" fontId="5" fillId="0" borderId="10" xfId="0" applyNumberFormat="1" applyFont="1" applyBorder="1" applyAlignment="1">
      <alignment horizontal="center"/>
    </xf>
    <xf numFmtId="187" fontId="5" fillId="22" borderId="10" xfId="0" applyNumberFormat="1" applyFont="1" applyFill="1" applyBorder="1" applyAlignment="1">
      <alignment horizontal="center"/>
    </xf>
    <xf numFmtId="187" fontId="0" fillId="0" borderId="10" xfId="0" applyNumberFormat="1" applyBorder="1" applyAlignment="1">
      <alignment/>
    </xf>
    <xf numFmtId="187" fontId="5" fillId="22" borderId="10" xfId="0" applyNumberFormat="1" applyFont="1" applyFill="1" applyBorder="1" applyAlignment="1">
      <alignment/>
    </xf>
    <xf numFmtId="187" fontId="0" fillId="0" borderId="13" xfId="0" applyNumberFormat="1" applyFill="1" applyBorder="1" applyAlignment="1">
      <alignment horizontal="center"/>
    </xf>
    <xf numFmtId="187" fontId="0" fillId="0" borderId="0" xfId="0" applyNumberFormat="1" applyAlignment="1">
      <alignment/>
    </xf>
    <xf numFmtId="173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7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1" fillId="22" borderId="10" xfId="0" applyFont="1" applyFill="1" applyBorder="1" applyAlignment="1">
      <alignment horizontal="left" wrapText="1"/>
    </xf>
    <xf numFmtId="0" fontId="7" fillId="22" borderId="10" xfId="0" applyFont="1" applyFill="1" applyBorder="1" applyAlignment="1">
      <alignment/>
    </xf>
    <xf numFmtId="49" fontId="7" fillId="22" borderId="10" xfId="0" applyNumberFormat="1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3" fontId="0" fillId="22" borderId="10" xfId="0" applyNumberFormat="1" applyFill="1" applyBorder="1" applyAlignment="1">
      <alignment/>
    </xf>
    <xf numFmtId="49" fontId="0" fillId="22" borderId="10" xfId="0" applyNumberFormat="1" applyFont="1" applyFill="1" applyBorder="1" applyAlignment="1">
      <alignment/>
    </xf>
    <xf numFmtId="0" fontId="8" fillId="22" borderId="10" xfId="0" applyFont="1" applyFill="1" applyBorder="1" applyAlignment="1">
      <alignment/>
    </xf>
    <xf numFmtId="0" fontId="6" fillId="22" borderId="10" xfId="0" applyFont="1" applyFill="1" applyBorder="1" applyAlignment="1">
      <alignment/>
    </xf>
    <xf numFmtId="49" fontId="6" fillId="22" borderId="10" xfId="0" applyNumberFormat="1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0" fontId="12" fillId="22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0" fontId="22" fillId="22" borderId="24" xfId="0" applyFont="1" applyFill="1" applyBorder="1" applyAlignment="1">
      <alignment horizontal="center" vertical="center" textRotation="90" wrapText="1" shrinkToFit="1"/>
    </xf>
    <xf numFmtId="0" fontId="22" fillId="22" borderId="25" xfId="0" applyFont="1" applyFill="1" applyBorder="1" applyAlignment="1">
      <alignment horizontal="center" vertical="center" textRotation="90" wrapText="1" shrinkToFit="1"/>
    </xf>
    <xf numFmtId="0" fontId="1" fillId="22" borderId="25" xfId="0" applyFont="1" applyFill="1" applyBorder="1" applyAlignment="1">
      <alignment horizontal="center" vertical="center" textRotation="90" wrapText="1" shrinkToFit="1"/>
    </xf>
    <xf numFmtId="177" fontId="24" fillId="22" borderId="25" xfId="40" applyNumberFormat="1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/>
    </xf>
    <xf numFmtId="173" fontId="11" fillId="22" borderId="10" xfId="0" applyNumberFormat="1" applyFont="1" applyFill="1" applyBorder="1" applyAlignment="1">
      <alignment/>
    </xf>
    <xf numFmtId="173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vertical="center" wrapText="1"/>
    </xf>
    <xf numFmtId="0" fontId="5" fillId="22" borderId="1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3" fontId="6" fillId="22" borderId="10" xfId="0" applyNumberFormat="1" applyFont="1" applyFill="1" applyBorder="1" applyAlignment="1">
      <alignment vertical="center"/>
    </xf>
    <xf numFmtId="0" fontId="6" fillId="22" borderId="26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vertical="center" wrapText="1"/>
    </xf>
    <xf numFmtId="0" fontId="6" fillId="22" borderId="27" xfId="0" applyFont="1" applyFill="1" applyBorder="1" applyAlignment="1">
      <alignment horizontal="center" vertical="center" wrapText="1"/>
    </xf>
    <xf numFmtId="0" fontId="5" fillId="22" borderId="28" xfId="0" applyFont="1" applyFill="1" applyBorder="1" applyAlignment="1">
      <alignment/>
    </xf>
    <xf numFmtId="0" fontId="5" fillId="22" borderId="29" xfId="0" applyFont="1" applyFill="1" applyBorder="1" applyAlignment="1">
      <alignment/>
    </xf>
    <xf numFmtId="0" fontId="5" fillId="22" borderId="18" xfId="0" applyFont="1" applyFill="1" applyBorder="1" applyAlignment="1">
      <alignment/>
    </xf>
    <xf numFmtId="3" fontId="5" fillId="22" borderId="30" xfId="0" applyNumberFormat="1" applyFont="1" applyFill="1" applyBorder="1" applyAlignment="1">
      <alignment/>
    </xf>
    <xf numFmtId="3" fontId="5" fillId="22" borderId="31" xfId="0" applyNumberFormat="1" applyFont="1" applyFill="1" applyBorder="1" applyAlignment="1">
      <alignment/>
    </xf>
    <xf numFmtId="3" fontId="5" fillId="22" borderId="12" xfId="0" applyNumberFormat="1" applyFont="1" applyFill="1" applyBorder="1" applyAlignment="1">
      <alignment/>
    </xf>
    <xf numFmtId="0" fontId="5" fillId="22" borderId="14" xfId="0" applyFont="1" applyFill="1" applyBorder="1" applyAlignment="1">
      <alignment/>
    </xf>
    <xf numFmtId="173" fontId="5" fillId="22" borderId="10" xfId="0" applyNumberFormat="1" applyFont="1" applyFill="1" applyBorder="1" applyAlignment="1">
      <alignment/>
    </xf>
    <xf numFmtId="0" fontId="5" fillId="22" borderId="19" xfId="0" applyFont="1" applyFill="1" applyBorder="1" applyAlignment="1">
      <alignment/>
    </xf>
    <xf numFmtId="3" fontId="5" fillId="22" borderId="20" xfId="0" applyNumberFormat="1" applyFont="1" applyFill="1" applyBorder="1" applyAlignment="1">
      <alignment/>
    </xf>
    <xf numFmtId="3" fontId="6" fillId="22" borderId="32" xfId="0" applyNumberFormat="1" applyFont="1" applyFill="1" applyBorder="1" applyAlignment="1">
      <alignment/>
    </xf>
    <xf numFmtId="3" fontId="6" fillId="22" borderId="33" xfId="0" applyNumberFormat="1" applyFont="1" applyFill="1" applyBorder="1" applyAlignment="1">
      <alignment/>
    </xf>
    <xf numFmtId="177" fontId="24" fillId="22" borderId="10" xfId="40" applyNumberFormat="1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wrapText="1"/>
    </xf>
    <xf numFmtId="173" fontId="5" fillId="22" borderId="10" xfId="0" applyNumberFormat="1" applyFont="1" applyFill="1" applyBorder="1" applyAlignment="1">
      <alignment wrapText="1"/>
    </xf>
    <xf numFmtId="0" fontId="5" fillId="22" borderId="10" xfId="0" applyFont="1" applyFill="1" applyBorder="1" applyAlignment="1">
      <alignment wrapText="1"/>
    </xf>
    <xf numFmtId="3" fontId="5" fillId="22" borderId="10" xfId="0" applyNumberFormat="1" applyFont="1" applyFill="1" applyBorder="1" applyAlignment="1">
      <alignment wrapText="1"/>
    </xf>
    <xf numFmtId="0" fontId="8" fillId="22" borderId="10" xfId="0" applyFont="1" applyFill="1" applyBorder="1" applyAlignment="1">
      <alignment wrapText="1"/>
    </xf>
    <xf numFmtId="173" fontId="0" fillId="22" borderId="10" xfId="0" applyNumberFormat="1" applyFont="1" applyFill="1" applyBorder="1" applyAlignment="1">
      <alignment wrapText="1"/>
    </xf>
    <xf numFmtId="3" fontId="0" fillId="22" borderId="10" xfId="0" applyNumberFormat="1" applyFill="1" applyBorder="1" applyAlignment="1">
      <alignment wrapText="1"/>
    </xf>
    <xf numFmtId="173" fontId="19" fillId="22" borderId="10" xfId="0" applyNumberFormat="1" applyFont="1" applyFill="1" applyBorder="1" applyAlignment="1">
      <alignment wrapText="1"/>
    </xf>
    <xf numFmtId="3" fontId="19" fillId="22" borderId="10" xfId="0" applyNumberFormat="1" applyFont="1" applyFill="1" applyBorder="1" applyAlignment="1">
      <alignment wrapText="1"/>
    </xf>
    <xf numFmtId="0" fontId="19" fillId="22" borderId="10" xfId="0" applyFont="1" applyFill="1" applyBorder="1" applyAlignment="1">
      <alignment/>
    </xf>
    <xf numFmtId="3" fontId="19" fillId="22" borderId="10" xfId="0" applyNumberFormat="1" applyFont="1" applyFill="1" applyBorder="1" applyAlignment="1">
      <alignment/>
    </xf>
    <xf numFmtId="0" fontId="24" fillId="22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22" borderId="10" xfId="0" applyFont="1" applyFill="1" applyBorder="1" applyAlignment="1">
      <alignment horizontal="centerContinuous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/>
    </xf>
    <xf numFmtId="0" fontId="0" fillId="22" borderId="10" xfId="0" applyFill="1" applyBorder="1" applyAlignment="1">
      <alignment horizontal="centerContinuous"/>
    </xf>
    <xf numFmtId="3" fontId="5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Continuous"/>
    </xf>
    <xf numFmtId="0" fontId="2" fillId="22" borderId="10" xfId="0" applyFont="1" applyFill="1" applyBorder="1" applyAlignment="1">
      <alignment vertical="center" wrapText="1"/>
    </xf>
    <xf numFmtId="3" fontId="5" fillId="22" borderId="10" xfId="0" applyNumberFormat="1" applyFont="1" applyFill="1" applyBorder="1" applyAlignment="1">
      <alignment/>
    </xf>
    <xf numFmtId="3" fontId="2" fillId="22" borderId="10" xfId="0" applyNumberFormat="1" applyFont="1" applyFill="1" applyBorder="1" applyAlignment="1">
      <alignment vertical="center"/>
    </xf>
    <xf numFmtId="3" fontId="5" fillId="22" borderId="10" xfId="0" applyNumberFormat="1" applyFont="1" applyFill="1" applyBorder="1" applyAlignment="1">
      <alignment vertical="center"/>
    </xf>
    <xf numFmtId="3" fontId="0" fillId="22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10" fillId="22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22" borderId="10" xfId="0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5" fillId="22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3" fontId="0" fillId="22" borderId="19" xfId="0" applyNumberFormat="1" applyFont="1" applyFill="1" applyBorder="1" applyAlignment="1">
      <alignment vertical="center" wrapText="1"/>
    </xf>
    <xf numFmtId="0" fontId="0" fillId="22" borderId="10" xfId="0" applyFont="1" applyFill="1" applyBorder="1" applyAlignment="1">
      <alignment wrapText="1"/>
    </xf>
    <xf numFmtId="3" fontId="0" fillId="22" borderId="10" xfId="0" applyNumberFormat="1" applyFont="1" applyFill="1" applyBorder="1" applyAlignment="1">
      <alignment wrapText="1"/>
    </xf>
    <xf numFmtId="9" fontId="0" fillId="0" borderId="0" xfId="0" applyNumberFormat="1" applyAlignment="1">
      <alignment/>
    </xf>
    <xf numFmtId="187" fontId="0" fillId="0" borderId="11" xfId="0" applyNumberFormat="1" applyFill="1" applyBorder="1" applyAlignment="1">
      <alignment horizont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3" fontId="27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3" fontId="2" fillId="22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73" fontId="0" fillId="0" borderId="10" xfId="0" applyNumberFormat="1" applyFont="1" applyBorder="1" applyAlignment="1">
      <alignment vertical="center"/>
    </xf>
    <xf numFmtId="173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6" fillId="22" borderId="10" xfId="0" applyFont="1" applyFill="1" applyBorder="1" applyAlignment="1">
      <alignment vertical="center"/>
    </xf>
    <xf numFmtId="3" fontId="26" fillId="22" borderId="10" xfId="0" applyNumberFormat="1" applyFont="1" applyFill="1" applyBorder="1" applyAlignment="1">
      <alignment horizontal="right" vertical="center"/>
    </xf>
    <xf numFmtId="173" fontId="0" fillId="0" borderId="0" xfId="0" applyNumberFormat="1" applyAlignment="1">
      <alignment vertical="center"/>
    </xf>
    <xf numFmtId="0" fontId="19" fillId="22" borderId="10" xfId="0" applyFont="1" applyFill="1" applyBorder="1" applyAlignment="1">
      <alignment horizontal="center" vertical="center" wrapText="1"/>
    </xf>
    <xf numFmtId="3" fontId="19" fillId="22" borderId="10" xfId="0" applyNumberFormat="1" applyFont="1" applyFill="1" applyBorder="1" applyAlignment="1">
      <alignment horizontal="center" vertical="center" wrapText="1"/>
    </xf>
    <xf numFmtId="3" fontId="5" fillId="24" borderId="12" xfId="0" applyNumberFormat="1" applyFont="1" applyFill="1" applyBorder="1" applyAlignment="1">
      <alignment/>
    </xf>
    <xf numFmtId="3" fontId="5" fillId="24" borderId="16" xfId="0" applyNumberFormat="1" applyFont="1" applyFill="1" applyBorder="1" applyAlignment="1">
      <alignment/>
    </xf>
    <xf numFmtId="3" fontId="6" fillId="22" borderId="26" xfId="0" applyNumberFormat="1" applyFont="1" applyFill="1" applyBorder="1" applyAlignment="1">
      <alignment/>
    </xf>
    <xf numFmtId="0" fontId="0" fillId="0" borderId="34" xfId="0" applyBorder="1" applyAlignment="1">
      <alignment/>
    </xf>
    <xf numFmtId="17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1" fillId="22" borderId="36" xfId="0" applyFont="1" applyFill="1" applyBorder="1" applyAlignment="1">
      <alignment horizontal="left" wrapText="1"/>
    </xf>
    <xf numFmtId="0" fontId="1" fillId="22" borderId="37" xfId="0" applyFont="1" applyFill="1" applyBorder="1" applyAlignment="1">
      <alignment horizontal="left" wrapText="1"/>
    </xf>
    <xf numFmtId="0" fontId="1" fillId="22" borderId="38" xfId="0" applyFont="1" applyFill="1" applyBorder="1" applyAlignment="1">
      <alignment horizontal="left" wrapText="1"/>
    </xf>
    <xf numFmtId="0" fontId="19" fillId="22" borderId="26" xfId="0" applyFont="1" applyFill="1" applyBorder="1" applyAlignment="1">
      <alignment horizontal="center" vertical="center" wrapText="1"/>
    </xf>
    <xf numFmtId="0" fontId="19" fillId="22" borderId="26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/>
    </xf>
    <xf numFmtId="49" fontId="7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ill="1" applyAlignment="1">
      <alignment/>
    </xf>
    <xf numFmtId="2" fontId="19" fillId="22" borderId="10" xfId="0" applyNumberFormat="1" applyFont="1" applyFill="1" applyBorder="1" applyAlignment="1">
      <alignment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4" fillId="22" borderId="10" xfId="4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vertical="center"/>
    </xf>
    <xf numFmtId="0" fontId="27" fillId="2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22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justify" vertical="center" wrapText="1"/>
    </xf>
    <xf numFmtId="0" fontId="27" fillId="0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22" borderId="10" xfId="0" applyFont="1" applyFill="1" applyBorder="1" applyAlignment="1">
      <alignment horizontal="left" vertical="center"/>
    </xf>
    <xf numFmtId="0" fontId="2" fillId="22" borderId="10" xfId="0" applyFont="1" applyFill="1" applyBorder="1" applyAlignment="1">
      <alignment horizontal="left" vertical="center" wrapText="1"/>
    </xf>
    <xf numFmtId="0" fontId="2" fillId="2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32" fillId="0" borderId="0" xfId="0" applyNumberFormat="1" applyFont="1" applyAlignment="1">
      <alignment/>
    </xf>
    <xf numFmtId="3" fontId="32" fillId="0" borderId="0" xfId="40" applyNumberFormat="1" applyFont="1" applyAlignment="1">
      <alignment horizontal="right"/>
    </xf>
    <xf numFmtId="3" fontId="5" fillId="0" borderId="0" xfId="40" applyNumberFormat="1" applyFont="1" applyAlignment="1">
      <alignment horizontal="right"/>
    </xf>
    <xf numFmtId="3" fontId="32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0" fontId="33" fillId="0" borderId="33" xfId="0" applyFont="1" applyBorder="1" applyAlignment="1">
      <alignment/>
    </xf>
    <xf numFmtId="0" fontId="33" fillId="0" borderId="32" xfId="0" applyFont="1" applyBorder="1" applyAlignment="1">
      <alignment horizontal="center"/>
    </xf>
    <xf numFmtId="49" fontId="33" fillId="0" borderId="39" xfId="0" applyNumberFormat="1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49" fontId="33" fillId="0" borderId="39" xfId="0" applyNumberFormat="1" applyFont="1" applyBorder="1" applyAlignment="1">
      <alignment horizontal="right"/>
    </xf>
    <xf numFmtId="0" fontId="33" fillId="0" borderId="39" xfId="0" applyFont="1" applyBorder="1" applyAlignment="1">
      <alignment horizontal="right"/>
    </xf>
    <xf numFmtId="0" fontId="33" fillId="24" borderId="39" xfId="0" applyFont="1" applyFill="1" applyBorder="1" applyAlignment="1">
      <alignment horizontal="right"/>
    </xf>
    <xf numFmtId="0" fontId="33" fillId="0" borderId="32" xfId="0" applyFont="1" applyBorder="1" applyAlignment="1">
      <alignment/>
    </xf>
    <xf numFmtId="0" fontId="33" fillId="0" borderId="26" xfId="0" applyFont="1" applyBorder="1" applyAlignment="1">
      <alignment/>
    </xf>
    <xf numFmtId="49" fontId="33" fillId="0" borderId="26" xfId="0" applyNumberFormat="1" applyFont="1" applyBorder="1" applyAlignment="1">
      <alignment horizontal="center"/>
    </xf>
    <xf numFmtId="0" fontId="33" fillId="0" borderId="26" xfId="0" applyFont="1" applyBorder="1" applyAlignment="1">
      <alignment horizontal="right"/>
    </xf>
    <xf numFmtId="0" fontId="33" fillId="24" borderId="26" xfId="0" applyFont="1" applyFill="1" applyBorder="1" applyAlignment="1">
      <alignment wrapText="1"/>
    </xf>
    <xf numFmtId="49" fontId="0" fillId="24" borderId="26" xfId="0" applyNumberFormat="1" applyFill="1" applyBorder="1" applyAlignment="1">
      <alignment/>
    </xf>
    <xf numFmtId="0" fontId="0" fillId="24" borderId="26" xfId="0" applyFill="1" applyBorder="1" applyAlignment="1">
      <alignment/>
    </xf>
    <xf numFmtId="0" fontId="33" fillId="24" borderId="26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3" fontId="33" fillId="24" borderId="10" xfId="0" applyNumberFormat="1" applyFont="1" applyFill="1" applyBorder="1" applyAlignment="1">
      <alignment horizontal="right"/>
    </xf>
    <xf numFmtId="0" fontId="33" fillId="0" borderId="10" xfId="0" applyFont="1" applyBorder="1" applyAlignment="1">
      <alignment/>
    </xf>
    <xf numFmtId="0" fontId="33" fillId="24" borderId="10" xfId="0" applyFont="1" applyFill="1" applyBorder="1" applyAlignment="1">
      <alignment horizontal="right"/>
    </xf>
    <xf numFmtId="49" fontId="33" fillId="0" borderId="10" xfId="0" applyNumberFormat="1" applyFont="1" applyBorder="1" applyAlignment="1">
      <alignment horizontal="right"/>
    </xf>
    <xf numFmtId="0" fontId="33" fillId="24" borderId="10" xfId="0" applyFont="1" applyFill="1" applyBorder="1" applyAlignment="1">
      <alignment/>
    </xf>
    <xf numFmtId="0" fontId="33" fillId="24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9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 horizontal="left"/>
    </xf>
    <xf numFmtId="49" fontId="0" fillId="0" borderId="39" xfId="0" applyNumberFormat="1" applyFont="1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41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43" xfId="0" applyFont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" fontId="0" fillId="0" borderId="0" xfId="0" applyNumberFormat="1" applyAlignment="1">
      <alignment/>
    </xf>
    <xf numFmtId="182" fontId="0" fillId="0" borderId="0" xfId="0" applyNumberFormat="1" applyAlignment="1">
      <alignment/>
    </xf>
    <xf numFmtId="3" fontId="0" fillId="16" borderId="10" xfId="0" applyNumberForma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0" fillId="16" borderId="10" xfId="0" applyNumberFormat="1" applyFill="1" applyBorder="1" applyAlignment="1">
      <alignment wrapText="1"/>
    </xf>
    <xf numFmtId="3" fontId="5" fillId="16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32" fillId="0" borderId="36" xfId="0" applyFont="1" applyBorder="1" applyAlignment="1">
      <alignment horizontal="right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14" fontId="35" fillId="0" borderId="41" xfId="0" applyNumberFormat="1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35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3" fontId="19" fillId="22" borderId="10" xfId="0" applyNumberFormat="1" applyFont="1" applyFill="1" applyBorder="1" applyAlignment="1">
      <alignment horizontal="right"/>
    </xf>
    <xf numFmtId="3" fontId="19" fillId="22" borderId="10" xfId="0" applyNumberFormat="1" applyFont="1" applyFill="1" applyBorder="1" applyAlignment="1">
      <alignment/>
    </xf>
    <xf numFmtId="3" fontId="25" fillId="22" borderId="10" xfId="0" applyNumberFormat="1" applyFont="1" applyFill="1" applyBorder="1" applyAlignment="1">
      <alignment/>
    </xf>
    <xf numFmtId="3" fontId="25" fillId="24" borderId="10" xfId="0" applyNumberFormat="1" applyFont="1" applyFill="1" applyBorder="1" applyAlignment="1">
      <alignment horizontal="right"/>
    </xf>
    <xf numFmtId="3" fontId="25" fillId="24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11" fillId="22" borderId="10" xfId="0" applyFont="1" applyFill="1" applyBorder="1" applyAlignment="1">
      <alignment/>
    </xf>
    <xf numFmtId="49" fontId="11" fillId="22" borderId="10" xfId="0" applyNumberFormat="1" applyFont="1" applyFill="1" applyBorder="1" applyAlignment="1">
      <alignment/>
    </xf>
    <xf numFmtId="173" fontId="5" fillId="0" borderId="10" xfId="0" applyNumberFormat="1" applyFont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3" fontId="2" fillId="16" borderId="10" xfId="0" applyNumberFormat="1" applyFont="1" applyFill="1" applyBorder="1" applyAlignment="1">
      <alignment horizontal="right" vertical="center"/>
    </xf>
    <xf numFmtId="3" fontId="5" fillId="16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3" fontId="5" fillId="22" borderId="10" xfId="0" applyNumberFormat="1" applyFont="1" applyFill="1" applyBorder="1" applyAlignment="1">
      <alignment horizontal="right" vertical="center"/>
    </xf>
    <xf numFmtId="173" fontId="0" fillId="0" borderId="10" xfId="0" applyNumberFormat="1" applyFill="1" applyBorder="1" applyAlignment="1">
      <alignment horizontal="centerContinuous" vertical="center"/>
    </xf>
    <xf numFmtId="3" fontId="5" fillId="16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3" fontId="0" fillId="16" borderId="10" xfId="0" applyNumberFormat="1" applyFill="1" applyBorder="1" applyAlignment="1">
      <alignment vertical="center"/>
    </xf>
    <xf numFmtId="3" fontId="27" fillId="16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vertical="center" wrapText="1"/>
    </xf>
    <xf numFmtId="3" fontId="24" fillId="22" borderId="10" xfId="0" applyNumberFormat="1" applyFont="1" applyFill="1" applyBorder="1" applyAlignment="1">
      <alignment horizontal="center" vertical="center" wrapText="1"/>
    </xf>
    <xf numFmtId="3" fontId="24" fillId="22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/>
    </xf>
    <xf numFmtId="3" fontId="1" fillId="22" borderId="1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3" fontId="1" fillId="22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vertical="center"/>
    </xf>
    <xf numFmtId="3" fontId="24" fillId="22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9" fillId="4" borderId="0" xfId="0" applyFont="1" applyFill="1" applyAlignment="1">
      <alignment horizontal="centerContinuous" vertical="center" wrapText="1"/>
    </xf>
    <xf numFmtId="0" fontId="25" fillId="4" borderId="0" xfId="0" applyFont="1" applyFill="1" applyAlignment="1">
      <alignment horizontal="centerContinuous"/>
    </xf>
    <xf numFmtId="0" fontId="19" fillId="4" borderId="0" xfId="0" applyFont="1" applyFill="1" applyAlignment="1">
      <alignment horizontal="centerContinuous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justify" vertical="center" wrapText="1"/>
    </xf>
    <xf numFmtId="0" fontId="2" fillId="4" borderId="48" xfId="0" applyFont="1" applyFill="1" applyBorder="1" applyAlignment="1">
      <alignment horizontal="justify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 vertical="center"/>
    </xf>
    <xf numFmtId="3" fontId="5" fillId="4" borderId="50" xfId="0" applyNumberFormat="1" applyFont="1" applyFill="1" applyBorder="1" applyAlignment="1">
      <alignment horizontal="right" vertical="center"/>
    </xf>
    <xf numFmtId="3" fontId="0" fillId="4" borderId="10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justify" vertical="center" wrapText="1"/>
    </xf>
    <xf numFmtId="0" fontId="0" fillId="0" borderId="51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4" borderId="50" xfId="0" applyNumberFormat="1" applyFont="1" applyFill="1" applyBorder="1" applyAlignment="1">
      <alignment horizontal="right" vertical="center"/>
    </xf>
    <xf numFmtId="0" fontId="2" fillId="0" borderId="52" xfId="0" applyFont="1" applyBorder="1" applyAlignment="1">
      <alignment horizontal="justify" vertical="center" wrapText="1"/>
    </xf>
    <xf numFmtId="0" fontId="0" fillId="0" borderId="53" xfId="0" applyFont="1" applyBorder="1" applyAlignment="1">
      <alignment horizontal="center" vertical="center"/>
    </xf>
    <xf numFmtId="3" fontId="0" fillId="4" borderId="53" xfId="0" applyNumberFormat="1" applyFont="1" applyFill="1" applyBorder="1" applyAlignment="1">
      <alignment horizontal="right" vertical="center"/>
    </xf>
    <xf numFmtId="3" fontId="5" fillId="4" borderId="54" xfId="0" applyNumberFormat="1" applyFont="1" applyFill="1" applyBorder="1" applyAlignment="1">
      <alignment horizontal="right" vertical="center"/>
    </xf>
    <xf numFmtId="0" fontId="0" fillId="0" borderId="52" xfId="0" applyFont="1" applyBorder="1" applyAlignment="1">
      <alignment horizontal="justify" vertical="center" wrapText="1"/>
    </xf>
    <xf numFmtId="3" fontId="0" fillId="0" borderId="53" xfId="0" applyNumberFormat="1" applyFont="1" applyBorder="1" applyAlignment="1">
      <alignment vertical="center"/>
    </xf>
    <xf numFmtId="3" fontId="5" fillId="4" borderId="54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3" fontId="41" fillId="4" borderId="10" xfId="0" applyNumberFormat="1" applyFont="1" applyFill="1" applyBorder="1" applyAlignment="1">
      <alignment vertical="center" wrapText="1"/>
    </xf>
    <xf numFmtId="0" fontId="41" fillId="4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3" fontId="41" fillId="0" borderId="19" xfId="0" applyNumberFormat="1" applyFont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0" fontId="40" fillId="8" borderId="10" xfId="0" applyFont="1" applyFill="1" applyBorder="1" applyAlignment="1">
      <alignment vertical="center" wrapText="1"/>
    </xf>
    <xf numFmtId="3" fontId="40" fillId="8" borderId="10" xfId="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3" fontId="41" fillId="0" borderId="19" xfId="0" applyNumberFormat="1" applyFont="1" applyBorder="1" applyAlignment="1">
      <alignment horizontal="justify" vertical="center" wrapText="1"/>
    </xf>
    <xf numFmtId="3" fontId="41" fillId="0" borderId="10" xfId="0" applyNumberFormat="1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43" fillId="4" borderId="36" xfId="0" applyFont="1" applyFill="1" applyBorder="1" applyAlignment="1">
      <alignment horizontal="center" vertical="center" textRotation="90"/>
    </xf>
    <xf numFmtId="0" fontId="43" fillId="4" borderId="37" xfId="0" applyFont="1" applyFill="1" applyBorder="1" applyAlignment="1">
      <alignment horizontal="center" vertical="center" wrapText="1"/>
    </xf>
    <xf numFmtId="0" fontId="43" fillId="4" borderId="4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justify" vertical="center" wrapText="1"/>
    </xf>
    <xf numFmtId="3" fontId="0" fillId="0" borderId="29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vertical="center" wrapText="1"/>
    </xf>
    <xf numFmtId="0" fontId="44" fillId="4" borderId="10" xfId="0" applyFont="1" applyFill="1" applyBorder="1" applyAlignment="1">
      <alignment horizontal="centerContinuous" vertical="center" wrapText="1"/>
    </xf>
    <xf numFmtId="0" fontId="44" fillId="4" borderId="10" xfId="0" applyFont="1" applyFill="1" applyBorder="1" applyAlignment="1">
      <alignment horizontal="centerContinuous" vertical="center"/>
    </xf>
    <xf numFmtId="0" fontId="44" fillId="0" borderId="10" xfId="0" applyFont="1" applyBorder="1" applyAlignment="1">
      <alignment horizontal="centerContinuous" vertical="center"/>
    </xf>
    <xf numFmtId="0" fontId="44" fillId="0" borderId="10" xfId="0" applyFont="1" applyBorder="1" applyAlignment="1">
      <alignment horizontal="justify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3" fontId="44" fillId="0" borderId="34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Continuous" vertical="center"/>
    </xf>
    <xf numFmtId="0" fontId="26" fillId="0" borderId="10" xfId="0" applyFont="1" applyBorder="1" applyAlignment="1">
      <alignment horizontal="justify" vertical="center" wrapText="1"/>
    </xf>
    <xf numFmtId="3" fontId="44" fillId="4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0" fontId="26" fillId="4" borderId="10" xfId="0" applyFont="1" applyFill="1" applyBorder="1" applyAlignment="1">
      <alignment horizontal="centerContinuous" vertical="center"/>
    </xf>
    <xf numFmtId="0" fontId="26" fillId="4" borderId="10" xfId="0" applyFont="1" applyFill="1" applyBorder="1" applyAlignment="1">
      <alignment horizontal="justify" vertical="center" wrapText="1"/>
    </xf>
    <xf numFmtId="3" fontId="26" fillId="4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wrapText="1"/>
    </xf>
    <xf numFmtId="0" fontId="5" fillId="7" borderId="10" xfId="0" applyFont="1" applyFill="1" applyBorder="1" applyAlignment="1">
      <alignment/>
    </xf>
    <xf numFmtId="3" fontId="5" fillId="7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6" fillId="22" borderId="55" xfId="0" applyFont="1" applyFill="1" applyBorder="1" applyAlignment="1">
      <alignment horizontal="left"/>
    </xf>
    <xf numFmtId="0" fontId="6" fillId="22" borderId="56" xfId="0" applyFont="1" applyFill="1" applyBorder="1" applyAlignment="1">
      <alignment horizontal="center"/>
    </xf>
    <xf numFmtId="0" fontId="6" fillId="22" borderId="27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6" fillId="22" borderId="19" xfId="0" applyFont="1" applyFill="1" applyBorder="1" applyAlignment="1">
      <alignment horizontal="left"/>
    </xf>
    <xf numFmtId="0" fontId="6" fillId="22" borderId="20" xfId="0" applyFont="1" applyFill="1" applyBorder="1" applyAlignment="1">
      <alignment horizontal="center"/>
    </xf>
    <xf numFmtId="0" fontId="6" fillId="22" borderId="55" xfId="0" applyFont="1" applyFill="1" applyBorder="1" applyAlignment="1">
      <alignment horizontal="center"/>
    </xf>
    <xf numFmtId="0" fontId="6" fillId="22" borderId="19" xfId="0" applyFont="1" applyFill="1" applyBorder="1" applyAlignment="1">
      <alignment horizontal="center"/>
    </xf>
    <xf numFmtId="0" fontId="7" fillId="0" borderId="55" xfId="0" applyFont="1" applyBorder="1" applyAlignment="1">
      <alignment/>
    </xf>
    <xf numFmtId="0" fontId="0" fillId="0" borderId="33" xfId="0" applyBorder="1" applyAlignment="1">
      <alignment horizontal="right"/>
    </xf>
    <xf numFmtId="0" fontId="1" fillId="22" borderId="57" xfId="0" applyFont="1" applyFill="1" applyBorder="1" applyAlignment="1">
      <alignment horizontal="center" vertical="center" wrapText="1" shrinkToFit="1"/>
    </xf>
    <xf numFmtId="0" fontId="1" fillId="22" borderId="58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left"/>
    </xf>
    <xf numFmtId="0" fontId="7" fillId="0" borderId="55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2" borderId="19" xfId="0" applyFont="1" applyFill="1" applyBorder="1" applyAlignment="1">
      <alignment horizontal="center" vertical="center" wrapText="1"/>
    </xf>
    <xf numFmtId="0" fontId="10" fillId="22" borderId="20" xfId="0" applyFont="1" applyFill="1" applyBorder="1" applyAlignment="1">
      <alignment horizontal="center" vertical="center" wrapText="1"/>
    </xf>
    <xf numFmtId="0" fontId="10" fillId="22" borderId="55" xfId="0" applyFont="1" applyFill="1" applyBorder="1" applyAlignment="1">
      <alignment horizontal="center" vertical="center" wrapText="1"/>
    </xf>
    <xf numFmtId="0" fontId="6" fillId="22" borderId="19" xfId="0" applyFont="1" applyFill="1" applyBorder="1" applyAlignment="1">
      <alignment/>
    </xf>
    <xf numFmtId="0" fontId="6" fillId="22" borderId="20" xfId="0" applyFont="1" applyFill="1" applyBorder="1" applyAlignment="1">
      <alignment/>
    </xf>
    <xf numFmtId="0" fontId="6" fillId="22" borderId="55" xfId="0" applyFont="1" applyFill="1" applyBorder="1" applyAlignment="1">
      <alignment/>
    </xf>
    <xf numFmtId="2" fontId="6" fillId="0" borderId="19" xfId="0" applyNumberFormat="1" applyFont="1" applyBorder="1" applyAlignment="1">
      <alignment wrapText="1"/>
    </xf>
    <xf numFmtId="2" fontId="6" fillId="0" borderId="55" xfId="0" applyNumberFormat="1" applyFont="1" applyBorder="1" applyAlignment="1">
      <alignment wrapText="1"/>
    </xf>
    <xf numFmtId="2" fontId="0" fillId="0" borderId="19" xfId="0" applyNumberFormat="1" applyFont="1" applyBorder="1" applyAlignment="1">
      <alignment wrapText="1"/>
    </xf>
    <xf numFmtId="2" fontId="0" fillId="0" borderId="55" xfId="0" applyNumberFormat="1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5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55" xfId="0" applyFont="1" applyBorder="1" applyAlignment="1">
      <alignment/>
    </xf>
    <xf numFmtId="0" fontId="6" fillId="22" borderId="19" xfId="0" applyFont="1" applyFill="1" applyBorder="1" applyAlignment="1">
      <alignment/>
    </xf>
    <xf numFmtId="0" fontId="6" fillId="22" borderId="20" xfId="0" applyFont="1" applyFill="1" applyBorder="1" applyAlignment="1">
      <alignment/>
    </xf>
    <xf numFmtId="0" fontId="6" fillId="22" borderId="55" xfId="0" applyFont="1" applyFill="1" applyBorder="1" applyAlignment="1">
      <alignment/>
    </xf>
    <xf numFmtId="0" fontId="7" fillId="0" borderId="19" xfId="0" applyFont="1" applyBorder="1" applyAlignment="1">
      <alignment/>
    </xf>
    <xf numFmtId="0" fontId="6" fillId="22" borderId="59" xfId="0" applyFont="1" applyFill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19" fillId="0" borderId="22" xfId="0" applyFont="1" applyFill="1" applyBorder="1" applyAlignment="1">
      <alignment horizontal="center" wrapText="1"/>
    </xf>
    <xf numFmtId="2" fontId="10" fillId="0" borderId="31" xfId="0" applyNumberFormat="1" applyFont="1" applyBorder="1" applyAlignment="1">
      <alignment horizontal="center" wrapText="1" shrinkToFit="1"/>
    </xf>
    <xf numFmtId="0" fontId="10" fillId="0" borderId="31" xfId="0" applyFont="1" applyBorder="1" applyAlignment="1">
      <alignment horizontal="center" wrapText="1" shrinkToFit="1"/>
    </xf>
    <xf numFmtId="0" fontId="6" fillId="0" borderId="0" xfId="0" applyFont="1" applyBorder="1" applyAlignment="1">
      <alignment horizontal="center" shrinkToFit="1"/>
    </xf>
    <xf numFmtId="0" fontId="19" fillId="0" borderId="31" xfId="0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shrinkToFit="1"/>
    </xf>
    <xf numFmtId="0" fontId="10" fillId="0" borderId="31" xfId="0" applyFont="1" applyBorder="1" applyAlignment="1">
      <alignment horizontal="center" shrinkToFi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5" fillId="22" borderId="10" xfId="0" applyNumberFormat="1" applyFont="1" applyFill="1" applyBorder="1" applyAlignment="1">
      <alignment wrapText="1"/>
    </xf>
    <xf numFmtId="0" fontId="5" fillId="22" borderId="10" xfId="0" applyFont="1" applyFill="1" applyBorder="1" applyAlignment="1">
      <alignment wrapText="1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2" fillId="16" borderId="55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22" borderId="55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5" fillId="2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187" fontId="5" fillId="22" borderId="19" xfId="0" applyNumberFormat="1" applyFont="1" applyFill="1" applyBorder="1" applyAlignment="1">
      <alignment horizontal="center"/>
    </xf>
    <xf numFmtId="187" fontId="5" fillId="22" borderId="55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6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61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62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5" xfId="0" applyBorder="1" applyAlignment="1">
      <alignment horizontal="center"/>
    </xf>
    <xf numFmtId="187" fontId="0" fillId="0" borderId="19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55" xfId="0" applyBorder="1" applyAlignment="1">
      <alignment horizontal="left"/>
    </xf>
    <xf numFmtId="14" fontId="0" fillId="0" borderId="18" xfId="0" applyNumberFormat="1" applyBorder="1" applyAlignment="1">
      <alignment horizontal="left"/>
    </xf>
    <xf numFmtId="14" fontId="0" fillId="0" borderId="31" xfId="0" applyNumberFormat="1" applyBorder="1" applyAlignment="1">
      <alignment horizontal="left"/>
    </xf>
    <xf numFmtId="14" fontId="0" fillId="0" borderId="62" xfId="0" applyNumberFormat="1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 horizontal="right" vertical="top" wrapText="1"/>
    </xf>
    <xf numFmtId="14" fontId="0" fillId="0" borderId="19" xfId="0" applyNumberFormat="1" applyBorder="1" applyAlignment="1">
      <alignment horizontal="left"/>
    </xf>
    <xf numFmtId="0" fontId="0" fillId="0" borderId="3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22" borderId="19" xfId="0" applyFont="1" applyFill="1" applyBorder="1" applyAlignment="1">
      <alignment horizontal="left" vertical="center"/>
    </xf>
    <xf numFmtId="0" fontId="5" fillId="22" borderId="20" xfId="0" applyFont="1" applyFill="1" applyBorder="1" applyAlignment="1">
      <alignment horizontal="left" vertical="center"/>
    </xf>
    <xf numFmtId="0" fontId="5" fillId="22" borderId="55" xfId="0" applyFont="1" applyFill="1" applyBorder="1" applyAlignment="1">
      <alignment horizontal="left" vertical="center"/>
    </xf>
    <xf numFmtId="0" fontId="5" fillId="22" borderId="19" xfId="0" applyFont="1" applyFill="1" applyBorder="1" applyAlignment="1">
      <alignment horizontal="center" wrapText="1"/>
    </xf>
    <xf numFmtId="0" fontId="5" fillId="22" borderId="20" xfId="0" applyFont="1" applyFill="1" applyBorder="1" applyAlignment="1">
      <alignment horizontal="center" wrapText="1"/>
    </xf>
    <xf numFmtId="0" fontId="5" fillId="22" borderId="55" xfId="0" applyFont="1" applyFill="1" applyBorder="1" applyAlignment="1">
      <alignment horizontal="center" wrapText="1"/>
    </xf>
    <xf numFmtId="14" fontId="0" fillId="0" borderId="20" xfId="0" applyNumberFormat="1" applyBorder="1" applyAlignment="1">
      <alignment horizontal="left"/>
    </xf>
    <xf numFmtId="14" fontId="0" fillId="0" borderId="55" xfId="0" applyNumberFormat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4" fontId="8" fillId="0" borderId="19" xfId="0" applyNumberFormat="1" applyFont="1" applyBorder="1" applyAlignment="1">
      <alignment horizontal="right" wrapText="1"/>
    </xf>
    <xf numFmtId="14" fontId="8" fillId="0" borderId="20" xfId="0" applyNumberFormat="1" applyFont="1" applyBorder="1" applyAlignment="1">
      <alignment horizontal="right" wrapText="1"/>
    </xf>
    <xf numFmtId="14" fontId="8" fillId="0" borderId="55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5" fillId="22" borderId="10" xfId="0" applyFont="1" applyFill="1" applyBorder="1" applyAlignment="1">
      <alignment horizontal="left"/>
    </xf>
    <xf numFmtId="0" fontId="5" fillId="22" borderId="19" xfId="0" applyFont="1" applyFill="1" applyBorder="1" applyAlignment="1">
      <alignment horizontal="center"/>
    </xf>
    <xf numFmtId="0" fontId="5" fillId="22" borderId="20" xfId="0" applyFont="1" applyFill="1" applyBorder="1" applyAlignment="1">
      <alignment horizontal="center"/>
    </xf>
    <xf numFmtId="0" fontId="5" fillId="22" borderId="55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 vertical="center" textRotation="90"/>
    </xf>
    <xf numFmtId="0" fontId="7" fillId="22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55" xfId="0" applyFill="1" applyBorder="1" applyAlignment="1">
      <alignment horizontal="center" vertical="center" wrapText="1" shrinkToFit="1"/>
    </xf>
    <xf numFmtId="0" fontId="19" fillId="22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5" fillId="0" borderId="40" xfId="0" applyFont="1" applyBorder="1" applyAlignment="1">
      <alignment horizontal="right" vertical="center" wrapText="1"/>
    </xf>
    <xf numFmtId="0" fontId="35" fillId="0" borderId="23" xfId="0" applyFont="1" applyBorder="1" applyAlignment="1">
      <alignment horizontal="right" vertical="center" wrapText="1"/>
    </xf>
    <xf numFmtId="0" fontId="35" fillId="0" borderId="32" xfId="0" applyFont="1" applyBorder="1" applyAlignment="1">
      <alignment horizontal="right" vertical="center" wrapText="1"/>
    </xf>
    <xf numFmtId="0" fontId="35" fillId="0" borderId="40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32" xfId="0" applyFont="1" applyBorder="1" applyAlignment="1">
      <alignment vertical="center" wrapText="1"/>
    </xf>
    <xf numFmtId="14" fontId="35" fillId="0" borderId="40" xfId="0" applyNumberFormat="1" applyFont="1" applyBorder="1" applyAlignment="1">
      <alignment horizontal="center" vertical="center" wrapText="1"/>
    </xf>
    <xf numFmtId="14" fontId="35" fillId="0" borderId="23" xfId="0" applyNumberFormat="1" applyFont="1" applyBorder="1" applyAlignment="1">
      <alignment horizontal="center" vertical="center" wrapText="1"/>
    </xf>
    <xf numFmtId="14" fontId="35" fillId="0" borderId="32" xfId="0" applyNumberFormat="1" applyFont="1" applyBorder="1" applyAlignment="1">
      <alignment horizontal="center" vertical="center" wrapText="1"/>
    </xf>
    <xf numFmtId="1" fontId="36" fillId="0" borderId="40" xfId="0" applyNumberFormat="1" applyFont="1" applyBorder="1" applyAlignment="1">
      <alignment horizontal="center" vertical="center" wrapText="1"/>
    </xf>
    <xf numFmtId="1" fontId="36" fillId="0" borderId="23" xfId="0" applyNumberFormat="1" applyFont="1" applyBorder="1" applyAlignment="1">
      <alignment horizontal="center" vertical="center" wrapText="1"/>
    </xf>
    <xf numFmtId="1" fontId="36" fillId="0" borderId="32" xfId="0" applyNumberFormat="1" applyFont="1" applyBorder="1" applyAlignment="1">
      <alignment horizontal="center" vertical="center" wrapText="1"/>
    </xf>
    <xf numFmtId="3" fontId="35" fillId="0" borderId="40" xfId="0" applyNumberFormat="1" applyFont="1" applyBorder="1" applyAlignment="1">
      <alignment horizontal="center" vertical="center" wrapText="1"/>
    </xf>
    <xf numFmtId="3" fontId="35" fillId="0" borderId="23" xfId="0" applyNumberFormat="1" applyFont="1" applyBorder="1" applyAlignment="1">
      <alignment horizontal="center" vertical="center" wrapText="1"/>
    </xf>
    <xf numFmtId="3" fontId="35" fillId="0" borderId="32" xfId="0" applyNumberFormat="1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0" fontId="17" fillId="22" borderId="10" xfId="0" applyFont="1" applyFill="1" applyBorder="1" applyAlignment="1">
      <alignment vertical="center" textRotation="90" readingOrder="2"/>
    </xf>
    <xf numFmtId="0" fontId="17" fillId="22" borderId="10" xfId="0" applyFont="1" applyFill="1" applyBorder="1" applyAlignment="1">
      <alignment horizontal="center" vertical="center" textRotation="90" wrapText="1" readingOrder="2"/>
    </xf>
    <xf numFmtId="0" fontId="21" fillId="0" borderId="31" xfId="0" applyFont="1" applyBorder="1" applyAlignment="1">
      <alignment horizontal="center" shrinkToFit="1"/>
    </xf>
    <xf numFmtId="0" fontId="17" fillId="22" borderId="10" xfId="0" applyFont="1" applyFill="1" applyBorder="1" applyAlignment="1">
      <alignment vertical="center" textRotation="90" wrapText="1" readingOrder="2"/>
    </xf>
    <xf numFmtId="0" fontId="18" fillId="22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8" fillId="22" borderId="10" xfId="0" applyFont="1" applyFill="1" applyBorder="1" applyAlignment="1">
      <alignment vertical="center"/>
    </xf>
    <xf numFmtId="0" fontId="33" fillId="0" borderId="40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32" xfId="0" applyFont="1" applyBorder="1" applyAlignment="1">
      <alignment/>
    </xf>
    <xf numFmtId="0" fontId="33" fillId="0" borderId="0" xfId="0" applyFont="1" applyAlignment="1">
      <alignment/>
    </xf>
    <xf numFmtId="0" fontId="33" fillId="0" borderId="33" xfId="0" applyFont="1" applyBorder="1" applyAlignment="1">
      <alignment/>
    </xf>
    <xf numFmtId="0" fontId="33" fillId="0" borderId="40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33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0" xfId="0" applyFont="1" applyAlignment="1">
      <alignment/>
    </xf>
    <xf numFmtId="0" fontId="0" fillId="0" borderId="4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39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4" fillId="4" borderId="19" xfId="0" applyFont="1" applyFill="1" applyBorder="1" applyAlignment="1">
      <alignment horizontal="center" vertical="center" wrapText="1"/>
    </xf>
    <xf numFmtId="0" fontId="44" fillId="4" borderId="5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oleObject" Target="file://C:\Documents%20and%20Settings\KATAWIN\Dokumentumok\Kondoros\2013\h&#225;romnegyed&#233;ves%20el&#337;terjeszt&#233;s.docx" TargetMode="External" 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1">
      <selection activeCell="B12" sqref="B1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5"/>
  <legacyDrawing r:id="rId4"/>
  <oleObjects>
    <oleObject progId="Dokumentum" dvAspect="DVASPECT_ICON" shapeId="1854023" r:id="rId1"/>
    <oleObject progId="Word.Document.12" link="[1]!''''" shapeId="1856208" r:id="rId2"/>
    <oleObject progId="Document" dvAspect="DVASPECT_ICON" shapeId="1376207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25"/>
  <sheetViews>
    <sheetView view="pageLayout" workbookViewId="0" topLeftCell="A1">
      <selection activeCell="E26" sqref="E26"/>
    </sheetView>
  </sheetViews>
  <sheetFormatPr defaultColWidth="9.140625" defaultRowHeight="12.75"/>
  <cols>
    <col min="2" max="2" width="31.140625" style="0" customWidth="1"/>
    <col min="3" max="3" width="18.28125" style="0" customWidth="1"/>
    <col min="4" max="4" width="16.8515625" style="0" customWidth="1"/>
    <col min="5" max="5" width="10.140625" style="0" customWidth="1"/>
  </cols>
  <sheetData>
    <row r="1" spans="1:5" ht="15.75">
      <c r="A1" s="574" t="s">
        <v>334</v>
      </c>
      <c r="B1" s="574"/>
      <c r="C1" s="574"/>
      <c r="D1" s="574"/>
      <c r="E1" s="574"/>
    </row>
    <row r="2" spans="1:5" ht="15.75">
      <c r="A2" s="586" t="s">
        <v>351</v>
      </c>
      <c r="B2" s="586"/>
      <c r="C2" s="586"/>
      <c r="D2" s="586"/>
      <c r="E2" s="586"/>
    </row>
    <row r="3" spans="1:5" ht="25.5">
      <c r="A3" s="324" t="s">
        <v>352</v>
      </c>
      <c r="B3" s="322" t="s">
        <v>353</v>
      </c>
      <c r="C3" s="131" t="s">
        <v>317</v>
      </c>
      <c r="D3" s="131" t="s">
        <v>623</v>
      </c>
      <c r="E3" s="131" t="s">
        <v>617</v>
      </c>
    </row>
    <row r="4" spans="1:5" ht="12.75">
      <c r="A4" s="129" t="s">
        <v>116</v>
      </c>
      <c r="B4" s="60" t="s">
        <v>354</v>
      </c>
      <c r="C4" s="47">
        <v>16929</v>
      </c>
      <c r="D4" s="47">
        <v>16929</v>
      </c>
      <c r="E4" s="47"/>
    </row>
    <row r="5" spans="1:5" ht="12.75">
      <c r="A5" s="129" t="s">
        <v>117</v>
      </c>
      <c r="B5" s="60" t="s">
        <v>355</v>
      </c>
      <c r="C5" s="47">
        <v>2131</v>
      </c>
      <c r="D5" s="47">
        <v>2131</v>
      </c>
      <c r="E5" s="47"/>
    </row>
    <row r="6" spans="1:5" ht="22.5">
      <c r="A6" s="129" t="s">
        <v>356</v>
      </c>
      <c r="B6" s="128" t="s">
        <v>357</v>
      </c>
      <c r="C6" s="47">
        <v>12197</v>
      </c>
      <c r="D6" s="47">
        <v>0</v>
      </c>
      <c r="E6" s="47"/>
    </row>
    <row r="7" spans="1:5" ht="22.5">
      <c r="A7" s="129" t="s">
        <v>358</v>
      </c>
      <c r="B7" s="128" t="s">
        <v>359</v>
      </c>
      <c r="C7" s="45">
        <v>68380</v>
      </c>
      <c r="D7" s="49">
        <v>19928</v>
      </c>
      <c r="E7" s="47"/>
    </row>
    <row r="8" spans="1:5" ht="22.5">
      <c r="A8" s="129" t="s">
        <v>360</v>
      </c>
      <c r="B8" s="128" t="s">
        <v>361</v>
      </c>
      <c r="C8" s="45">
        <v>1464</v>
      </c>
      <c r="D8" s="47">
        <v>0</v>
      </c>
      <c r="E8" s="47"/>
    </row>
    <row r="9" spans="1:5" ht="22.5">
      <c r="A9" s="129" t="s">
        <v>362</v>
      </c>
      <c r="B9" s="128" t="s">
        <v>363</v>
      </c>
      <c r="C9" s="45">
        <v>2196</v>
      </c>
      <c r="D9" s="47">
        <v>0</v>
      </c>
      <c r="E9" s="47"/>
    </row>
    <row r="10" spans="1:5" ht="22.5">
      <c r="A10" s="129" t="s">
        <v>364</v>
      </c>
      <c r="B10" s="128" t="s">
        <v>365</v>
      </c>
      <c r="C10" s="45">
        <v>866</v>
      </c>
      <c r="D10" s="47">
        <v>0</v>
      </c>
      <c r="E10" s="47"/>
    </row>
    <row r="11" spans="1:5" ht="22.5">
      <c r="A11" s="129" t="s">
        <v>366</v>
      </c>
      <c r="B11" s="128" t="s">
        <v>367</v>
      </c>
      <c r="C11" s="45">
        <v>345</v>
      </c>
      <c r="D11" s="47">
        <v>0</v>
      </c>
      <c r="E11" s="47"/>
    </row>
    <row r="12" spans="1:5" ht="22.5">
      <c r="A12" s="129" t="s">
        <v>368</v>
      </c>
      <c r="B12" s="128" t="s">
        <v>369</v>
      </c>
      <c r="C12" s="45">
        <v>15000</v>
      </c>
      <c r="D12" s="47">
        <v>0</v>
      </c>
      <c r="E12" s="47"/>
    </row>
    <row r="13" spans="1:5" ht="22.5">
      <c r="A13" s="129" t="s">
        <v>370</v>
      </c>
      <c r="B13" s="61" t="s">
        <v>371</v>
      </c>
      <c r="C13" s="47">
        <v>3200</v>
      </c>
      <c r="D13" s="47">
        <v>0</v>
      </c>
      <c r="E13" s="47"/>
    </row>
    <row r="14" spans="1:5" ht="22.5">
      <c r="A14" s="129" t="s">
        <v>372</v>
      </c>
      <c r="B14" s="128" t="s">
        <v>373</v>
      </c>
      <c r="C14" s="47">
        <v>1053</v>
      </c>
      <c r="D14" s="47">
        <v>0</v>
      </c>
      <c r="E14" s="47"/>
    </row>
    <row r="15" spans="1:5" ht="12.75">
      <c r="A15" s="129" t="s">
        <v>374</v>
      </c>
      <c r="B15" s="128" t="s">
        <v>375</v>
      </c>
      <c r="C15" s="49">
        <v>1175</v>
      </c>
      <c r="D15" s="47">
        <v>0</v>
      </c>
      <c r="E15" s="47"/>
    </row>
    <row r="16" spans="1:5" ht="33.75">
      <c r="A16" s="59" t="s">
        <v>376</v>
      </c>
      <c r="B16" s="128" t="s">
        <v>377</v>
      </c>
      <c r="C16" s="49">
        <v>1538</v>
      </c>
      <c r="D16" s="49">
        <v>0</v>
      </c>
      <c r="E16" s="47"/>
    </row>
    <row r="17" spans="1:5" ht="33.75">
      <c r="A17" s="59" t="s">
        <v>378</v>
      </c>
      <c r="B17" s="128" t="s">
        <v>379</v>
      </c>
      <c r="C17" s="49">
        <v>6917</v>
      </c>
      <c r="D17" s="49">
        <v>0</v>
      </c>
      <c r="E17" s="47"/>
    </row>
    <row r="18" spans="1:5" ht="22.5">
      <c r="A18" s="127" t="s">
        <v>518</v>
      </c>
      <c r="B18" s="128" t="s">
        <v>637</v>
      </c>
      <c r="C18" s="49"/>
      <c r="D18" s="47">
        <v>59368</v>
      </c>
      <c r="E18" s="47"/>
    </row>
    <row r="19" spans="1:5" ht="12.75">
      <c r="A19" s="127" t="s">
        <v>611</v>
      </c>
      <c r="B19" s="128" t="s">
        <v>375</v>
      </c>
      <c r="C19" s="49"/>
      <c r="D19" s="49">
        <v>15922</v>
      </c>
      <c r="E19" s="47"/>
    </row>
    <row r="20" spans="1:5" ht="25.5" customHeight="1">
      <c r="A20" s="585" t="s">
        <v>380</v>
      </c>
      <c r="B20" s="585"/>
      <c r="C20" s="192">
        <f>SUM(C4:C17)</f>
        <v>133391</v>
      </c>
      <c r="D20" s="192">
        <v>114278</v>
      </c>
      <c r="E20" s="192"/>
    </row>
    <row r="21" spans="1:2" ht="12.75">
      <c r="A21" s="42"/>
      <c r="B21" s="42"/>
    </row>
    <row r="22" spans="1:2" ht="12.75">
      <c r="A22" s="43" t="s">
        <v>482</v>
      </c>
      <c r="B22" s="42"/>
    </row>
    <row r="23" spans="1:2" ht="12.75">
      <c r="A23" s="3"/>
      <c r="B23" s="44"/>
    </row>
    <row r="24" spans="1:5" ht="12.75">
      <c r="A24" s="249" t="s">
        <v>116</v>
      </c>
      <c r="B24" s="248" t="s">
        <v>294</v>
      </c>
      <c r="C24" s="192">
        <v>1000</v>
      </c>
      <c r="D24" s="192">
        <v>6438</v>
      </c>
      <c r="E24" s="192"/>
    </row>
    <row r="25" spans="1:5" ht="12.75">
      <c r="A25" s="210"/>
      <c r="B25" s="248" t="s">
        <v>380</v>
      </c>
      <c r="C25" s="192">
        <f>SUM(C24:C24)</f>
        <v>1000</v>
      </c>
      <c r="D25" s="192">
        <v>6438</v>
      </c>
      <c r="E25" s="192"/>
    </row>
  </sheetData>
  <sheetProtection/>
  <mergeCells count="3">
    <mergeCell ref="A20:B20"/>
    <mergeCell ref="A1:E1"/>
    <mergeCell ref="A2:E2"/>
  </mergeCells>
  <printOptions headings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Header>&amp;R8. melléklet a 8/2014. (IV.30.) önk. rendelethez ezer Ft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F32"/>
  <sheetViews>
    <sheetView view="pageLayout" workbookViewId="0" topLeftCell="A1">
      <selection activeCell="C23" sqref="C23"/>
    </sheetView>
  </sheetViews>
  <sheetFormatPr defaultColWidth="9.140625" defaultRowHeight="12.75"/>
  <cols>
    <col min="1" max="1" width="24.28125" style="0" customWidth="1"/>
    <col min="2" max="2" width="17.140625" style="0" customWidth="1"/>
    <col min="3" max="3" width="16.57421875" style="0" customWidth="1"/>
    <col min="4" max="4" width="26.421875" style="0" customWidth="1"/>
    <col min="5" max="5" width="20.7109375" style="0" customWidth="1"/>
    <col min="6" max="6" width="19.28125" style="0" customWidth="1"/>
  </cols>
  <sheetData>
    <row r="1" spans="1:6" ht="15.75">
      <c r="A1" s="590" t="s">
        <v>334</v>
      </c>
      <c r="B1" s="590"/>
      <c r="C1" s="590"/>
      <c r="D1" s="590"/>
      <c r="E1" s="590"/>
      <c r="F1" s="325"/>
    </row>
    <row r="2" spans="1:6" ht="15.75">
      <c r="A2" s="560" t="s">
        <v>477</v>
      </c>
      <c r="B2" s="560"/>
      <c r="C2" s="560"/>
      <c r="D2" s="560"/>
      <c r="E2" s="560"/>
      <c r="F2" s="394"/>
    </row>
    <row r="3" spans="1:6" ht="15.75">
      <c r="A3" s="560" t="s">
        <v>501</v>
      </c>
      <c r="B3" s="560"/>
      <c r="C3" s="560"/>
      <c r="D3" s="560"/>
      <c r="E3" s="591"/>
      <c r="F3" s="395"/>
    </row>
    <row r="4" spans="1:6" ht="12.75">
      <c r="A4" s="201" t="s">
        <v>381</v>
      </c>
      <c r="B4" s="250" t="s">
        <v>382</v>
      </c>
      <c r="C4" s="250" t="s">
        <v>1176</v>
      </c>
      <c r="D4" s="201" t="s">
        <v>166</v>
      </c>
      <c r="E4" s="250" t="s">
        <v>382</v>
      </c>
      <c r="F4" s="250" t="s">
        <v>1176</v>
      </c>
    </row>
    <row r="5" spans="1:6" ht="12.75">
      <c r="A5" s="2" t="s">
        <v>381</v>
      </c>
      <c r="B5" s="45">
        <v>193041</v>
      </c>
      <c r="C5" s="45">
        <v>198014</v>
      </c>
      <c r="D5" s="2" t="s">
        <v>383</v>
      </c>
      <c r="E5" s="45">
        <v>271729</v>
      </c>
      <c r="F5" s="45">
        <v>218744</v>
      </c>
    </row>
    <row r="6" spans="1:6" ht="12.75">
      <c r="A6" s="2" t="s">
        <v>121</v>
      </c>
      <c r="B6" s="45">
        <v>127836</v>
      </c>
      <c r="C6" s="45"/>
      <c r="D6" s="2" t="s">
        <v>384</v>
      </c>
      <c r="E6" s="45">
        <v>55315</v>
      </c>
      <c r="F6" s="45">
        <v>45266</v>
      </c>
    </row>
    <row r="7" spans="1:6" ht="12.75">
      <c r="A7" s="2" t="s">
        <v>133</v>
      </c>
      <c r="B7" s="45">
        <v>12428</v>
      </c>
      <c r="C7" s="45">
        <v>12428</v>
      </c>
      <c r="D7" s="2" t="s">
        <v>205</v>
      </c>
      <c r="E7" s="45">
        <v>344382</v>
      </c>
      <c r="F7" s="45">
        <v>266525</v>
      </c>
    </row>
    <row r="8" spans="1:6" ht="12.75">
      <c r="A8" s="2" t="s">
        <v>385</v>
      </c>
      <c r="B8" s="45">
        <v>13139</v>
      </c>
      <c r="C8" s="45">
        <v>12132</v>
      </c>
      <c r="D8" s="2" t="s">
        <v>189</v>
      </c>
      <c r="E8" s="45">
        <v>96107</v>
      </c>
      <c r="F8" s="45">
        <v>88958</v>
      </c>
    </row>
    <row r="9" spans="1:6" ht="12.75">
      <c r="A9" s="2" t="s">
        <v>207</v>
      </c>
      <c r="B9" s="45">
        <v>313877</v>
      </c>
      <c r="C9" s="45">
        <v>286740</v>
      </c>
      <c r="D9" s="2" t="s">
        <v>386</v>
      </c>
      <c r="E9" s="45">
        <v>19653</v>
      </c>
      <c r="F9" s="45">
        <v>16172</v>
      </c>
    </row>
    <row r="10" spans="1:6" ht="12.75">
      <c r="A10" s="2" t="s">
        <v>387</v>
      </c>
      <c r="B10" s="45">
        <v>154788</v>
      </c>
      <c r="C10" s="45">
        <v>157167</v>
      </c>
      <c r="D10" s="2" t="s">
        <v>388</v>
      </c>
      <c r="E10" s="45">
        <v>60768</v>
      </c>
      <c r="F10" s="45">
        <v>57534</v>
      </c>
    </row>
    <row r="11" spans="1:6" ht="12.75">
      <c r="A11" s="2" t="s">
        <v>389</v>
      </c>
      <c r="B11" s="45">
        <v>2892</v>
      </c>
      <c r="C11" s="45">
        <v>2574</v>
      </c>
      <c r="D11" s="2" t="s">
        <v>390</v>
      </c>
      <c r="E11" s="45">
        <v>42288</v>
      </c>
      <c r="F11" s="45"/>
    </row>
    <row r="12" spans="1:6" ht="12.75">
      <c r="A12" s="2" t="s">
        <v>391</v>
      </c>
      <c r="B12" s="45">
        <v>72241</v>
      </c>
      <c r="C12" s="45">
        <v>44396</v>
      </c>
      <c r="D12" s="2" t="s">
        <v>473</v>
      </c>
      <c r="E12" s="45"/>
      <c r="F12" s="45"/>
    </row>
    <row r="13" spans="1:6" ht="12.75">
      <c r="A13" s="2"/>
      <c r="B13" s="45"/>
      <c r="C13" s="45"/>
      <c r="D13" s="48" t="s">
        <v>1171</v>
      </c>
      <c r="E13" s="45"/>
      <c r="F13" s="45">
        <v>-9229</v>
      </c>
    </row>
    <row r="14" spans="1:6" ht="12.75">
      <c r="A14" s="46" t="s">
        <v>123</v>
      </c>
      <c r="B14" s="47">
        <f>SUM(B5:B13)</f>
        <v>890242</v>
      </c>
      <c r="C14" s="47">
        <f>SUM(C5:C13)</f>
        <v>713451</v>
      </c>
      <c r="D14" s="46" t="s">
        <v>123</v>
      </c>
      <c r="E14" s="47">
        <f>SUM(E5:E13)</f>
        <v>890242</v>
      </c>
      <c r="F14" s="47">
        <f>SUM(F5:F13)</f>
        <v>683970</v>
      </c>
    </row>
    <row r="15" spans="1:6" ht="12.75">
      <c r="A15" s="2"/>
      <c r="B15" s="45"/>
      <c r="C15" s="45"/>
      <c r="D15" s="2"/>
      <c r="E15" s="45"/>
      <c r="F15" s="45"/>
    </row>
    <row r="16" spans="1:6" ht="12.75">
      <c r="A16" s="201" t="s">
        <v>392</v>
      </c>
      <c r="B16" s="192">
        <f>B14</f>
        <v>890242</v>
      </c>
      <c r="C16" s="192">
        <f>C14</f>
        <v>713451</v>
      </c>
      <c r="D16" s="201" t="s">
        <v>392</v>
      </c>
      <c r="E16" s="192">
        <f>SUM(E14:E15)</f>
        <v>890242</v>
      </c>
      <c r="F16" s="192">
        <f>SUM(F14:F15)</f>
        <v>683970</v>
      </c>
    </row>
    <row r="17" spans="1:6" s="3" customFormat="1" ht="12.75">
      <c r="A17" s="587"/>
      <c r="B17" s="588"/>
      <c r="C17" s="588"/>
      <c r="D17" s="588"/>
      <c r="E17" s="589"/>
      <c r="F17" s="422"/>
    </row>
    <row r="18" spans="1:6" ht="12.75">
      <c r="A18" s="201" t="s">
        <v>393</v>
      </c>
      <c r="B18" s="250" t="s">
        <v>382</v>
      </c>
      <c r="C18" s="250" t="s">
        <v>1176</v>
      </c>
      <c r="D18" s="201" t="s">
        <v>120</v>
      </c>
      <c r="E18" s="250" t="s">
        <v>382</v>
      </c>
      <c r="F18" s="250" t="s">
        <v>1176</v>
      </c>
    </row>
    <row r="19" spans="1:6" ht="12.75">
      <c r="A19" s="2" t="s">
        <v>394</v>
      </c>
      <c r="B19" s="45">
        <v>1987</v>
      </c>
      <c r="C19" s="45">
        <v>1987</v>
      </c>
      <c r="D19" s="48" t="s">
        <v>168</v>
      </c>
      <c r="E19" s="49">
        <v>925468</v>
      </c>
      <c r="F19" s="49">
        <v>646349</v>
      </c>
    </row>
    <row r="20" spans="1:6" ht="12.75">
      <c r="A20" s="2" t="s">
        <v>395</v>
      </c>
      <c r="B20" s="45">
        <v>677</v>
      </c>
      <c r="C20" s="45">
        <v>581</v>
      </c>
      <c r="D20" s="48" t="s">
        <v>396</v>
      </c>
      <c r="E20" s="49">
        <v>53300</v>
      </c>
      <c r="F20" s="49">
        <v>9267</v>
      </c>
    </row>
    <row r="21" spans="1:6" ht="12.75">
      <c r="A21" s="2" t="s">
        <v>397</v>
      </c>
      <c r="B21" s="45">
        <v>10583</v>
      </c>
      <c r="C21" s="45">
        <v>38601</v>
      </c>
      <c r="D21" s="48" t="s">
        <v>398</v>
      </c>
      <c r="E21" s="49">
        <v>371</v>
      </c>
      <c r="F21" s="49">
        <v>366</v>
      </c>
    </row>
    <row r="22" spans="1:6" ht="12.75">
      <c r="A22" s="2" t="s">
        <v>121</v>
      </c>
      <c r="B22" s="45">
        <v>5538</v>
      </c>
      <c r="C22" s="45">
        <v>121487</v>
      </c>
      <c r="D22" s="48" t="s">
        <v>399</v>
      </c>
      <c r="E22" s="49">
        <v>297445</v>
      </c>
      <c r="F22" s="49">
        <v>209912</v>
      </c>
    </row>
    <row r="23" spans="1:6" ht="12.75">
      <c r="A23" s="2" t="s">
        <v>400</v>
      </c>
      <c r="B23" s="45">
        <v>634147</v>
      </c>
      <c r="C23" s="45">
        <v>642284</v>
      </c>
      <c r="D23" s="2" t="s">
        <v>206</v>
      </c>
      <c r="E23" s="45">
        <v>27040</v>
      </c>
      <c r="F23" s="45">
        <v>19074</v>
      </c>
    </row>
    <row r="24" spans="1:6" ht="12.75">
      <c r="A24" s="2" t="s">
        <v>401</v>
      </c>
      <c r="B24" s="45">
        <v>141851</v>
      </c>
      <c r="C24" s="45">
        <v>67945</v>
      </c>
      <c r="D24" s="2" t="s">
        <v>169</v>
      </c>
      <c r="E24" s="49">
        <v>78428</v>
      </c>
      <c r="F24" s="49"/>
    </row>
    <row r="25" spans="1:6" ht="12.75">
      <c r="A25" s="2" t="s">
        <v>402</v>
      </c>
      <c r="B25" s="45"/>
      <c r="C25" s="45"/>
      <c r="D25" s="2" t="s">
        <v>403</v>
      </c>
      <c r="E25" s="49">
        <v>5111</v>
      </c>
      <c r="F25" s="49">
        <v>3380</v>
      </c>
    </row>
    <row r="26" spans="1:6" ht="12.75">
      <c r="A26" s="2" t="s">
        <v>391</v>
      </c>
      <c r="B26" s="45">
        <v>337058</v>
      </c>
      <c r="C26" s="45">
        <v>52924</v>
      </c>
      <c r="D26" s="48" t="s">
        <v>504</v>
      </c>
      <c r="E26" s="49"/>
      <c r="F26" s="49">
        <v>329</v>
      </c>
    </row>
    <row r="27" spans="1:6" ht="12.75">
      <c r="A27" s="2" t="s">
        <v>404</v>
      </c>
      <c r="B27" s="45">
        <v>255322</v>
      </c>
      <c r="C27" s="45"/>
      <c r="D27" s="2"/>
      <c r="E27" s="49"/>
      <c r="F27" s="49"/>
    </row>
    <row r="28" spans="1:6" ht="12.75">
      <c r="A28" s="46" t="s">
        <v>123</v>
      </c>
      <c r="B28" s="47">
        <f>SUM(B19:B27)</f>
        <v>1387163</v>
      </c>
      <c r="C28" s="47">
        <f>SUM(C19:C27)</f>
        <v>925809</v>
      </c>
      <c r="D28" s="46" t="s">
        <v>123</v>
      </c>
      <c r="E28" s="47">
        <f>SUM(E19:E27)</f>
        <v>1387163</v>
      </c>
      <c r="F28" s="47">
        <f>SUM(F19:F27)</f>
        <v>888677</v>
      </c>
    </row>
    <row r="29" spans="1:6" ht="12.75">
      <c r="A29" s="2" t="s">
        <v>405</v>
      </c>
      <c r="B29" s="45">
        <v>0</v>
      </c>
      <c r="C29" s="45"/>
      <c r="D29" s="2"/>
      <c r="E29" s="45"/>
      <c r="F29" s="45"/>
    </row>
    <row r="30" spans="1:6" ht="12.75">
      <c r="A30" s="201" t="s">
        <v>406</v>
      </c>
      <c r="B30" s="192">
        <f>SUM(B28:B29)</f>
        <v>1387163</v>
      </c>
      <c r="C30" s="192">
        <f>SUM(C28:C29)</f>
        <v>925809</v>
      </c>
      <c r="D30" s="201" t="s">
        <v>406</v>
      </c>
      <c r="E30" s="192">
        <f>SUM(E28:E29)</f>
        <v>1387163</v>
      </c>
      <c r="F30" s="192">
        <f>SUM(F28:F29)</f>
        <v>888677</v>
      </c>
    </row>
    <row r="31" spans="1:6" s="3" customFormat="1" ht="12.75">
      <c r="A31" s="587"/>
      <c r="B31" s="588"/>
      <c r="C31" s="588"/>
      <c r="D31" s="588"/>
      <c r="E31" s="589"/>
      <c r="F31" s="422"/>
    </row>
    <row r="32" spans="1:6" ht="15">
      <c r="A32" s="240" t="s">
        <v>407</v>
      </c>
      <c r="B32" s="397">
        <f>B16+B30</f>
        <v>2277405</v>
      </c>
      <c r="C32" s="397">
        <f>C16+C30</f>
        <v>1639260</v>
      </c>
      <c r="D32" s="240" t="s">
        <v>407</v>
      </c>
      <c r="E32" s="397">
        <f>E16+E30</f>
        <v>2277405</v>
      </c>
      <c r="F32" s="397">
        <f>F16+F30</f>
        <v>1572647</v>
      </c>
    </row>
  </sheetData>
  <sheetProtection/>
  <mergeCells count="5">
    <mergeCell ref="A31:E31"/>
    <mergeCell ref="A1:E1"/>
    <mergeCell ref="A2:E2"/>
    <mergeCell ref="A3:E3"/>
    <mergeCell ref="A17:E17"/>
  </mergeCells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&amp;R9.melléklet a 8/2014. (IV.30.) önk. rendelethez ezer Ft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I131"/>
  <sheetViews>
    <sheetView view="pageLayout" workbookViewId="0" topLeftCell="A1">
      <selection activeCell="H15" sqref="H15:H17"/>
    </sheetView>
  </sheetViews>
  <sheetFormatPr defaultColWidth="9.140625" defaultRowHeight="12.75"/>
  <cols>
    <col min="3" max="3" width="10.8515625" style="0" customWidth="1"/>
    <col min="4" max="4" width="13.7109375" style="0" customWidth="1"/>
    <col min="5" max="5" width="12.421875" style="0" customWidth="1"/>
    <col min="6" max="6" width="13.00390625" style="0" customWidth="1"/>
    <col min="7" max="7" width="16.7109375" style="0" customWidth="1"/>
    <col min="8" max="8" width="11.421875" style="0" bestFit="1" customWidth="1"/>
  </cols>
  <sheetData>
    <row r="1" spans="1:7" ht="15.75" customHeight="1">
      <c r="A1" s="655" t="s">
        <v>521</v>
      </c>
      <c r="B1" s="655"/>
      <c r="C1" s="655"/>
      <c r="D1" s="655"/>
      <c r="E1" s="655"/>
      <c r="F1" s="655"/>
      <c r="G1" s="655"/>
    </row>
    <row r="2" spans="1:7" ht="12.75" customHeight="1">
      <c r="A2" s="655"/>
      <c r="B2" s="655"/>
      <c r="C2" s="655"/>
      <c r="D2" s="655"/>
      <c r="E2" s="655"/>
      <c r="F2" s="655"/>
      <c r="G2" s="655"/>
    </row>
    <row r="3" spans="1:7" ht="12.75" customHeight="1">
      <c r="A3" s="655"/>
      <c r="B3" s="655"/>
      <c r="C3" s="655"/>
      <c r="D3" s="655"/>
      <c r="E3" s="655"/>
      <c r="F3" s="655"/>
      <c r="G3" s="655"/>
    </row>
    <row r="4" spans="1:7" ht="12.75">
      <c r="A4" s="656" t="s">
        <v>522</v>
      </c>
      <c r="B4" s="657"/>
      <c r="C4" s="657"/>
      <c r="D4" s="657"/>
      <c r="E4" s="657"/>
      <c r="F4" s="657"/>
      <c r="G4" s="657"/>
    </row>
    <row r="5" spans="1:7" ht="12.75">
      <c r="A5" s="656" t="s">
        <v>523</v>
      </c>
      <c r="B5" s="657"/>
      <c r="C5" s="657"/>
      <c r="D5" s="657"/>
      <c r="E5" s="657"/>
      <c r="F5" s="657"/>
      <c r="G5" s="657"/>
    </row>
    <row r="6" spans="1:7" ht="12.75">
      <c r="A6" s="658" t="s">
        <v>524</v>
      </c>
      <c r="B6" s="658"/>
      <c r="C6" s="658"/>
      <c r="D6" s="658"/>
      <c r="E6" s="658"/>
      <c r="F6" s="658"/>
      <c r="G6" s="658"/>
    </row>
    <row r="7" spans="1:7" ht="12.75">
      <c r="A7" s="658"/>
      <c r="B7" s="658"/>
      <c r="C7" s="658"/>
      <c r="D7" s="658"/>
      <c r="E7" s="658"/>
      <c r="F7" s="658"/>
      <c r="G7" s="658"/>
    </row>
    <row r="8" spans="1:7" ht="12.75">
      <c r="A8" s="659" t="s">
        <v>525</v>
      </c>
      <c r="B8" s="659"/>
      <c r="C8" s="659"/>
      <c r="D8" s="592" t="s">
        <v>526</v>
      </c>
      <c r="E8" s="592"/>
      <c r="F8" s="592"/>
      <c r="G8" s="592"/>
    </row>
    <row r="9" spans="1:7" ht="12.75">
      <c r="A9" s="633" t="s">
        <v>527</v>
      </c>
      <c r="B9" s="633"/>
      <c r="C9" s="633"/>
      <c r="D9" s="634" t="s">
        <v>528</v>
      </c>
      <c r="E9" s="634"/>
      <c r="F9" s="634"/>
      <c r="G9" s="634"/>
    </row>
    <row r="10" spans="1:7" ht="12.75">
      <c r="A10" s="605" t="s">
        <v>529</v>
      </c>
      <c r="B10" s="605"/>
      <c r="C10" s="605"/>
      <c r="D10" s="635" t="s">
        <v>530</v>
      </c>
      <c r="E10" s="636"/>
      <c r="F10" s="636"/>
      <c r="G10" s="637"/>
    </row>
    <row r="11" spans="1:7" ht="12.75">
      <c r="A11" s="611" t="s">
        <v>531</v>
      </c>
      <c r="B11" s="612"/>
      <c r="C11" s="613"/>
      <c r="D11" s="622" t="s">
        <v>532</v>
      </c>
      <c r="E11" s="612"/>
      <c r="F11" s="612"/>
      <c r="G11" s="613"/>
    </row>
    <row r="12" spans="1:7" ht="12.75">
      <c r="A12" s="611" t="s">
        <v>533</v>
      </c>
      <c r="B12" s="612"/>
      <c r="C12" s="613"/>
      <c r="D12" s="622" t="s">
        <v>534</v>
      </c>
      <c r="E12" s="612"/>
      <c r="F12" s="612"/>
      <c r="G12" s="613"/>
    </row>
    <row r="13" spans="1:7" ht="12.75">
      <c r="A13" s="620"/>
      <c r="B13" s="620"/>
      <c r="C13" s="620"/>
      <c r="D13" s="620"/>
      <c r="E13" s="620"/>
      <c r="F13" s="620"/>
      <c r="G13" s="620"/>
    </row>
    <row r="14" spans="1:7" ht="12.75">
      <c r="A14" s="592" t="s">
        <v>535</v>
      </c>
      <c r="B14" s="592"/>
      <c r="C14" s="592"/>
      <c r="D14" s="134" t="s">
        <v>536</v>
      </c>
      <c r="E14" s="134" t="s">
        <v>537</v>
      </c>
      <c r="F14" s="134" t="s">
        <v>538</v>
      </c>
      <c r="G14" s="134" t="s">
        <v>223</v>
      </c>
    </row>
    <row r="15" spans="1:7" ht="12.75">
      <c r="A15" s="605" t="s">
        <v>539</v>
      </c>
      <c r="B15" s="605"/>
      <c r="C15" s="605"/>
      <c r="D15" s="175">
        <v>0</v>
      </c>
      <c r="E15" s="175">
        <v>0</v>
      </c>
      <c r="F15" s="175">
        <v>0</v>
      </c>
      <c r="G15" s="176">
        <f>SUM(D15:F15)</f>
        <v>0</v>
      </c>
    </row>
    <row r="16" spans="1:8" ht="12.75">
      <c r="A16" s="605" t="s">
        <v>540</v>
      </c>
      <c r="B16" s="605"/>
      <c r="C16" s="605"/>
      <c r="D16" s="175">
        <v>15146</v>
      </c>
      <c r="E16" s="175">
        <v>0</v>
      </c>
      <c r="F16" s="175">
        <v>0</v>
      </c>
      <c r="G16" s="176">
        <f>SUM(D16:F16)</f>
        <v>15146</v>
      </c>
      <c r="H16" s="274"/>
    </row>
    <row r="17" spans="1:8" ht="12.75">
      <c r="A17" s="605" t="s">
        <v>541</v>
      </c>
      <c r="B17" s="605"/>
      <c r="C17" s="605"/>
      <c r="D17" s="175">
        <v>85828</v>
      </c>
      <c r="E17" s="175">
        <v>0</v>
      </c>
      <c r="F17" s="175">
        <v>0</v>
      </c>
      <c r="G17" s="176">
        <f>SUM(D17:F17)</f>
        <v>85828</v>
      </c>
      <c r="H17" s="274"/>
    </row>
    <row r="18" spans="1:7" ht="12.75">
      <c r="A18" s="605" t="s">
        <v>542</v>
      </c>
      <c r="B18" s="605"/>
      <c r="C18" s="605"/>
      <c r="D18" s="175">
        <v>0</v>
      </c>
      <c r="E18" s="175">
        <v>0</v>
      </c>
      <c r="F18" s="175">
        <v>0</v>
      </c>
      <c r="G18" s="176">
        <f>SUM(D18:F18)</f>
        <v>0</v>
      </c>
    </row>
    <row r="19" spans="1:7" ht="12.75">
      <c r="A19" s="605" t="s">
        <v>543</v>
      </c>
      <c r="B19" s="605"/>
      <c r="C19" s="605"/>
      <c r="D19" s="175">
        <v>0</v>
      </c>
      <c r="E19" s="175">
        <v>0</v>
      </c>
      <c r="F19" s="175">
        <v>0</v>
      </c>
      <c r="G19" s="176">
        <f>SUM(D19:F19)</f>
        <v>0</v>
      </c>
    </row>
    <row r="20" spans="1:7" ht="12.75">
      <c r="A20" s="620"/>
      <c r="B20" s="620"/>
      <c r="C20" s="620"/>
      <c r="D20" s="2"/>
      <c r="E20" s="2"/>
      <c r="F20" s="2"/>
      <c r="G20" s="46"/>
    </row>
    <row r="21" spans="1:7" ht="12.75">
      <c r="A21" s="592" t="s">
        <v>544</v>
      </c>
      <c r="B21" s="592"/>
      <c r="C21" s="592"/>
      <c r="D21" s="177">
        <f>SUM(D15:D20)</f>
        <v>100974</v>
      </c>
      <c r="E21" s="177">
        <f>SUM(E15:E20)</f>
        <v>0</v>
      </c>
      <c r="F21" s="177">
        <f>SUM(F15:F20)</f>
        <v>0</v>
      </c>
      <c r="G21" s="177">
        <f>SUM(G15:G20)</f>
        <v>100974</v>
      </c>
    </row>
    <row r="22" spans="1:7" ht="12.75">
      <c r="A22" s="606"/>
      <c r="B22" s="607"/>
      <c r="C22" s="608"/>
      <c r="D22" s="2"/>
      <c r="E22" s="2"/>
      <c r="F22" s="2"/>
      <c r="G22" s="2"/>
    </row>
    <row r="23" spans="1:7" ht="12.75">
      <c r="A23" s="592" t="s">
        <v>545</v>
      </c>
      <c r="B23" s="592"/>
      <c r="C23" s="592"/>
      <c r="D23" s="134" t="s">
        <v>536</v>
      </c>
      <c r="E23" s="134" t="s">
        <v>537</v>
      </c>
      <c r="F23" s="134" t="s">
        <v>538</v>
      </c>
      <c r="G23" s="134" t="s">
        <v>223</v>
      </c>
    </row>
    <row r="24" spans="1:7" ht="12.75">
      <c r="A24" s="605" t="s">
        <v>546</v>
      </c>
      <c r="B24" s="605"/>
      <c r="C24" s="605"/>
      <c r="D24" s="175">
        <v>3028</v>
      </c>
      <c r="E24" s="175">
        <v>0</v>
      </c>
      <c r="F24" s="175">
        <v>0</v>
      </c>
      <c r="G24" s="176">
        <f>SUM(D24:F24)</f>
        <v>3028</v>
      </c>
    </row>
    <row r="25" spans="1:7" ht="12.75">
      <c r="A25" s="605" t="s">
        <v>547</v>
      </c>
      <c r="B25" s="605"/>
      <c r="C25" s="605"/>
      <c r="D25" s="175">
        <v>82259</v>
      </c>
      <c r="E25" s="175">
        <v>0</v>
      </c>
      <c r="F25" s="175">
        <v>0</v>
      </c>
      <c r="G25" s="176">
        <f>SUM(D25:F25)</f>
        <v>82259</v>
      </c>
    </row>
    <row r="26" spans="1:7" ht="12.75">
      <c r="A26" s="605" t="s">
        <v>548</v>
      </c>
      <c r="B26" s="605"/>
      <c r="C26" s="605"/>
      <c r="D26" s="175">
        <v>9202</v>
      </c>
      <c r="E26" s="175">
        <v>0</v>
      </c>
      <c r="F26" s="175">
        <v>0</v>
      </c>
      <c r="G26" s="176">
        <f>SUM(D26:F26)</f>
        <v>9202</v>
      </c>
    </row>
    <row r="27" spans="1:7" ht="12.75">
      <c r="A27" s="605" t="s">
        <v>549</v>
      </c>
      <c r="B27" s="605"/>
      <c r="C27" s="605"/>
      <c r="D27" s="175">
        <v>3128</v>
      </c>
      <c r="E27" s="175">
        <v>0</v>
      </c>
      <c r="F27" s="175">
        <v>0</v>
      </c>
      <c r="G27" s="176">
        <f>SUM(D27:F27)</f>
        <v>3128</v>
      </c>
    </row>
    <row r="28" spans="1:7" ht="12.75">
      <c r="A28" s="606"/>
      <c r="B28" s="607"/>
      <c r="C28" s="608"/>
      <c r="D28" s="178"/>
      <c r="E28" s="178"/>
      <c r="F28" s="178"/>
      <c r="G28" s="176"/>
    </row>
    <row r="29" spans="1:7" ht="12.75">
      <c r="A29" s="592" t="s">
        <v>550</v>
      </c>
      <c r="B29" s="592"/>
      <c r="C29" s="592"/>
      <c r="D29" s="179">
        <f>SUM(D24:D27)</f>
        <v>97617</v>
      </c>
      <c r="E29" s="179">
        <f>SUM(E24:E27)</f>
        <v>0</v>
      </c>
      <c r="F29" s="179">
        <f>SUM(F24:F27)</f>
        <v>0</v>
      </c>
      <c r="G29" s="177">
        <f>SUM(G24:G27)</f>
        <v>97617</v>
      </c>
    </row>
    <row r="30" spans="1:7" ht="12.75">
      <c r="A30" s="638"/>
      <c r="B30" s="638"/>
      <c r="C30" s="638"/>
      <c r="D30" s="638"/>
      <c r="E30" s="638"/>
      <c r="F30" s="638"/>
      <c r="G30" s="638"/>
    </row>
    <row r="31" spans="1:7" ht="12.75">
      <c r="A31" s="654"/>
      <c r="B31" s="654"/>
      <c r="C31" s="654"/>
      <c r="D31" s="654"/>
      <c r="E31" s="654"/>
      <c r="F31" s="654"/>
      <c r="G31" s="654"/>
    </row>
    <row r="32" spans="1:7" ht="12.75">
      <c r="A32" s="639"/>
      <c r="B32" s="639"/>
      <c r="C32" s="639"/>
      <c r="D32" s="639"/>
      <c r="E32" s="639"/>
      <c r="F32" s="639"/>
      <c r="G32" s="639"/>
    </row>
    <row r="33" spans="1:7" ht="39.75" customHeight="1">
      <c r="A33" s="640" t="s">
        <v>525</v>
      </c>
      <c r="B33" s="641"/>
      <c r="C33" s="642"/>
      <c r="D33" s="643" t="s">
        <v>551</v>
      </c>
      <c r="E33" s="644"/>
      <c r="F33" s="644"/>
      <c r="G33" s="645"/>
    </row>
    <row r="34" spans="1:7" ht="12.75">
      <c r="A34" s="633" t="s">
        <v>527</v>
      </c>
      <c r="B34" s="633"/>
      <c r="C34" s="633"/>
      <c r="D34" s="634" t="s">
        <v>552</v>
      </c>
      <c r="E34" s="634"/>
      <c r="F34" s="634"/>
      <c r="G34" s="634"/>
    </row>
    <row r="35" spans="1:7" ht="12.75">
      <c r="A35" s="605" t="s">
        <v>529</v>
      </c>
      <c r="B35" s="605"/>
      <c r="C35" s="605"/>
      <c r="D35" s="635" t="s">
        <v>553</v>
      </c>
      <c r="E35" s="636"/>
      <c r="F35" s="636"/>
      <c r="G35" s="637"/>
    </row>
    <row r="36" spans="1:7" ht="12.75">
      <c r="A36" s="611" t="s">
        <v>531</v>
      </c>
      <c r="B36" s="612"/>
      <c r="C36" s="613"/>
      <c r="D36" s="622" t="s">
        <v>554</v>
      </c>
      <c r="E36" s="612"/>
      <c r="F36" s="612"/>
      <c r="G36" s="613"/>
    </row>
    <row r="37" spans="1:7" ht="12.75">
      <c r="A37" s="611" t="s">
        <v>533</v>
      </c>
      <c r="B37" s="612"/>
      <c r="C37" s="613"/>
      <c r="D37" s="622" t="s">
        <v>555</v>
      </c>
      <c r="E37" s="612"/>
      <c r="F37" s="612"/>
      <c r="G37" s="613"/>
    </row>
    <row r="38" spans="1:7" ht="12.75">
      <c r="A38" s="620"/>
      <c r="B38" s="620"/>
      <c r="C38" s="620"/>
      <c r="D38" s="620"/>
      <c r="E38" s="620"/>
      <c r="F38" s="620"/>
      <c r="G38" s="620"/>
    </row>
    <row r="39" spans="1:7" ht="12.75">
      <c r="A39" s="592" t="s">
        <v>535</v>
      </c>
      <c r="B39" s="592"/>
      <c r="C39" s="592"/>
      <c r="D39" s="134" t="s">
        <v>536</v>
      </c>
      <c r="E39" s="134" t="s">
        <v>537</v>
      </c>
      <c r="F39" s="134" t="s">
        <v>538</v>
      </c>
      <c r="G39" s="134" t="s">
        <v>223</v>
      </c>
    </row>
    <row r="40" spans="1:7" ht="12.75">
      <c r="A40" s="605" t="s">
        <v>539</v>
      </c>
      <c r="B40" s="605"/>
      <c r="C40" s="605"/>
      <c r="D40" s="175">
        <v>0</v>
      </c>
      <c r="E40" s="175">
        <v>0</v>
      </c>
      <c r="F40" s="175">
        <v>0</v>
      </c>
      <c r="G40" s="176">
        <f>SUM(D40:F40)</f>
        <v>0</v>
      </c>
    </row>
    <row r="41" spans="1:7" ht="12.75">
      <c r="A41" s="605" t="s">
        <v>540</v>
      </c>
      <c r="B41" s="605"/>
      <c r="C41" s="605"/>
      <c r="D41" s="175">
        <v>129398</v>
      </c>
      <c r="E41" s="175">
        <v>55814</v>
      </c>
      <c r="F41" s="175">
        <v>0</v>
      </c>
      <c r="G41" s="176">
        <f>SUM(D41:F41)</f>
        <v>185212</v>
      </c>
    </row>
    <row r="42" spans="1:7" ht="12.75">
      <c r="A42" s="605" t="s">
        <v>541</v>
      </c>
      <c r="B42" s="605"/>
      <c r="C42" s="605"/>
      <c r="D42" s="175">
        <v>733258</v>
      </c>
      <c r="E42" s="175">
        <v>316279</v>
      </c>
      <c r="F42" s="175">
        <v>0</v>
      </c>
      <c r="G42" s="176">
        <f>SUM(D42:F42)</f>
        <v>1049537</v>
      </c>
    </row>
    <row r="43" spans="1:7" ht="12.75">
      <c r="A43" s="605" t="s">
        <v>542</v>
      </c>
      <c r="B43" s="605"/>
      <c r="C43" s="605"/>
      <c r="D43" s="175">
        <v>0</v>
      </c>
      <c r="E43" s="175">
        <v>0</v>
      </c>
      <c r="F43" s="175">
        <v>0</v>
      </c>
      <c r="G43" s="176">
        <f>SUM(D43:F43)</f>
        <v>0</v>
      </c>
    </row>
    <row r="44" spans="1:7" ht="12.75">
      <c r="A44" s="605" t="s">
        <v>556</v>
      </c>
      <c r="B44" s="605"/>
      <c r="C44" s="605"/>
      <c r="D44" s="175">
        <v>153909</v>
      </c>
      <c r="E44" s="175">
        <v>65663</v>
      </c>
      <c r="F44" s="175">
        <v>0</v>
      </c>
      <c r="G44" s="176">
        <f>SUM(D44:F44)</f>
        <v>219572</v>
      </c>
    </row>
    <row r="45" spans="1:7" ht="12.75">
      <c r="A45" s="620"/>
      <c r="B45" s="620"/>
      <c r="C45" s="620"/>
      <c r="D45" s="2"/>
      <c r="E45" s="2"/>
      <c r="F45" s="2"/>
      <c r="G45" s="46"/>
    </row>
    <row r="46" spans="1:7" ht="12.75">
      <c r="A46" s="592" t="s">
        <v>544</v>
      </c>
      <c r="B46" s="592"/>
      <c r="C46" s="592"/>
      <c r="D46" s="177">
        <f>SUM(D40:D45)</f>
        <v>1016565</v>
      </c>
      <c r="E46" s="177">
        <f>SUM(E40:E45)</f>
        <v>437756</v>
      </c>
      <c r="F46" s="177">
        <f>SUM(F40:F45)</f>
        <v>0</v>
      </c>
      <c r="G46" s="177">
        <f>SUM(G40:G45)</f>
        <v>1454321</v>
      </c>
    </row>
    <row r="47" spans="1:7" ht="12.75">
      <c r="A47" s="606"/>
      <c r="B47" s="607"/>
      <c r="C47" s="608"/>
      <c r="D47" s="2"/>
      <c r="E47" s="2"/>
      <c r="F47" s="2"/>
      <c r="G47" s="2"/>
    </row>
    <row r="48" spans="1:9" ht="12.75">
      <c r="A48" s="592" t="s">
        <v>545</v>
      </c>
      <c r="B48" s="592"/>
      <c r="C48" s="592"/>
      <c r="D48" s="134" t="s">
        <v>536</v>
      </c>
      <c r="E48" s="134" t="s">
        <v>537</v>
      </c>
      <c r="F48" s="134" t="s">
        <v>538</v>
      </c>
      <c r="G48" s="134" t="s">
        <v>223</v>
      </c>
      <c r="I48" s="1"/>
    </row>
    <row r="49" spans="1:9" ht="12.75">
      <c r="A49" s="605" t="s">
        <v>546</v>
      </c>
      <c r="B49" s="605"/>
      <c r="C49" s="605"/>
      <c r="D49" s="175">
        <v>0</v>
      </c>
      <c r="E49" s="175">
        <v>0</v>
      </c>
      <c r="F49" s="175">
        <v>0</v>
      </c>
      <c r="G49" s="176">
        <f>SUM(D49:F49)</f>
        <v>0</v>
      </c>
      <c r="H49" s="275"/>
      <c r="I49" s="1"/>
    </row>
    <row r="50" spans="1:9" ht="12.75">
      <c r="A50" s="605" t="s">
        <v>547</v>
      </c>
      <c r="B50" s="605"/>
      <c r="C50" s="605"/>
      <c r="D50" s="175">
        <v>954368</v>
      </c>
      <c r="E50" s="175">
        <v>410972</v>
      </c>
      <c r="F50" s="175">
        <v>0</v>
      </c>
      <c r="G50" s="176">
        <f>SUM(D50:F50)</f>
        <v>1365340</v>
      </c>
      <c r="I50" s="1"/>
    </row>
    <row r="51" spans="1:7" ht="12.75">
      <c r="A51" s="605" t="s">
        <v>548</v>
      </c>
      <c r="B51" s="605"/>
      <c r="C51" s="605"/>
      <c r="D51" s="175">
        <v>62197</v>
      </c>
      <c r="E51" s="175">
        <v>26784</v>
      </c>
      <c r="F51" s="175">
        <v>0</v>
      </c>
      <c r="G51" s="176">
        <f>SUM(D51:F51)</f>
        <v>88981</v>
      </c>
    </row>
    <row r="52" spans="1:7" ht="12.75">
      <c r="A52" s="605" t="s">
        <v>549</v>
      </c>
      <c r="B52" s="605"/>
      <c r="C52" s="605"/>
      <c r="D52" s="175">
        <v>0</v>
      </c>
      <c r="E52" s="175">
        <v>0</v>
      </c>
      <c r="F52" s="175">
        <v>0</v>
      </c>
      <c r="G52" s="176">
        <f>SUM(D52:F52)</f>
        <v>0</v>
      </c>
    </row>
    <row r="53" spans="1:7" ht="12.75">
      <c r="A53" s="606"/>
      <c r="B53" s="607"/>
      <c r="C53" s="608"/>
      <c r="D53" s="178"/>
      <c r="E53" s="178"/>
      <c r="F53" s="178"/>
      <c r="G53" s="176"/>
    </row>
    <row r="54" spans="1:8" ht="12.75">
      <c r="A54" s="592" t="s">
        <v>550</v>
      </c>
      <c r="B54" s="592"/>
      <c r="C54" s="592"/>
      <c r="D54" s="179">
        <f>SUM(D49:D52)</f>
        <v>1016565</v>
      </c>
      <c r="E54" s="179">
        <f>SUM(E49:E52)</f>
        <v>437756</v>
      </c>
      <c r="F54" s="179">
        <f>SUM(F49:F52)</f>
        <v>0</v>
      </c>
      <c r="G54" s="177">
        <f>SUM(G49:G52)</f>
        <v>1454321</v>
      </c>
      <c r="H54" s="181"/>
    </row>
    <row r="55" spans="1:7" ht="12.75">
      <c r="A55" s="648"/>
      <c r="B55" s="648"/>
      <c r="C55" s="648"/>
      <c r="D55" s="648"/>
      <c r="E55" s="648"/>
      <c r="F55" s="648"/>
      <c r="G55" s="648"/>
    </row>
    <row r="56" spans="1:7" ht="12.75">
      <c r="A56" s="649"/>
      <c r="B56" s="649"/>
      <c r="C56" s="649"/>
      <c r="D56" s="649"/>
      <c r="E56" s="649"/>
      <c r="F56" s="649"/>
      <c r="G56" s="649"/>
    </row>
    <row r="57" spans="1:7" ht="12.75">
      <c r="A57" s="650"/>
      <c r="B57" s="650"/>
      <c r="C57" s="650"/>
      <c r="D57" s="650"/>
      <c r="E57" s="650"/>
      <c r="F57" s="650"/>
      <c r="G57" s="650"/>
    </row>
    <row r="58" spans="1:7" ht="27" customHeight="1">
      <c r="A58" s="640" t="s">
        <v>525</v>
      </c>
      <c r="B58" s="641"/>
      <c r="C58" s="642"/>
      <c r="D58" s="643" t="s">
        <v>557</v>
      </c>
      <c r="E58" s="644"/>
      <c r="F58" s="644"/>
      <c r="G58" s="645"/>
    </row>
    <row r="59" spans="1:7" ht="12.75">
      <c r="A59" s="633" t="s">
        <v>527</v>
      </c>
      <c r="B59" s="633"/>
      <c r="C59" s="633"/>
      <c r="D59" s="634" t="s">
        <v>558</v>
      </c>
      <c r="E59" s="634"/>
      <c r="F59" s="634"/>
      <c r="G59" s="634"/>
    </row>
    <row r="60" spans="1:7" ht="12.75">
      <c r="A60" s="605" t="s">
        <v>529</v>
      </c>
      <c r="B60" s="605"/>
      <c r="C60" s="605"/>
      <c r="D60" s="635" t="s">
        <v>559</v>
      </c>
      <c r="E60" s="636"/>
      <c r="F60" s="636"/>
      <c r="G60" s="637"/>
    </row>
    <row r="61" spans="1:7" ht="12.75">
      <c r="A61" s="611" t="s">
        <v>531</v>
      </c>
      <c r="B61" s="612"/>
      <c r="C61" s="613"/>
      <c r="D61" s="622" t="s">
        <v>560</v>
      </c>
      <c r="E61" s="612"/>
      <c r="F61" s="612"/>
      <c r="G61" s="613"/>
    </row>
    <row r="62" spans="1:7" ht="12.75">
      <c r="A62" s="611" t="s">
        <v>533</v>
      </c>
      <c r="B62" s="612"/>
      <c r="C62" s="613"/>
      <c r="D62" s="622" t="s">
        <v>561</v>
      </c>
      <c r="E62" s="612"/>
      <c r="F62" s="612"/>
      <c r="G62" s="613"/>
    </row>
    <row r="63" spans="1:7" ht="12.75" customHeight="1">
      <c r="A63" s="623" t="s">
        <v>562</v>
      </c>
      <c r="B63" s="624"/>
      <c r="C63" s="625"/>
      <c r="D63" s="651" t="s">
        <v>521</v>
      </c>
      <c r="E63" s="652"/>
      <c r="F63" s="652"/>
      <c r="G63" s="653"/>
    </row>
    <row r="64" spans="1:7" ht="12.75" customHeight="1">
      <c r="A64" s="626"/>
      <c r="B64" s="627"/>
      <c r="C64" s="628"/>
      <c r="D64" s="651" t="s">
        <v>563</v>
      </c>
      <c r="E64" s="652"/>
      <c r="F64" s="652"/>
      <c r="G64" s="653"/>
    </row>
    <row r="65" spans="1:7" ht="12.75" customHeight="1">
      <c r="A65" s="626"/>
      <c r="B65" s="627"/>
      <c r="C65" s="628"/>
      <c r="D65" s="651" t="s">
        <v>564</v>
      </c>
      <c r="E65" s="652"/>
      <c r="F65" s="652"/>
      <c r="G65" s="653"/>
    </row>
    <row r="66" spans="1:7" ht="12.75" customHeight="1">
      <c r="A66" s="629"/>
      <c r="B66" s="630"/>
      <c r="C66" s="631"/>
      <c r="D66" s="651" t="s">
        <v>565</v>
      </c>
      <c r="E66" s="652"/>
      <c r="F66" s="652"/>
      <c r="G66" s="653"/>
    </row>
    <row r="67" spans="1:7" ht="12.75">
      <c r="A67" s="611" t="s">
        <v>566</v>
      </c>
      <c r="B67" s="612"/>
      <c r="C67" s="613"/>
      <c r="D67" s="622" t="s">
        <v>521</v>
      </c>
      <c r="E67" s="646"/>
      <c r="F67" s="646"/>
      <c r="G67" s="647"/>
    </row>
    <row r="68" spans="1:7" ht="12.75">
      <c r="A68" s="620"/>
      <c r="B68" s="620"/>
      <c r="C68" s="620"/>
      <c r="D68" s="620"/>
      <c r="E68" s="620"/>
      <c r="F68" s="620"/>
      <c r="G68" s="620"/>
    </row>
    <row r="69" spans="1:7" ht="12.75">
      <c r="A69" s="592" t="s">
        <v>535</v>
      </c>
      <c r="B69" s="592"/>
      <c r="C69" s="592"/>
      <c r="D69" s="134" t="s">
        <v>536</v>
      </c>
      <c r="E69" s="134" t="s">
        <v>537</v>
      </c>
      <c r="F69" s="134" t="s">
        <v>538</v>
      </c>
      <c r="G69" s="134" t="s">
        <v>223</v>
      </c>
    </row>
    <row r="70" spans="1:7" ht="12.75">
      <c r="A70" s="605" t="s">
        <v>567</v>
      </c>
      <c r="B70" s="605"/>
      <c r="C70" s="605"/>
      <c r="D70" s="175">
        <v>10683</v>
      </c>
      <c r="E70" s="175">
        <v>163</v>
      </c>
      <c r="F70" s="175">
        <v>0</v>
      </c>
      <c r="G70" s="176">
        <f>SUM(D70:F70)</f>
        <v>10846</v>
      </c>
    </row>
    <row r="71" spans="1:7" ht="27" customHeight="1">
      <c r="A71" s="617" t="s">
        <v>568</v>
      </c>
      <c r="B71" s="618"/>
      <c r="C71" s="619"/>
      <c r="D71" s="175">
        <v>6943</v>
      </c>
      <c r="E71" s="175">
        <v>108</v>
      </c>
      <c r="F71" s="175">
        <v>0</v>
      </c>
      <c r="G71" s="176">
        <f aca="true" t="shared" si="0" ref="G71:G76">SUM(D71:F71)</f>
        <v>7051</v>
      </c>
    </row>
    <row r="72" spans="1:7" ht="27" customHeight="1">
      <c r="A72" s="617" t="s">
        <v>569</v>
      </c>
      <c r="B72" s="618"/>
      <c r="C72" s="619"/>
      <c r="D72" s="175">
        <v>26339</v>
      </c>
      <c r="E72" s="175">
        <v>416</v>
      </c>
      <c r="F72" s="175">
        <v>0</v>
      </c>
      <c r="G72" s="176">
        <f t="shared" si="0"/>
        <v>26755</v>
      </c>
    </row>
    <row r="73" spans="1:7" ht="25.5" customHeight="1">
      <c r="A73" s="617" t="s">
        <v>570</v>
      </c>
      <c r="B73" s="618"/>
      <c r="C73" s="619"/>
      <c r="D73" s="175">
        <v>17116</v>
      </c>
      <c r="E73" s="175">
        <v>274</v>
      </c>
      <c r="F73" s="175">
        <v>0</v>
      </c>
      <c r="G73" s="176">
        <f t="shared" si="0"/>
        <v>17390</v>
      </c>
    </row>
    <row r="74" spans="1:7" ht="12.75">
      <c r="A74" s="605" t="s">
        <v>541</v>
      </c>
      <c r="B74" s="605"/>
      <c r="C74" s="605"/>
      <c r="D74" s="175">
        <v>333001</v>
      </c>
      <c r="E74" s="175">
        <v>5418</v>
      </c>
      <c r="F74" s="175">
        <v>0</v>
      </c>
      <c r="G74" s="176">
        <f t="shared" si="0"/>
        <v>338419</v>
      </c>
    </row>
    <row r="75" spans="1:7" ht="12.75">
      <c r="A75" s="605" t="s">
        <v>542</v>
      </c>
      <c r="B75" s="605"/>
      <c r="C75" s="605"/>
      <c r="D75" s="175">
        <v>0</v>
      </c>
      <c r="E75" s="175">
        <v>0</v>
      </c>
      <c r="F75" s="175">
        <v>0</v>
      </c>
      <c r="G75" s="176">
        <f t="shared" si="0"/>
        <v>0</v>
      </c>
    </row>
    <row r="76" spans="1:7" ht="12.75">
      <c r="A76" s="605" t="s">
        <v>543</v>
      </c>
      <c r="B76" s="605"/>
      <c r="C76" s="605"/>
      <c r="D76" s="175">
        <v>0</v>
      </c>
      <c r="E76" s="175">
        <v>0</v>
      </c>
      <c r="F76" s="175">
        <v>0</v>
      </c>
      <c r="G76" s="176">
        <f t="shared" si="0"/>
        <v>0</v>
      </c>
    </row>
    <row r="77" spans="1:7" ht="12.75">
      <c r="A77" s="606"/>
      <c r="B77" s="607"/>
      <c r="C77" s="608"/>
      <c r="D77" s="175"/>
      <c r="E77" s="175"/>
      <c r="F77" s="175"/>
      <c r="G77" s="176"/>
    </row>
    <row r="78" spans="1:7" ht="12.75">
      <c r="A78" s="592" t="s">
        <v>544</v>
      </c>
      <c r="B78" s="592"/>
      <c r="C78" s="592"/>
      <c r="D78" s="177">
        <f>D70+D72+D74+D75+D76</f>
        <v>370023</v>
      </c>
      <c r="E78" s="177">
        <f>E70+E72+E74+E75+E76</f>
        <v>5997</v>
      </c>
      <c r="F78" s="177">
        <f>F70+F72+F74+F75+F76</f>
        <v>0</v>
      </c>
      <c r="G78" s="177">
        <f>G70+G72+G74+G75+G76</f>
        <v>376020</v>
      </c>
    </row>
    <row r="79" spans="1:7" ht="12.75">
      <c r="A79" s="606"/>
      <c r="B79" s="607"/>
      <c r="C79" s="608"/>
      <c r="D79" s="2"/>
      <c r="E79" s="2"/>
      <c r="F79" s="2"/>
      <c r="G79" s="2"/>
    </row>
    <row r="80" spans="1:7" ht="12.75">
      <c r="A80" s="592" t="s">
        <v>545</v>
      </c>
      <c r="B80" s="592"/>
      <c r="C80" s="592"/>
      <c r="D80" s="134" t="s">
        <v>536</v>
      </c>
      <c r="E80" s="134" t="s">
        <v>537</v>
      </c>
      <c r="F80" s="134" t="s">
        <v>538</v>
      </c>
      <c r="G80" s="134" t="s">
        <v>223</v>
      </c>
    </row>
    <row r="81" spans="1:7" ht="12.75">
      <c r="A81" s="605" t="s">
        <v>546</v>
      </c>
      <c r="B81" s="605"/>
      <c r="C81" s="605"/>
      <c r="D81" s="175">
        <v>0</v>
      </c>
      <c r="E81" s="175">
        <v>0</v>
      </c>
      <c r="F81" s="175">
        <v>0</v>
      </c>
      <c r="G81" s="176">
        <f>SUM(D81:F81)</f>
        <v>0</v>
      </c>
    </row>
    <row r="82" spans="1:7" ht="12.75">
      <c r="A82" s="605" t="s">
        <v>547</v>
      </c>
      <c r="B82" s="605"/>
      <c r="C82" s="605"/>
      <c r="D82" s="175">
        <v>330456</v>
      </c>
      <c r="E82" s="175">
        <v>5303</v>
      </c>
      <c r="F82" s="175">
        <v>0</v>
      </c>
      <c r="G82" s="176">
        <f>SUM(D82:F82)</f>
        <v>335759</v>
      </c>
    </row>
    <row r="83" spans="1:7" ht="12.75">
      <c r="A83" s="605" t="s">
        <v>548</v>
      </c>
      <c r="B83" s="605"/>
      <c r="C83" s="605"/>
      <c r="D83" s="175">
        <v>14460</v>
      </c>
      <c r="E83" s="175">
        <v>232</v>
      </c>
      <c r="F83" s="175">
        <v>0</v>
      </c>
      <c r="G83" s="176">
        <f>SUM(D83:F83)</f>
        <v>14692</v>
      </c>
    </row>
    <row r="84" spans="1:8" ht="12.75">
      <c r="A84" s="605" t="s">
        <v>549</v>
      </c>
      <c r="B84" s="605"/>
      <c r="C84" s="605"/>
      <c r="D84" s="175">
        <v>25569</v>
      </c>
      <c r="E84" s="175">
        <v>0</v>
      </c>
      <c r="F84" s="175">
        <v>0</v>
      </c>
      <c r="G84" s="176">
        <f>SUM(D84:F84)</f>
        <v>25569</v>
      </c>
      <c r="H84" s="180"/>
    </row>
    <row r="85" spans="1:7" ht="12.75">
      <c r="A85" s="606"/>
      <c r="B85" s="607"/>
      <c r="C85" s="608"/>
      <c r="D85" s="178"/>
      <c r="E85" s="178"/>
      <c r="F85" s="178"/>
      <c r="G85" s="176"/>
    </row>
    <row r="86" spans="1:7" ht="12.75">
      <c r="A86" s="592" t="s">
        <v>550</v>
      </c>
      <c r="B86" s="592"/>
      <c r="C86" s="592"/>
      <c r="D86" s="179">
        <f>SUM(D81:D84)</f>
        <v>370485</v>
      </c>
      <c r="E86" s="179">
        <f>SUM(E81:E84)</f>
        <v>5535</v>
      </c>
      <c r="F86" s="179">
        <f>SUM(F81:F84)</f>
        <v>0</v>
      </c>
      <c r="G86" s="177">
        <f>SUM(G81:G84)</f>
        <v>376020</v>
      </c>
    </row>
    <row r="87" spans="1:7" ht="12.75">
      <c r="A87" s="638"/>
      <c r="B87" s="638"/>
      <c r="C87" s="638"/>
      <c r="D87" s="638"/>
      <c r="E87" s="638"/>
      <c r="F87" s="638"/>
      <c r="G87" s="638"/>
    </row>
    <row r="88" spans="1:7" ht="12.75">
      <c r="A88" s="639"/>
      <c r="B88" s="639"/>
      <c r="C88" s="639"/>
      <c r="D88" s="639"/>
      <c r="E88" s="639"/>
      <c r="F88" s="639"/>
      <c r="G88" s="639"/>
    </row>
    <row r="89" spans="1:7" ht="27.75" customHeight="1">
      <c r="A89" s="640" t="s">
        <v>525</v>
      </c>
      <c r="B89" s="641"/>
      <c r="C89" s="642"/>
      <c r="D89" s="643" t="s">
        <v>571</v>
      </c>
      <c r="E89" s="644"/>
      <c r="F89" s="644"/>
      <c r="G89" s="645"/>
    </row>
    <row r="90" spans="1:7" ht="12.75">
      <c r="A90" s="633" t="s">
        <v>527</v>
      </c>
      <c r="B90" s="633"/>
      <c r="C90" s="633"/>
      <c r="D90" s="634" t="s">
        <v>572</v>
      </c>
      <c r="E90" s="634"/>
      <c r="F90" s="634"/>
      <c r="G90" s="634"/>
    </row>
    <row r="91" spans="1:7" ht="12.75">
      <c r="A91" s="605" t="s">
        <v>529</v>
      </c>
      <c r="B91" s="605"/>
      <c r="C91" s="605"/>
      <c r="D91" s="635" t="s">
        <v>573</v>
      </c>
      <c r="E91" s="636"/>
      <c r="F91" s="636"/>
      <c r="G91" s="637"/>
    </row>
    <row r="92" spans="1:7" ht="12.75">
      <c r="A92" s="611" t="s">
        <v>531</v>
      </c>
      <c r="B92" s="612"/>
      <c r="C92" s="613"/>
      <c r="D92" s="622" t="s">
        <v>574</v>
      </c>
      <c r="E92" s="612"/>
      <c r="F92" s="612"/>
      <c r="G92" s="613"/>
    </row>
    <row r="93" spans="1:7" ht="12.75">
      <c r="A93" s="611" t="s">
        <v>533</v>
      </c>
      <c r="B93" s="612"/>
      <c r="C93" s="613"/>
      <c r="D93" s="622" t="s">
        <v>575</v>
      </c>
      <c r="E93" s="612"/>
      <c r="F93" s="612"/>
      <c r="G93" s="613"/>
    </row>
    <row r="94" spans="1:7" ht="14.25" customHeight="1">
      <c r="A94" s="623" t="s">
        <v>562</v>
      </c>
      <c r="B94" s="624"/>
      <c r="C94" s="625"/>
      <c r="D94" s="621" t="s">
        <v>576</v>
      </c>
      <c r="E94" s="621"/>
      <c r="F94" s="621"/>
      <c r="G94" s="621"/>
    </row>
    <row r="95" spans="1:7" ht="12.75">
      <c r="A95" s="626"/>
      <c r="B95" s="627"/>
      <c r="C95" s="628"/>
      <c r="D95" s="621" t="s">
        <v>577</v>
      </c>
      <c r="E95" s="621"/>
      <c r="F95" s="621"/>
      <c r="G95" s="621"/>
    </row>
    <row r="96" spans="1:7" ht="12.75">
      <c r="A96" s="626"/>
      <c r="B96" s="627"/>
      <c r="C96" s="628"/>
      <c r="D96" s="621" t="s">
        <v>578</v>
      </c>
      <c r="E96" s="621"/>
      <c r="F96" s="621"/>
      <c r="G96" s="621"/>
    </row>
    <row r="97" spans="1:7" ht="12.75">
      <c r="A97" s="626"/>
      <c r="B97" s="627"/>
      <c r="C97" s="628"/>
      <c r="D97" s="621" t="s">
        <v>563</v>
      </c>
      <c r="E97" s="621"/>
      <c r="F97" s="621"/>
      <c r="G97" s="621"/>
    </row>
    <row r="98" spans="1:7" ht="12.75">
      <c r="A98" s="626"/>
      <c r="B98" s="627"/>
      <c r="C98" s="628"/>
      <c r="D98" s="621" t="s">
        <v>521</v>
      </c>
      <c r="E98" s="621"/>
      <c r="F98" s="621"/>
      <c r="G98" s="621"/>
    </row>
    <row r="99" spans="1:7" ht="12.75">
      <c r="A99" s="626"/>
      <c r="B99" s="627"/>
      <c r="C99" s="628"/>
      <c r="D99" s="621" t="s">
        <v>579</v>
      </c>
      <c r="E99" s="621"/>
      <c r="F99" s="621"/>
      <c r="G99" s="621"/>
    </row>
    <row r="100" spans="1:7" ht="12.75">
      <c r="A100" s="626"/>
      <c r="B100" s="627"/>
      <c r="C100" s="628"/>
      <c r="D100" s="632" t="s">
        <v>580</v>
      </c>
      <c r="E100" s="632"/>
      <c r="F100" s="632"/>
      <c r="G100" s="632"/>
    </row>
    <row r="101" spans="1:7" ht="12.75">
      <c r="A101" s="626"/>
      <c r="B101" s="627"/>
      <c r="C101" s="628"/>
      <c r="D101" s="621" t="s">
        <v>581</v>
      </c>
      <c r="E101" s="621"/>
      <c r="F101" s="621"/>
      <c r="G101" s="621"/>
    </row>
    <row r="102" spans="1:7" ht="12.75">
      <c r="A102" s="626"/>
      <c r="B102" s="627"/>
      <c r="C102" s="628"/>
      <c r="D102" s="621" t="s">
        <v>582</v>
      </c>
      <c r="E102" s="621"/>
      <c r="F102" s="621"/>
      <c r="G102" s="621"/>
    </row>
    <row r="103" spans="1:7" ht="12.75">
      <c r="A103" s="626"/>
      <c r="B103" s="627"/>
      <c r="C103" s="628"/>
      <c r="D103" s="621" t="s">
        <v>583</v>
      </c>
      <c r="E103" s="621"/>
      <c r="F103" s="621"/>
      <c r="G103" s="621"/>
    </row>
    <row r="104" spans="1:7" ht="12.75">
      <c r="A104" s="626"/>
      <c r="B104" s="627"/>
      <c r="C104" s="628"/>
      <c r="D104" s="621" t="s">
        <v>584</v>
      </c>
      <c r="E104" s="621"/>
      <c r="F104" s="621"/>
      <c r="G104" s="621"/>
    </row>
    <row r="105" spans="1:7" ht="12.75">
      <c r="A105" s="626"/>
      <c r="B105" s="627"/>
      <c r="C105" s="628"/>
      <c r="D105" s="621" t="s">
        <v>585</v>
      </c>
      <c r="E105" s="621"/>
      <c r="F105" s="621"/>
      <c r="G105" s="621"/>
    </row>
    <row r="106" spans="1:7" ht="12.75">
      <c r="A106" s="626"/>
      <c r="B106" s="627"/>
      <c r="C106" s="628"/>
      <c r="D106" s="621" t="s">
        <v>586</v>
      </c>
      <c r="E106" s="621"/>
      <c r="F106" s="621"/>
      <c r="G106" s="621"/>
    </row>
    <row r="107" spans="1:7" ht="12.75">
      <c r="A107" s="626"/>
      <c r="B107" s="627"/>
      <c r="C107" s="628"/>
      <c r="D107" s="621" t="s">
        <v>587</v>
      </c>
      <c r="E107" s="621"/>
      <c r="F107" s="621"/>
      <c r="G107" s="621"/>
    </row>
    <row r="108" spans="1:7" ht="12.75">
      <c r="A108" s="626"/>
      <c r="B108" s="627"/>
      <c r="C108" s="628"/>
      <c r="D108" s="621" t="s">
        <v>588</v>
      </c>
      <c r="E108" s="621"/>
      <c r="F108" s="621"/>
      <c r="G108" s="621"/>
    </row>
    <row r="109" spans="1:7" ht="12.75">
      <c r="A109" s="629"/>
      <c r="B109" s="630"/>
      <c r="C109" s="631"/>
      <c r="D109" s="621" t="s">
        <v>589</v>
      </c>
      <c r="E109" s="621"/>
      <c r="F109" s="621"/>
      <c r="G109" s="621"/>
    </row>
    <row r="110" spans="1:7" ht="12.75">
      <c r="A110" s="611" t="s">
        <v>566</v>
      </c>
      <c r="B110" s="612"/>
      <c r="C110" s="613"/>
      <c r="D110" s="614" t="s">
        <v>521</v>
      </c>
      <c r="E110" s="615"/>
      <c r="F110" s="615"/>
      <c r="G110" s="616"/>
    </row>
    <row r="111" spans="1:7" ht="12.75">
      <c r="A111" s="620"/>
      <c r="B111" s="620"/>
      <c r="C111" s="620"/>
      <c r="D111" s="620"/>
      <c r="E111" s="620"/>
      <c r="F111" s="620"/>
      <c r="G111" s="620"/>
    </row>
    <row r="112" spans="1:7" ht="12.75">
      <c r="A112" s="592" t="s">
        <v>535</v>
      </c>
      <c r="B112" s="592"/>
      <c r="C112" s="592"/>
      <c r="D112" s="134" t="s">
        <v>536</v>
      </c>
      <c r="E112" s="134" t="s">
        <v>537</v>
      </c>
      <c r="F112" s="134" t="s">
        <v>538</v>
      </c>
      <c r="G112" s="134" t="s">
        <v>223</v>
      </c>
    </row>
    <row r="113" spans="1:7" ht="12.75">
      <c r="A113" s="605" t="s">
        <v>590</v>
      </c>
      <c r="B113" s="605"/>
      <c r="C113" s="605"/>
      <c r="D113" s="609">
        <v>4750</v>
      </c>
      <c r="E113" s="610"/>
      <c r="F113" s="175">
        <v>0</v>
      </c>
      <c r="G113" s="176">
        <f>SUM(D113:F113)</f>
        <v>4750</v>
      </c>
    </row>
    <row r="114" spans="1:7" ht="27" customHeight="1">
      <c r="A114" s="617" t="s">
        <v>591</v>
      </c>
      <c r="B114" s="618"/>
      <c r="C114" s="619"/>
      <c r="D114" s="609">
        <v>196125</v>
      </c>
      <c r="E114" s="610"/>
      <c r="F114" s="175">
        <v>0</v>
      </c>
      <c r="G114" s="176">
        <f>SUM(D114:F114)</f>
        <v>196125</v>
      </c>
    </row>
    <row r="115" spans="1:7" ht="12.75">
      <c r="A115" s="605" t="s">
        <v>541</v>
      </c>
      <c r="B115" s="605"/>
      <c r="C115" s="605"/>
      <c r="D115" s="609">
        <v>1868103</v>
      </c>
      <c r="E115" s="610"/>
      <c r="F115" s="175">
        <v>0</v>
      </c>
      <c r="G115" s="176">
        <f>SUM(D115:F115)</f>
        <v>1868103</v>
      </c>
    </row>
    <row r="116" spans="1:7" ht="12.75">
      <c r="A116" s="605" t="s">
        <v>542</v>
      </c>
      <c r="B116" s="605"/>
      <c r="C116" s="605"/>
      <c r="D116" s="609">
        <v>0</v>
      </c>
      <c r="E116" s="610"/>
      <c r="F116" s="175">
        <v>0</v>
      </c>
      <c r="G116" s="176">
        <f>SUM(D116:F116)</f>
        <v>0</v>
      </c>
    </row>
    <row r="117" spans="1:7" ht="12.75">
      <c r="A117" s="605" t="s">
        <v>543</v>
      </c>
      <c r="B117" s="605"/>
      <c r="C117" s="605"/>
      <c r="D117" s="609">
        <v>128790</v>
      </c>
      <c r="E117" s="610"/>
      <c r="F117" s="175">
        <v>0</v>
      </c>
      <c r="G117" s="176">
        <f>SUM(D117:F117)</f>
        <v>128790</v>
      </c>
    </row>
    <row r="118" spans="1:7" ht="12.75">
      <c r="A118" s="606"/>
      <c r="B118" s="607"/>
      <c r="C118" s="608"/>
      <c r="D118" s="609"/>
      <c r="E118" s="610"/>
      <c r="F118" s="175"/>
      <c r="G118" s="176"/>
    </row>
    <row r="119" spans="1:7" ht="12.75">
      <c r="A119" s="592" t="s">
        <v>544</v>
      </c>
      <c r="B119" s="592"/>
      <c r="C119" s="592"/>
      <c r="D119" s="594">
        <f>SUM(D113:E118)</f>
        <v>2197768</v>
      </c>
      <c r="E119" s="595"/>
      <c r="F119" s="179">
        <f>SUM(F113:F118)</f>
        <v>0</v>
      </c>
      <c r="G119" s="179">
        <f>SUM(G113:G118)</f>
        <v>2197768</v>
      </c>
    </row>
    <row r="120" spans="1:7" ht="12.75">
      <c r="A120" s="596" t="s">
        <v>592</v>
      </c>
      <c r="B120" s="597"/>
      <c r="C120" s="597"/>
      <c r="D120" s="597"/>
      <c r="E120" s="597"/>
      <c r="F120" s="597"/>
      <c r="G120" s="598"/>
    </row>
    <row r="121" spans="1:7" ht="12.75">
      <c r="A121" s="599"/>
      <c r="B121" s="600"/>
      <c r="C121" s="600"/>
      <c r="D121" s="600"/>
      <c r="E121" s="600"/>
      <c r="F121" s="600"/>
      <c r="G121" s="601"/>
    </row>
    <row r="122" spans="1:7" ht="52.5" customHeight="1">
      <c r="A122" s="602"/>
      <c r="B122" s="603"/>
      <c r="C122" s="603"/>
      <c r="D122" s="603"/>
      <c r="E122" s="603"/>
      <c r="F122" s="603"/>
      <c r="G122" s="604"/>
    </row>
    <row r="123" spans="1:7" ht="12.75">
      <c r="A123" s="592" t="s">
        <v>545</v>
      </c>
      <c r="B123" s="592"/>
      <c r="C123" s="592"/>
      <c r="D123" s="134" t="s">
        <v>536</v>
      </c>
      <c r="E123" s="134" t="s">
        <v>537</v>
      </c>
      <c r="F123" s="134" t="s">
        <v>538</v>
      </c>
      <c r="G123" s="134" t="s">
        <v>223</v>
      </c>
    </row>
    <row r="124" spans="1:7" ht="12.75">
      <c r="A124" s="605" t="s">
        <v>546</v>
      </c>
      <c r="B124" s="605"/>
      <c r="C124" s="605"/>
      <c r="D124" s="175">
        <v>0</v>
      </c>
      <c r="E124" s="175">
        <v>0</v>
      </c>
      <c r="F124" s="175">
        <v>0</v>
      </c>
      <c r="G124" s="176">
        <f>SUM(D124:F124)</f>
        <v>0</v>
      </c>
    </row>
    <row r="125" spans="1:7" ht="12.75">
      <c r="A125" s="605" t="s">
        <v>547</v>
      </c>
      <c r="B125" s="605"/>
      <c r="C125" s="605"/>
      <c r="D125" s="175"/>
      <c r="E125" s="175"/>
      <c r="F125" s="175">
        <v>0</v>
      </c>
      <c r="G125" s="176">
        <f>SUM(D125:F125)</f>
        <v>0</v>
      </c>
    </row>
    <row r="126" spans="1:7" ht="12.75">
      <c r="A126" s="605" t="s">
        <v>548</v>
      </c>
      <c r="B126" s="605"/>
      <c r="C126" s="605"/>
      <c r="D126" s="175"/>
      <c r="E126" s="175"/>
      <c r="F126" s="175">
        <v>0</v>
      </c>
      <c r="G126" s="176">
        <f>SUM(D126:F126)</f>
        <v>0</v>
      </c>
    </row>
    <row r="127" spans="1:7" ht="12.75">
      <c r="A127" s="605" t="s">
        <v>549</v>
      </c>
      <c r="B127" s="605"/>
      <c r="C127" s="605"/>
      <c r="D127" s="175"/>
      <c r="E127" s="175"/>
      <c r="F127" s="175">
        <v>0</v>
      </c>
      <c r="G127" s="176">
        <f>SUM(D127:F127)</f>
        <v>0</v>
      </c>
    </row>
    <row r="128" spans="1:7" ht="12.75">
      <c r="A128" s="606"/>
      <c r="B128" s="607"/>
      <c r="C128" s="608"/>
      <c r="D128" s="178"/>
      <c r="E128" s="178"/>
      <c r="F128" s="178"/>
      <c r="G128" s="176"/>
    </row>
    <row r="129" spans="1:7" ht="12.75">
      <c r="A129" s="592" t="s">
        <v>550</v>
      </c>
      <c r="B129" s="592"/>
      <c r="C129" s="592"/>
      <c r="D129" s="179">
        <f>SUM(D124:D127)</f>
        <v>0</v>
      </c>
      <c r="E129" s="179">
        <f>SUM(E124:E127)</f>
        <v>0</v>
      </c>
      <c r="F129" s="179">
        <f>SUM(F124:F127)</f>
        <v>0</v>
      </c>
      <c r="G129" s="177">
        <f>SUM(G124:G127)</f>
        <v>0</v>
      </c>
    </row>
    <row r="130" spans="1:7" ht="12.75">
      <c r="A130" s="593" t="s">
        <v>593</v>
      </c>
      <c r="B130" s="593"/>
      <c r="C130" s="593"/>
      <c r="D130" s="593"/>
      <c r="E130" s="593"/>
      <c r="F130" s="593"/>
      <c r="G130" s="593"/>
    </row>
    <row r="131" spans="1:7" ht="25.5" customHeight="1">
      <c r="A131" s="593"/>
      <c r="B131" s="593"/>
      <c r="C131" s="593"/>
      <c r="D131" s="593"/>
      <c r="E131" s="593"/>
      <c r="F131" s="593"/>
      <c r="G131" s="593"/>
    </row>
  </sheetData>
  <sheetProtection/>
  <mergeCells count="151">
    <mergeCell ref="A9:C9"/>
    <mergeCell ref="D9:G9"/>
    <mergeCell ref="D10:G10"/>
    <mergeCell ref="A1:G3"/>
    <mergeCell ref="A4:G4"/>
    <mergeCell ref="A5:G5"/>
    <mergeCell ref="A6:G7"/>
    <mergeCell ref="A8:C8"/>
    <mergeCell ref="D8:G8"/>
    <mergeCell ref="A10:C10"/>
    <mergeCell ref="A16:C16"/>
    <mergeCell ref="D11:G11"/>
    <mergeCell ref="A11:C11"/>
    <mergeCell ref="A12:C12"/>
    <mergeCell ref="D12:G12"/>
    <mergeCell ref="A13:G13"/>
    <mergeCell ref="A14:C14"/>
    <mergeCell ref="A15:C15"/>
    <mergeCell ref="A20:C20"/>
    <mergeCell ref="A28:C28"/>
    <mergeCell ref="A21:C21"/>
    <mergeCell ref="A22:C22"/>
    <mergeCell ref="A23:C23"/>
    <mergeCell ref="A24:C24"/>
    <mergeCell ref="A44:C44"/>
    <mergeCell ref="A33:C33"/>
    <mergeCell ref="A40:C40"/>
    <mergeCell ref="A41:C41"/>
    <mergeCell ref="A39:C39"/>
    <mergeCell ref="A29:C29"/>
    <mergeCell ref="A42:C42"/>
    <mergeCell ref="A43:C43"/>
    <mergeCell ref="A35:C35"/>
    <mergeCell ref="A38:G38"/>
    <mergeCell ref="D35:G35"/>
    <mergeCell ref="A36:C36"/>
    <mergeCell ref="D36:G36"/>
    <mergeCell ref="A37:C37"/>
    <mergeCell ref="D37:G37"/>
    <mergeCell ref="A17:C17"/>
    <mergeCell ref="A18:C18"/>
    <mergeCell ref="A34:C34"/>
    <mergeCell ref="D34:G34"/>
    <mergeCell ref="A30:G32"/>
    <mergeCell ref="D33:G33"/>
    <mergeCell ref="A25:C25"/>
    <mergeCell ref="A26:C26"/>
    <mergeCell ref="A27:C27"/>
    <mergeCell ref="A19:C19"/>
    <mergeCell ref="A45:C45"/>
    <mergeCell ref="A46:C46"/>
    <mergeCell ref="A47:C47"/>
    <mergeCell ref="A53:C53"/>
    <mergeCell ref="A52:C52"/>
    <mergeCell ref="A48:C48"/>
    <mergeCell ref="A49:C49"/>
    <mergeCell ref="A50:C50"/>
    <mergeCell ref="A51:C51"/>
    <mergeCell ref="D66:G66"/>
    <mergeCell ref="A58:C58"/>
    <mergeCell ref="D58:G58"/>
    <mergeCell ref="A59:C59"/>
    <mergeCell ref="D59:G59"/>
    <mergeCell ref="A60:C60"/>
    <mergeCell ref="D60:G60"/>
    <mergeCell ref="D64:G64"/>
    <mergeCell ref="D65:G65"/>
    <mergeCell ref="A54:C54"/>
    <mergeCell ref="A55:G57"/>
    <mergeCell ref="A70:C70"/>
    <mergeCell ref="A71:C71"/>
    <mergeCell ref="A61:C61"/>
    <mergeCell ref="D61:G61"/>
    <mergeCell ref="A62:C62"/>
    <mergeCell ref="D62:G62"/>
    <mergeCell ref="A63:C66"/>
    <mergeCell ref="D63:G63"/>
    <mergeCell ref="A78:C78"/>
    <mergeCell ref="A79:C79"/>
    <mergeCell ref="A67:C67"/>
    <mergeCell ref="D67:G67"/>
    <mergeCell ref="A68:G68"/>
    <mergeCell ref="A69:C69"/>
    <mergeCell ref="A72:C72"/>
    <mergeCell ref="A73:C73"/>
    <mergeCell ref="A74:C74"/>
    <mergeCell ref="A75:C75"/>
    <mergeCell ref="A76:C76"/>
    <mergeCell ref="A77:C77"/>
    <mergeCell ref="A92:C92"/>
    <mergeCell ref="D92:G92"/>
    <mergeCell ref="A84:C84"/>
    <mergeCell ref="A85:C85"/>
    <mergeCell ref="A86:C86"/>
    <mergeCell ref="A87:G88"/>
    <mergeCell ref="A89:C89"/>
    <mergeCell ref="D89:G89"/>
    <mergeCell ref="A90:C90"/>
    <mergeCell ref="D90:G90"/>
    <mergeCell ref="A91:C91"/>
    <mergeCell ref="D91:G91"/>
    <mergeCell ref="A80:C80"/>
    <mergeCell ref="A81:C81"/>
    <mergeCell ref="A82:C82"/>
    <mergeCell ref="A83:C83"/>
    <mergeCell ref="A93:C93"/>
    <mergeCell ref="D93:G93"/>
    <mergeCell ref="A94:C109"/>
    <mergeCell ref="D94:G94"/>
    <mergeCell ref="D95:G95"/>
    <mergeCell ref="D96:G96"/>
    <mergeCell ref="D97:G97"/>
    <mergeCell ref="D98:G98"/>
    <mergeCell ref="D99:G99"/>
    <mergeCell ref="D100:G100"/>
    <mergeCell ref="A111:G111"/>
    <mergeCell ref="D101:G10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A110:C110"/>
    <mergeCell ref="D110:G110"/>
    <mergeCell ref="A118:C118"/>
    <mergeCell ref="D118:E118"/>
    <mergeCell ref="A112:C112"/>
    <mergeCell ref="A113:C113"/>
    <mergeCell ref="D113:E113"/>
    <mergeCell ref="A114:C114"/>
    <mergeCell ref="D114:E114"/>
    <mergeCell ref="A115:C115"/>
    <mergeCell ref="A128:C128"/>
    <mergeCell ref="D115:E115"/>
    <mergeCell ref="A116:C116"/>
    <mergeCell ref="D116:E116"/>
    <mergeCell ref="A117:C117"/>
    <mergeCell ref="D117:E117"/>
    <mergeCell ref="A129:C129"/>
    <mergeCell ref="A130:G131"/>
    <mergeCell ref="A119:C119"/>
    <mergeCell ref="D119:E119"/>
    <mergeCell ref="A120:G122"/>
    <mergeCell ref="A123:C123"/>
    <mergeCell ref="A124:C124"/>
    <mergeCell ref="A125:C125"/>
    <mergeCell ref="A126:C126"/>
    <mergeCell ref="A127:C127"/>
  </mergeCells>
  <printOptions headings="1"/>
  <pageMargins left="0.51" right="0.2" top="0.75" bottom="0.75" header="0.3" footer="0.3"/>
  <pageSetup horizontalDpi="300" verticalDpi="300" orientation="portrait" paperSize="9" scale="92" r:id="rId1"/>
  <headerFooter alignWithMargins="0">
    <oddHeader>&amp;R10. melléklet a 8/2014. (IV.30.) önk.rendelethez, ezer Ft</oddHeader>
  </headerFooter>
  <rowBreaks count="2" manualBreakCount="2">
    <brk id="57" max="255" man="1"/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Q11"/>
  <sheetViews>
    <sheetView view="pageLayout" workbookViewId="0" topLeftCell="A1">
      <selection activeCell="O9" sqref="O9"/>
    </sheetView>
  </sheetViews>
  <sheetFormatPr defaultColWidth="9.140625" defaultRowHeight="12.75"/>
  <cols>
    <col min="1" max="1" width="3.8515625" style="0" customWidth="1"/>
    <col min="2" max="2" width="32.7109375" style="0" customWidth="1"/>
  </cols>
  <sheetData>
    <row r="1" spans="1:12" ht="15.75">
      <c r="A1" s="590" t="s">
        <v>334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</row>
    <row r="2" spans="1:12" ht="15.75">
      <c r="A2" s="538" t="s">
        <v>595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</row>
    <row r="3" spans="1:17" ht="12.75">
      <c r="A3" s="663" t="s">
        <v>596</v>
      </c>
      <c r="B3" s="134"/>
      <c r="C3" s="592" t="s">
        <v>607</v>
      </c>
      <c r="D3" s="592"/>
      <c r="E3" s="592"/>
      <c r="F3" s="592"/>
      <c r="G3" s="592"/>
      <c r="H3" s="660" t="s">
        <v>608</v>
      </c>
      <c r="I3" s="661"/>
      <c r="J3" s="661"/>
      <c r="K3" s="661"/>
      <c r="L3" s="662"/>
      <c r="M3" s="660" t="s">
        <v>638</v>
      </c>
      <c r="N3" s="661"/>
      <c r="O3" s="661"/>
      <c r="P3" s="661"/>
      <c r="Q3" s="662"/>
    </row>
    <row r="4" spans="1:17" ht="38.25">
      <c r="A4" s="663"/>
      <c r="B4" s="131" t="s">
        <v>597</v>
      </c>
      <c r="C4" s="264" t="s">
        <v>598</v>
      </c>
      <c r="D4" s="264" t="s">
        <v>599</v>
      </c>
      <c r="E4" s="264" t="s">
        <v>600</v>
      </c>
      <c r="F4" s="264" t="s">
        <v>601</v>
      </c>
      <c r="G4" s="131" t="s">
        <v>602</v>
      </c>
      <c r="H4" s="264" t="s">
        <v>598</v>
      </c>
      <c r="I4" s="264" t="s">
        <v>599</v>
      </c>
      <c r="J4" s="264" t="s">
        <v>600</v>
      </c>
      <c r="K4" s="264" t="s">
        <v>601</v>
      </c>
      <c r="L4" s="131" t="s">
        <v>602</v>
      </c>
      <c r="M4" s="264" t="s">
        <v>598</v>
      </c>
      <c r="N4" s="264" t="s">
        <v>599</v>
      </c>
      <c r="O4" s="264" t="s">
        <v>600</v>
      </c>
      <c r="P4" s="264" t="s">
        <v>601</v>
      </c>
      <c r="Q4" s="131" t="s">
        <v>602</v>
      </c>
    </row>
    <row r="5" spans="1:17" ht="12.75">
      <c r="A5" s="663"/>
      <c r="B5" s="210"/>
      <c r="C5" s="265" t="s">
        <v>603</v>
      </c>
      <c r="D5" s="265" t="s">
        <v>603</v>
      </c>
      <c r="E5" s="265" t="s">
        <v>604</v>
      </c>
      <c r="F5" s="265" t="s">
        <v>604</v>
      </c>
      <c r="G5" s="134" t="s">
        <v>604</v>
      </c>
      <c r="H5" s="265" t="s">
        <v>603</v>
      </c>
      <c r="I5" s="265" t="s">
        <v>603</v>
      </c>
      <c r="J5" s="265" t="s">
        <v>604</v>
      </c>
      <c r="K5" s="265" t="s">
        <v>604</v>
      </c>
      <c r="L5" s="134" t="s">
        <v>604</v>
      </c>
      <c r="M5" s="265" t="s">
        <v>603</v>
      </c>
      <c r="N5" s="265" t="s">
        <v>603</v>
      </c>
      <c r="O5" s="265" t="s">
        <v>604</v>
      </c>
      <c r="P5" s="265" t="s">
        <v>604</v>
      </c>
      <c r="Q5" s="134" t="s">
        <v>604</v>
      </c>
    </row>
    <row r="6" spans="1:17" ht="12.75">
      <c r="A6" s="129" t="s">
        <v>116</v>
      </c>
      <c r="B6" s="259" t="s">
        <v>294</v>
      </c>
      <c r="C6" s="260">
        <v>5</v>
      </c>
      <c r="D6" s="260">
        <v>2</v>
      </c>
      <c r="E6" s="260">
        <v>117</v>
      </c>
      <c r="F6" s="260">
        <v>0</v>
      </c>
      <c r="G6" s="201">
        <f>SUM(C6:F6)</f>
        <v>124</v>
      </c>
      <c r="H6" s="260">
        <v>3</v>
      </c>
      <c r="I6" s="260">
        <v>1</v>
      </c>
      <c r="J6" s="266">
        <v>128</v>
      </c>
      <c r="K6" s="266"/>
      <c r="L6" s="267">
        <f>SUM(H6:K6)</f>
        <v>132</v>
      </c>
      <c r="M6" s="260">
        <v>5</v>
      </c>
      <c r="N6" s="260">
        <v>2</v>
      </c>
      <c r="O6" s="266">
        <v>128</v>
      </c>
      <c r="P6" s="266"/>
      <c r="Q6" s="267">
        <f>SUM(M6:P6)</f>
        <v>135</v>
      </c>
    </row>
    <row r="7" spans="1:17" ht="12.75">
      <c r="A7" s="129" t="s">
        <v>117</v>
      </c>
      <c r="B7" s="72" t="s">
        <v>338</v>
      </c>
      <c r="C7" s="261">
        <v>22</v>
      </c>
      <c r="D7" s="261">
        <v>0</v>
      </c>
      <c r="E7" s="261">
        <v>2</v>
      </c>
      <c r="F7" s="261">
        <v>1</v>
      </c>
      <c r="G7" s="201">
        <f>SUM(C7:F7)</f>
        <v>25</v>
      </c>
      <c r="H7" s="261">
        <v>22</v>
      </c>
      <c r="I7" s="261"/>
      <c r="J7" s="261"/>
      <c r="K7" s="261">
        <v>1</v>
      </c>
      <c r="L7" s="201">
        <f>SUM(H7:K7)</f>
        <v>23</v>
      </c>
      <c r="M7" s="261">
        <v>22</v>
      </c>
      <c r="N7" s="261"/>
      <c r="O7" s="261"/>
      <c r="P7" s="261">
        <v>1</v>
      </c>
      <c r="Q7" s="201">
        <f>SUM(M7:P7)</f>
        <v>23</v>
      </c>
    </row>
    <row r="8" spans="1:17" ht="12.75">
      <c r="A8" s="129" t="s">
        <v>358</v>
      </c>
      <c r="B8" s="72" t="s">
        <v>195</v>
      </c>
      <c r="C8" s="261">
        <v>34</v>
      </c>
      <c r="D8" s="261">
        <v>0</v>
      </c>
      <c r="E8" s="261">
        <v>1</v>
      </c>
      <c r="F8" s="261">
        <v>0</v>
      </c>
      <c r="G8" s="201">
        <f>SUM(C8:F8)</f>
        <v>35</v>
      </c>
      <c r="H8" s="261">
        <v>34</v>
      </c>
      <c r="I8" s="261"/>
      <c r="J8" s="261">
        <v>1</v>
      </c>
      <c r="K8" s="261"/>
      <c r="L8" s="201">
        <f>SUM(H8:K8)</f>
        <v>35</v>
      </c>
      <c r="M8" s="261">
        <v>34</v>
      </c>
      <c r="N8" s="261"/>
      <c r="O8" s="261">
        <v>0</v>
      </c>
      <c r="P8" s="261"/>
      <c r="Q8" s="201">
        <f>SUM(M8:P8)</f>
        <v>34</v>
      </c>
    </row>
    <row r="9" spans="1:17" ht="12.75">
      <c r="A9" s="129" t="s">
        <v>360</v>
      </c>
      <c r="B9" s="72" t="s">
        <v>197</v>
      </c>
      <c r="C9" s="261">
        <v>25</v>
      </c>
      <c r="D9" s="261">
        <v>0</v>
      </c>
      <c r="E9" s="262">
        <v>0</v>
      </c>
      <c r="F9" s="262">
        <v>0</v>
      </c>
      <c r="G9" s="201">
        <f>SUM(C9:F9)</f>
        <v>25</v>
      </c>
      <c r="H9" s="261"/>
      <c r="I9" s="261"/>
      <c r="J9" s="262"/>
      <c r="K9" s="262"/>
      <c r="L9" s="201"/>
      <c r="M9" s="261"/>
      <c r="N9" s="261"/>
      <c r="O9" s="262"/>
      <c r="P9" s="262"/>
      <c r="Q9" s="201"/>
    </row>
    <row r="10" spans="1:17" ht="12.75">
      <c r="A10" s="129" t="s">
        <v>362</v>
      </c>
      <c r="B10" s="72" t="s">
        <v>605</v>
      </c>
      <c r="C10" s="261">
        <v>4</v>
      </c>
      <c r="D10" s="263">
        <v>0</v>
      </c>
      <c r="E10" s="262">
        <v>1</v>
      </c>
      <c r="F10" s="262">
        <v>0</v>
      </c>
      <c r="G10" s="201">
        <f>SUM(C10:F10)</f>
        <v>5</v>
      </c>
      <c r="H10" s="261">
        <v>4</v>
      </c>
      <c r="I10" s="263"/>
      <c r="J10" s="262">
        <v>1</v>
      </c>
      <c r="K10" s="262"/>
      <c r="L10" s="201">
        <f>SUM(H10:K10)</f>
        <v>5</v>
      </c>
      <c r="M10" s="261">
        <v>4</v>
      </c>
      <c r="N10" s="263"/>
      <c r="O10" s="262">
        <v>1</v>
      </c>
      <c r="P10" s="262"/>
      <c r="Q10" s="201">
        <f>SUM(M10:P10)</f>
        <v>5</v>
      </c>
    </row>
    <row r="11" spans="1:17" ht="12.75">
      <c r="A11" s="664" t="s">
        <v>606</v>
      </c>
      <c r="B11" s="664"/>
      <c r="C11" s="201">
        <f aca="true" t="shared" si="0" ref="C11:L11">SUM(C6:C10)</f>
        <v>90</v>
      </c>
      <c r="D11" s="201">
        <f t="shared" si="0"/>
        <v>2</v>
      </c>
      <c r="E11" s="201">
        <f t="shared" si="0"/>
        <v>121</v>
      </c>
      <c r="F11" s="201">
        <f t="shared" si="0"/>
        <v>1</v>
      </c>
      <c r="G11" s="201">
        <f t="shared" si="0"/>
        <v>214</v>
      </c>
      <c r="H11" s="201">
        <f t="shared" si="0"/>
        <v>63</v>
      </c>
      <c r="I11" s="201">
        <f t="shared" si="0"/>
        <v>1</v>
      </c>
      <c r="J11" s="201">
        <f t="shared" si="0"/>
        <v>130</v>
      </c>
      <c r="K11" s="201">
        <f t="shared" si="0"/>
        <v>1</v>
      </c>
      <c r="L11" s="201">
        <f t="shared" si="0"/>
        <v>195</v>
      </c>
      <c r="M11" s="201">
        <f>SUM(M6:M10)</f>
        <v>65</v>
      </c>
      <c r="N11" s="201">
        <f>SUM(N6:N10)</f>
        <v>2</v>
      </c>
      <c r="O11" s="201">
        <f>SUM(O6:O10)</f>
        <v>129</v>
      </c>
      <c r="P11" s="201">
        <f>SUM(P6:P10)</f>
        <v>1</v>
      </c>
      <c r="Q11" s="201">
        <f>SUM(Q6:Q10)</f>
        <v>197</v>
      </c>
    </row>
  </sheetData>
  <sheetProtection/>
  <mergeCells count="7">
    <mergeCell ref="M3:Q3"/>
    <mergeCell ref="A3:A5"/>
    <mergeCell ref="A11:B11"/>
    <mergeCell ref="A1:L1"/>
    <mergeCell ref="A2:L2"/>
    <mergeCell ref="C3:G3"/>
    <mergeCell ref="H3:L3"/>
  </mergeCells>
  <printOptions headings="1"/>
  <pageMargins left="0.75" right="0.75" top="1" bottom="1" header="0.5" footer="0.5"/>
  <pageSetup horizontalDpi="600" verticalDpi="600" orientation="landscape" paperSize="9" scale="74" r:id="rId1"/>
  <headerFooter alignWithMargins="0">
    <oddHeader>&amp;R11. melléklet a 8/2014. (IV.30.) önk. rendelethez, fő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Q32"/>
  <sheetViews>
    <sheetView view="pageLayout" workbookViewId="0" topLeftCell="A16">
      <selection activeCell="O26" sqref="F26:O27"/>
    </sheetView>
  </sheetViews>
  <sheetFormatPr defaultColWidth="9.140625" defaultRowHeight="12.75"/>
  <cols>
    <col min="1" max="1" width="46.28125" style="0" customWidth="1"/>
    <col min="2" max="2" width="14.28125" style="0" bestFit="1" customWidth="1"/>
    <col min="3" max="3" width="14.7109375" style="0" customWidth="1"/>
    <col min="4" max="4" width="14.140625" style="0" bestFit="1" customWidth="1"/>
    <col min="5" max="5" width="14.7109375" style="0" customWidth="1"/>
    <col min="6" max="6" width="14.00390625" style="0" bestFit="1" customWidth="1"/>
    <col min="7" max="7" width="15.00390625" style="0" customWidth="1"/>
    <col min="8" max="8" width="13.8515625" style="0" customWidth="1"/>
    <col min="9" max="9" width="13.57421875" style="0" customWidth="1"/>
    <col min="10" max="10" width="13.7109375" style="0" customWidth="1"/>
    <col min="11" max="11" width="12.28125" style="0" customWidth="1"/>
    <col min="12" max="12" width="12.140625" style="0" customWidth="1"/>
    <col min="13" max="13" width="12.57421875" style="0" customWidth="1"/>
    <col min="14" max="15" width="12.421875" style="0" customWidth="1"/>
    <col min="16" max="16" width="12.28125" style="0" customWidth="1"/>
    <col min="17" max="18" width="12.421875" style="0" bestFit="1" customWidth="1"/>
  </cols>
  <sheetData>
    <row r="1" spans="1:17" ht="18">
      <c r="A1" s="540" t="s">
        <v>475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</row>
    <row r="2" spans="1:17" ht="18">
      <c r="A2" s="669" t="s">
        <v>476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</row>
    <row r="3" spans="1:17" ht="18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8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2.75">
      <c r="A5" s="131" t="s">
        <v>118</v>
      </c>
      <c r="B5" s="132" t="s">
        <v>408</v>
      </c>
      <c r="C5" s="133" t="s">
        <v>409</v>
      </c>
      <c r="D5" s="133" t="s">
        <v>410</v>
      </c>
      <c r="E5" s="133" t="s">
        <v>411</v>
      </c>
      <c r="F5" s="133" t="s">
        <v>412</v>
      </c>
      <c r="G5" s="134" t="s">
        <v>413</v>
      </c>
      <c r="H5" s="134" t="s">
        <v>414</v>
      </c>
      <c r="I5" s="134" t="s">
        <v>415</v>
      </c>
      <c r="J5" s="134" t="s">
        <v>416</v>
      </c>
      <c r="K5" s="134" t="s">
        <v>417</v>
      </c>
      <c r="L5" s="134" t="s">
        <v>418</v>
      </c>
      <c r="M5" s="134" t="s">
        <v>419</v>
      </c>
      <c r="N5" s="134" t="s">
        <v>420</v>
      </c>
      <c r="O5" s="134" t="s">
        <v>421</v>
      </c>
      <c r="P5" s="134" t="s">
        <v>422</v>
      </c>
      <c r="Q5" s="134" t="s">
        <v>423</v>
      </c>
    </row>
    <row r="6" spans="1:17" s="140" customFormat="1" ht="12.75">
      <c r="A6" s="135" t="s">
        <v>424</v>
      </c>
      <c r="B6" s="136" t="s">
        <v>425</v>
      </c>
      <c r="C6" s="137">
        <v>169</v>
      </c>
      <c r="D6" s="138">
        <v>42</v>
      </c>
      <c r="E6" s="138"/>
      <c r="F6" s="138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s="140" customFormat="1" ht="12.75">
      <c r="A7" s="135" t="s">
        <v>426</v>
      </c>
      <c r="B7" s="136" t="s">
        <v>425</v>
      </c>
      <c r="C7" s="137">
        <v>20</v>
      </c>
      <c r="D7" s="137">
        <v>5</v>
      </c>
      <c r="E7" s="137"/>
      <c r="F7" s="137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s="140" customFormat="1" ht="12.75">
      <c r="A8" s="135" t="s">
        <v>427</v>
      </c>
      <c r="B8" s="136" t="s">
        <v>428</v>
      </c>
      <c r="C8" s="137">
        <v>5429</v>
      </c>
      <c r="D8" s="137">
        <v>5429</v>
      </c>
      <c r="E8" s="137">
        <v>5429</v>
      </c>
      <c r="F8" s="137">
        <v>5429</v>
      </c>
      <c r="G8" s="137">
        <v>5429</v>
      </c>
      <c r="H8" s="137">
        <v>5429</v>
      </c>
      <c r="I8" s="137">
        <v>5429</v>
      </c>
      <c r="J8" s="137">
        <v>5429</v>
      </c>
      <c r="K8" s="137">
        <v>5429</v>
      </c>
      <c r="L8" s="137">
        <v>5429</v>
      </c>
      <c r="M8" s="137">
        <v>5429</v>
      </c>
      <c r="N8" s="137">
        <v>5429</v>
      </c>
      <c r="O8" s="137">
        <v>5429</v>
      </c>
      <c r="P8" s="137">
        <v>5429</v>
      </c>
      <c r="Q8" s="137">
        <v>5429</v>
      </c>
    </row>
    <row r="9" spans="1:17" s="140" customFormat="1" ht="12.75">
      <c r="A9" s="135" t="s">
        <v>429</v>
      </c>
      <c r="B9" s="136" t="s">
        <v>428</v>
      </c>
      <c r="C9" s="137">
        <v>766</v>
      </c>
      <c r="D9" s="137">
        <v>711</v>
      </c>
      <c r="E9" s="137">
        <v>655</v>
      </c>
      <c r="F9" s="137">
        <v>599</v>
      </c>
      <c r="G9" s="137">
        <v>544</v>
      </c>
      <c r="H9" s="137">
        <v>488</v>
      </c>
      <c r="I9" s="137">
        <v>432</v>
      </c>
      <c r="J9" s="137">
        <v>372</v>
      </c>
      <c r="K9" s="137">
        <v>321</v>
      </c>
      <c r="L9" s="137">
        <v>265</v>
      </c>
      <c r="M9" s="137">
        <v>209</v>
      </c>
      <c r="N9" s="137">
        <v>153</v>
      </c>
      <c r="O9" s="137">
        <v>98</v>
      </c>
      <c r="P9" s="137">
        <v>42</v>
      </c>
      <c r="Q9" s="137">
        <v>20</v>
      </c>
    </row>
    <row r="10" spans="1:17" ht="12.75">
      <c r="A10" s="141" t="s">
        <v>122</v>
      </c>
      <c r="B10" s="142"/>
      <c r="C10" s="143">
        <f aca="true" t="shared" si="0" ref="C10:Q10">SUM(C6:C9)</f>
        <v>6384</v>
      </c>
      <c r="D10" s="143">
        <f t="shared" si="0"/>
        <v>6187</v>
      </c>
      <c r="E10" s="143">
        <f t="shared" si="0"/>
        <v>6084</v>
      </c>
      <c r="F10" s="143">
        <f t="shared" si="0"/>
        <v>6028</v>
      </c>
      <c r="G10" s="143">
        <f t="shared" si="0"/>
        <v>5973</v>
      </c>
      <c r="H10" s="143">
        <f t="shared" si="0"/>
        <v>5917</v>
      </c>
      <c r="I10" s="143">
        <f t="shared" si="0"/>
        <v>5861</v>
      </c>
      <c r="J10" s="143">
        <f t="shared" si="0"/>
        <v>5801</v>
      </c>
      <c r="K10" s="143">
        <f t="shared" si="0"/>
        <v>5750</v>
      </c>
      <c r="L10" s="143">
        <f t="shared" si="0"/>
        <v>5694</v>
      </c>
      <c r="M10" s="143">
        <f t="shared" si="0"/>
        <v>5638</v>
      </c>
      <c r="N10" s="143">
        <f t="shared" si="0"/>
        <v>5582</v>
      </c>
      <c r="O10" s="143">
        <f t="shared" si="0"/>
        <v>5527</v>
      </c>
      <c r="P10" s="143">
        <f t="shared" si="0"/>
        <v>5471</v>
      </c>
      <c r="Q10" s="143">
        <f t="shared" si="0"/>
        <v>5449</v>
      </c>
    </row>
    <row r="11" spans="1:17" ht="12.75">
      <c r="A11" s="78"/>
      <c r="B11" s="79"/>
      <c r="C11" s="80"/>
      <c r="D11" s="80"/>
      <c r="E11" s="80"/>
      <c r="F11" s="80"/>
      <c r="G11" s="80"/>
      <c r="H11" s="80"/>
      <c r="I11" s="144"/>
      <c r="J11" s="145"/>
      <c r="K11" s="145"/>
      <c r="L11" s="145"/>
      <c r="M11" s="145"/>
      <c r="N11" s="145"/>
      <c r="O11" s="145"/>
      <c r="P11" s="145"/>
      <c r="Q11" s="145"/>
    </row>
    <row r="12" spans="1:17" ht="12.75">
      <c r="A12" s="131" t="s">
        <v>118</v>
      </c>
      <c r="B12" s="133"/>
      <c r="C12" s="133" t="s">
        <v>409</v>
      </c>
      <c r="D12" s="133" t="s">
        <v>410</v>
      </c>
      <c r="E12" s="133" t="s">
        <v>411</v>
      </c>
      <c r="F12" s="133" t="s">
        <v>412</v>
      </c>
      <c r="G12" s="134" t="s">
        <v>413</v>
      </c>
      <c r="H12" s="134" t="s">
        <v>414</v>
      </c>
      <c r="I12" s="134" t="s">
        <v>415</v>
      </c>
      <c r="J12" s="77"/>
      <c r="K12" s="77"/>
      <c r="L12" s="77"/>
      <c r="M12" s="77"/>
      <c r="N12" s="77"/>
      <c r="O12" s="77"/>
      <c r="P12" s="77"/>
      <c r="Q12" s="77"/>
    </row>
    <row r="13" spans="1:17" ht="38.25" customHeight="1">
      <c r="A13" s="671" t="s">
        <v>430</v>
      </c>
      <c r="B13" s="672"/>
      <c r="C13" s="50">
        <v>10688</v>
      </c>
      <c r="D13" s="50">
        <v>10604</v>
      </c>
      <c r="E13" s="50">
        <v>14485</v>
      </c>
      <c r="F13" s="50">
        <v>60241</v>
      </c>
      <c r="G13" s="81">
        <v>57641</v>
      </c>
      <c r="H13" s="81">
        <v>55041</v>
      </c>
      <c r="I13" s="81">
        <v>49392</v>
      </c>
      <c r="J13" s="10"/>
      <c r="K13" s="10"/>
      <c r="L13" s="10"/>
      <c r="M13" s="10"/>
      <c r="N13" s="10"/>
      <c r="O13" s="10"/>
      <c r="P13" s="10"/>
      <c r="Q13" s="10"/>
    </row>
    <row r="14" spans="1:17" ht="38.25" customHeight="1">
      <c r="A14" s="665" t="s">
        <v>483</v>
      </c>
      <c r="B14" s="666"/>
      <c r="C14" s="50">
        <v>20837</v>
      </c>
      <c r="D14" s="50"/>
      <c r="E14" s="50"/>
      <c r="F14" s="50"/>
      <c r="G14" s="81"/>
      <c r="H14" s="81"/>
      <c r="I14" s="81"/>
      <c r="J14" s="10"/>
      <c r="K14" s="10"/>
      <c r="L14" s="10"/>
      <c r="M14" s="10"/>
      <c r="N14" s="10"/>
      <c r="O14" s="10"/>
      <c r="P14" s="10"/>
      <c r="Q14" s="10"/>
    </row>
    <row r="15" spans="1:17" s="140" customFormat="1" ht="38.25" customHeight="1">
      <c r="A15" s="665" t="s">
        <v>431</v>
      </c>
      <c r="B15" s="666"/>
      <c r="C15" s="146">
        <v>13000</v>
      </c>
      <c r="D15" s="146"/>
      <c r="E15" s="146"/>
      <c r="F15" s="146"/>
      <c r="G15" s="147"/>
      <c r="H15" s="147"/>
      <c r="I15" s="147"/>
      <c r="J15" s="148"/>
      <c r="K15" s="148"/>
      <c r="L15" s="148"/>
      <c r="M15" s="148"/>
      <c r="N15" s="148"/>
      <c r="O15" s="148"/>
      <c r="P15" s="148"/>
      <c r="Q15" s="148"/>
    </row>
    <row r="16" spans="1:17" s="140" customFormat="1" ht="42.75" customHeight="1">
      <c r="A16" s="665" t="s">
        <v>432</v>
      </c>
      <c r="B16" s="666"/>
      <c r="C16" s="149">
        <v>4500</v>
      </c>
      <c r="D16" s="149"/>
      <c r="E16" s="149"/>
      <c r="F16" s="149"/>
      <c r="G16" s="150"/>
      <c r="H16" s="150"/>
      <c r="I16" s="150"/>
      <c r="J16" s="148"/>
      <c r="K16" s="148"/>
      <c r="L16" s="148"/>
      <c r="M16" s="148"/>
      <c r="N16" s="148"/>
      <c r="O16" s="148"/>
      <c r="P16" s="148"/>
      <c r="Q16" s="148"/>
    </row>
    <row r="17" spans="1:17" s="140" customFormat="1" ht="42.75" customHeight="1">
      <c r="A17" s="665" t="s">
        <v>484</v>
      </c>
      <c r="B17" s="666"/>
      <c r="C17" s="149">
        <v>3499</v>
      </c>
      <c r="D17" s="149"/>
      <c r="E17" s="149"/>
      <c r="F17" s="149"/>
      <c r="G17" s="150"/>
      <c r="H17" s="150"/>
      <c r="I17" s="150"/>
      <c r="J17" s="148"/>
      <c r="K17" s="148"/>
      <c r="L17" s="148"/>
      <c r="M17" s="148"/>
      <c r="N17" s="148"/>
      <c r="O17" s="148"/>
      <c r="P17" s="148"/>
      <c r="Q17" s="148"/>
    </row>
    <row r="18" spans="1:17" s="140" customFormat="1" ht="42.75" customHeight="1">
      <c r="A18" s="665" t="s">
        <v>485</v>
      </c>
      <c r="B18" s="666"/>
      <c r="C18" s="149">
        <v>7500</v>
      </c>
      <c r="D18" s="149"/>
      <c r="E18" s="149"/>
      <c r="F18" s="149"/>
      <c r="G18" s="150"/>
      <c r="H18" s="150"/>
      <c r="I18" s="150"/>
      <c r="J18" s="148"/>
      <c r="K18" s="148"/>
      <c r="L18" s="148"/>
      <c r="M18" s="148"/>
      <c r="N18" s="148"/>
      <c r="O18" s="148"/>
      <c r="P18" s="148"/>
      <c r="Q18" s="148"/>
    </row>
    <row r="19" spans="1:9" ht="12.75">
      <c r="A19" s="141" t="s">
        <v>433</v>
      </c>
      <c r="B19" s="143"/>
      <c r="C19" s="143">
        <f>SUM(C13:C18)</f>
        <v>60024</v>
      </c>
      <c r="D19" s="143">
        <f aca="true" t="shared" si="1" ref="D19:I19">SUM(D13:D16)</f>
        <v>10604</v>
      </c>
      <c r="E19" s="143">
        <f t="shared" si="1"/>
        <v>14485</v>
      </c>
      <c r="F19" s="143">
        <f t="shared" si="1"/>
        <v>60241</v>
      </c>
      <c r="G19" s="143">
        <f t="shared" si="1"/>
        <v>57641</v>
      </c>
      <c r="H19" s="143">
        <f t="shared" si="1"/>
        <v>55041</v>
      </c>
      <c r="I19" s="143">
        <f t="shared" si="1"/>
        <v>49392</v>
      </c>
    </row>
    <row r="20" ht="12.75">
      <c r="A20" s="11"/>
    </row>
    <row r="21" spans="1:4" ht="18">
      <c r="A21" s="151" t="s">
        <v>434</v>
      </c>
      <c r="B21" s="152"/>
      <c r="C21" s="153" t="s">
        <v>435</v>
      </c>
      <c r="D21" s="154" t="s">
        <v>519</v>
      </c>
    </row>
    <row r="22" spans="1:4" ht="25.5">
      <c r="A22" s="41" t="s">
        <v>520</v>
      </c>
      <c r="B22" s="51"/>
      <c r="C22" s="52">
        <v>17906</v>
      </c>
      <c r="D22" s="155">
        <v>32236</v>
      </c>
    </row>
    <row r="23" spans="1:17" ht="25.5">
      <c r="A23" s="135" t="s">
        <v>437</v>
      </c>
      <c r="B23" s="38"/>
      <c r="C23" s="54">
        <v>82</v>
      </c>
      <c r="D23" s="3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5">
      <c r="A24" s="156" t="s">
        <v>436</v>
      </c>
      <c r="B24" s="157"/>
      <c r="C24" s="158">
        <f>SUM(C22:C23)</f>
        <v>17988</v>
      </c>
      <c r="D24" s="158">
        <f>SUM(D22:D23)</f>
        <v>32236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4.25">
      <c r="A25" s="159"/>
      <c r="B25" s="160"/>
      <c r="C25" s="161"/>
      <c r="D25" s="16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</row>
    <row r="26" spans="1:5" ht="12.75">
      <c r="A26" s="592" t="s">
        <v>438</v>
      </c>
      <c r="B26" s="592"/>
      <c r="C26" s="133" t="s">
        <v>409</v>
      </c>
      <c r="D26" s="133" t="s">
        <v>410</v>
      </c>
      <c r="E26" s="133" t="s">
        <v>411</v>
      </c>
    </row>
    <row r="27" spans="1:17" ht="12.75">
      <c r="A27" s="670" t="s">
        <v>439</v>
      </c>
      <c r="B27" s="670"/>
      <c r="C27" s="164">
        <v>345</v>
      </c>
      <c r="D27" s="165"/>
      <c r="E27" s="165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1:5" s="140" customFormat="1" ht="12.75">
      <c r="A28" s="670" t="s">
        <v>440</v>
      </c>
      <c r="B28" s="670"/>
      <c r="C28" s="164">
        <v>360</v>
      </c>
      <c r="D28" s="139">
        <v>360</v>
      </c>
      <c r="E28" s="139"/>
    </row>
    <row r="29" spans="1:17" ht="12.75">
      <c r="A29" s="667" t="s">
        <v>441</v>
      </c>
      <c r="B29" s="668"/>
      <c r="C29" s="164">
        <v>1646</v>
      </c>
      <c r="D29" s="164">
        <v>550</v>
      </c>
      <c r="E29" s="164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</row>
    <row r="30" spans="1:17" ht="25.5">
      <c r="A30" s="163" t="s">
        <v>442</v>
      </c>
      <c r="B30" s="163"/>
      <c r="C30" s="164">
        <v>488</v>
      </c>
      <c r="D30" s="164">
        <v>488</v>
      </c>
      <c r="E30" s="164">
        <v>488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</row>
    <row r="31" spans="1:17" ht="12.75">
      <c r="A31" s="163" t="s">
        <v>443</v>
      </c>
      <c r="B31" s="163"/>
      <c r="C31" s="164">
        <v>41028</v>
      </c>
      <c r="D31" s="164">
        <v>27352</v>
      </c>
      <c r="E31" s="164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</row>
    <row r="32" spans="1:17" ht="15">
      <c r="A32" s="673" t="s">
        <v>444</v>
      </c>
      <c r="B32" s="673"/>
      <c r="C32" s="166">
        <f>SUM(C27:C31)</f>
        <v>43867</v>
      </c>
      <c r="D32" s="166">
        <f>SUM(D27:D31)</f>
        <v>28750</v>
      </c>
      <c r="E32" s="166">
        <f>SUM(E27:E31)</f>
        <v>488</v>
      </c>
      <c r="F32" s="5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</sheetData>
  <sheetProtection/>
  <mergeCells count="13">
    <mergeCell ref="A18:B18"/>
    <mergeCell ref="A26:B26"/>
    <mergeCell ref="A32:B32"/>
    <mergeCell ref="A15:B15"/>
    <mergeCell ref="A29:B29"/>
    <mergeCell ref="A1:Q1"/>
    <mergeCell ref="A2:Q2"/>
    <mergeCell ref="A16:B16"/>
    <mergeCell ref="A28:B28"/>
    <mergeCell ref="A13:B13"/>
    <mergeCell ref="A27:B27"/>
    <mergeCell ref="A14:B14"/>
    <mergeCell ref="A17:B17"/>
  </mergeCells>
  <printOptions headings="1"/>
  <pageMargins left="0.29" right="0.16" top="1" bottom="1" header="0.5" footer="0.5"/>
  <pageSetup horizontalDpi="600" verticalDpi="600" orientation="landscape" paperSize="9" scale="55" r:id="rId1"/>
  <headerFooter alignWithMargins="0">
    <oddHeader>&amp;R12. ,melléklet a 8/2014. (IV.30.) önk.rendelethez,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7"/>
  <sheetViews>
    <sheetView view="pageLayout" workbookViewId="0" topLeftCell="A1">
      <selection activeCell="C9" sqref="C9"/>
    </sheetView>
  </sheetViews>
  <sheetFormatPr defaultColWidth="9.140625" defaultRowHeight="12.75"/>
  <cols>
    <col min="2" max="2" width="14.00390625" style="0" customWidth="1"/>
    <col min="3" max="3" width="21.8515625" style="0" customWidth="1"/>
    <col min="4" max="4" width="10.28125" style="0" customWidth="1"/>
    <col min="6" max="6" width="14.421875" style="0" customWidth="1"/>
    <col min="7" max="7" width="13.8515625" style="0" customWidth="1"/>
    <col min="8" max="8" width="13.28125" style="0" customWidth="1"/>
    <col min="9" max="9" width="26.8515625" style="0" customWidth="1"/>
  </cols>
  <sheetData>
    <row r="1" spans="1:9" ht="21.75" thickBot="1">
      <c r="A1" s="674" t="s">
        <v>105</v>
      </c>
      <c r="B1" s="674"/>
      <c r="C1" s="674"/>
      <c r="D1" s="674"/>
      <c r="E1" s="674"/>
      <c r="F1" s="674"/>
      <c r="G1" s="674"/>
      <c r="H1" s="674"/>
      <c r="I1" s="674"/>
    </row>
    <row r="2" spans="1:9" ht="60.75" thickBot="1">
      <c r="A2" s="386" t="s">
        <v>1158</v>
      </c>
      <c r="B2" s="387" t="s">
        <v>1159</v>
      </c>
      <c r="C2" s="387" t="s">
        <v>1160</v>
      </c>
      <c r="D2" s="387" t="s">
        <v>1161</v>
      </c>
      <c r="E2" s="387" t="s">
        <v>408</v>
      </c>
      <c r="F2" s="387" t="s">
        <v>1162</v>
      </c>
      <c r="G2" s="387" t="s">
        <v>1163</v>
      </c>
      <c r="H2" s="387" t="s">
        <v>638</v>
      </c>
      <c r="I2" s="388" t="s">
        <v>1164</v>
      </c>
    </row>
    <row r="3" spans="1:9" ht="12.75">
      <c r="A3" s="675" t="s">
        <v>116</v>
      </c>
      <c r="B3" s="678" t="s">
        <v>1165</v>
      </c>
      <c r="C3" s="681">
        <v>38714</v>
      </c>
      <c r="D3" s="389">
        <v>38805</v>
      </c>
      <c r="E3" s="681">
        <v>42093</v>
      </c>
      <c r="F3" s="684">
        <v>1205330008965</v>
      </c>
      <c r="G3" s="390">
        <v>828</v>
      </c>
      <c r="H3" s="687">
        <v>908</v>
      </c>
      <c r="I3" s="690">
        <v>187</v>
      </c>
    </row>
    <row r="4" spans="1:9" ht="12.75">
      <c r="A4" s="676"/>
      <c r="B4" s="679"/>
      <c r="C4" s="682"/>
      <c r="D4" s="389">
        <v>38966</v>
      </c>
      <c r="E4" s="682"/>
      <c r="F4" s="685"/>
      <c r="G4" s="391" t="s">
        <v>1166</v>
      </c>
      <c r="H4" s="688"/>
      <c r="I4" s="691"/>
    </row>
    <row r="5" spans="1:9" ht="13.5" thickBot="1">
      <c r="A5" s="677"/>
      <c r="B5" s="680"/>
      <c r="C5" s="683"/>
      <c r="D5" s="392"/>
      <c r="E5" s="683"/>
      <c r="F5" s="686"/>
      <c r="G5" s="393" t="s">
        <v>1167</v>
      </c>
      <c r="H5" s="689"/>
      <c r="I5" s="692"/>
    </row>
    <row r="6" spans="1:9" ht="12.75">
      <c r="A6" s="675" t="s">
        <v>117</v>
      </c>
      <c r="B6" s="678" t="s">
        <v>1168</v>
      </c>
      <c r="C6" s="681">
        <v>39499</v>
      </c>
      <c r="D6" s="681">
        <v>39499</v>
      </c>
      <c r="E6" s="681">
        <v>46803</v>
      </c>
      <c r="F6" s="678" t="s">
        <v>1169</v>
      </c>
      <c r="G6" s="690" t="s">
        <v>1170</v>
      </c>
      <c r="H6" s="687">
        <v>220664</v>
      </c>
      <c r="I6" s="687">
        <v>77024</v>
      </c>
    </row>
    <row r="7" spans="1:9" ht="13.5" thickBot="1">
      <c r="A7" s="677"/>
      <c r="B7" s="680"/>
      <c r="C7" s="683"/>
      <c r="D7" s="683"/>
      <c r="E7" s="683"/>
      <c r="F7" s="680"/>
      <c r="G7" s="692"/>
      <c r="H7" s="689"/>
      <c r="I7" s="689"/>
    </row>
  </sheetData>
  <sheetProtection/>
  <mergeCells count="17">
    <mergeCell ref="G6:G7"/>
    <mergeCell ref="H6:H7"/>
    <mergeCell ref="I6:I7"/>
    <mergeCell ref="A6:A7"/>
    <mergeCell ref="B6:B7"/>
    <mergeCell ref="C6:C7"/>
    <mergeCell ref="D6:D7"/>
    <mergeCell ref="E6:E7"/>
    <mergeCell ref="F6:F7"/>
    <mergeCell ref="A1:I1"/>
    <mergeCell ref="A3:A5"/>
    <mergeCell ref="B3:B5"/>
    <mergeCell ref="C3:C5"/>
    <mergeCell ref="E3:E5"/>
    <mergeCell ref="F3:F5"/>
    <mergeCell ref="H3:H5"/>
    <mergeCell ref="I3:I5"/>
  </mergeCells>
  <printOptions/>
  <pageMargins left="0.7" right="0.7" top="0.75" bottom="0.75" header="0.3" footer="0.3"/>
  <pageSetup horizontalDpi="300" verticalDpi="300" orientation="landscape" paperSize="9" r:id="rId1"/>
  <headerFooter alignWithMargins="0">
    <oddHeader>&amp;R12.a ,melléklet a 8/2014. (IV.30..) önk.rendelethez, 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4"/>
  <sheetViews>
    <sheetView view="pageLayout" workbookViewId="0" topLeftCell="A1">
      <selection activeCell="L19" sqref="L19"/>
    </sheetView>
  </sheetViews>
  <sheetFormatPr defaultColWidth="9.140625" defaultRowHeight="12.75"/>
  <cols>
    <col min="1" max="1" width="19.8515625" style="0" customWidth="1"/>
    <col min="3" max="13" width="9.28125" style="0" bestFit="1" customWidth="1"/>
    <col min="14" max="14" width="10.421875" style="0" bestFit="1" customWidth="1"/>
  </cols>
  <sheetData>
    <row r="1" spans="1:14" ht="18" customHeight="1">
      <c r="A1" s="540" t="s">
        <v>334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</row>
    <row r="2" spans="1:14" ht="18" customHeight="1">
      <c r="A2" s="693" t="s">
        <v>474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</row>
    <row r="3" spans="1:14" ht="12.75">
      <c r="A3" s="246" t="s">
        <v>118</v>
      </c>
      <c r="B3" s="251" t="s">
        <v>211</v>
      </c>
      <c r="C3" s="251" t="s">
        <v>212</v>
      </c>
      <c r="D3" s="251" t="s">
        <v>213</v>
      </c>
      <c r="E3" s="251" t="s">
        <v>445</v>
      </c>
      <c r="F3" s="251" t="s">
        <v>214</v>
      </c>
      <c r="G3" s="251" t="s">
        <v>215</v>
      </c>
      <c r="H3" s="251" t="s">
        <v>216</v>
      </c>
      <c r="I3" s="251" t="s">
        <v>217</v>
      </c>
      <c r="J3" s="251" t="s">
        <v>218</v>
      </c>
      <c r="K3" s="251" t="s">
        <v>446</v>
      </c>
      <c r="L3" s="251" t="s">
        <v>219</v>
      </c>
      <c r="M3" s="251" t="s">
        <v>220</v>
      </c>
      <c r="N3" s="251" t="s">
        <v>123</v>
      </c>
    </row>
    <row r="4" spans="1:16" ht="12.75">
      <c r="A4" s="252" t="s">
        <v>447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57"/>
      <c r="P4" s="1"/>
    </row>
    <row r="5" spans="1:16" ht="12.75">
      <c r="A5" s="41" t="s">
        <v>448</v>
      </c>
      <c r="B5" s="40">
        <v>28745</v>
      </c>
      <c r="C5" s="40">
        <v>28745</v>
      </c>
      <c r="D5" s="40">
        <v>28745</v>
      </c>
      <c r="E5" s="40">
        <v>28745</v>
      </c>
      <c r="F5" s="40">
        <v>28745</v>
      </c>
      <c r="G5" s="40">
        <v>28745</v>
      </c>
      <c r="H5" s="40">
        <v>28745</v>
      </c>
      <c r="I5" s="40">
        <v>28745</v>
      </c>
      <c r="J5" s="40">
        <v>28745</v>
      </c>
      <c r="K5" s="40">
        <v>28745</v>
      </c>
      <c r="L5" s="40">
        <v>28745</v>
      </c>
      <c r="M5" s="40">
        <v>28747</v>
      </c>
      <c r="N5" s="57">
        <f aca="true" t="shared" si="0" ref="N5:N11">SUM(B5:M5)</f>
        <v>344942</v>
      </c>
      <c r="P5" s="1"/>
    </row>
    <row r="6" spans="1:16" ht="12.75">
      <c r="A6" s="41" t="s">
        <v>449</v>
      </c>
      <c r="B6" s="40">
        <v>27038</v>
      </c>
      <c r="C6" s="40">
        <v>27038</v>
      </c>
      <c r="D6" s="40">
        <v>27038</v>
      </c>
      <c r="E6" s="40">
        <v>27038</v>
      </c>
      <c r="F6" s="40">
        <v>27038</v>
      </c>
      <c r="G6" s="40">
        <v>27038</v>
      </c>
      <c r="H6" s="40">
        <v>27038</v>
      </c>
      <c r="I6" s="40">
        <v>27038</v>
      </c>
      <c r="J6" s="40">
        <v>27038</v>
      </c>
      <c r="K6" s="40">
        <v>27038</v>
      </c>
      <c r="L6" s="40">
        <v>27038</v>
      </c>
      <c r="M6" s="40">
        <v>27042</v>
      </c>
      <c r="N6" s="57">
        <f t="shared" si="0"/>
        <v>324460</v>
      </c>
      <c r="O6" s="63"/>
      <c r="P6" s="1"/>
    </row>
    <row r="7" spans="1:16" ht="25.5">
      <c r="A7" s="41" t="s">
        <v>450</v>
      </c>
      <c r="B7" s="40">
        <v>66620</v>
      </c>
      <c r="C7" s="40">
        <v>66620</v>
      </c>
      <c r="D7" s="40">
        <v>66620</v>
      </c>
      <c r="E7" s="40">
        <v>66620</v>
      </c>
      <c r="F7" s="40">
        <v>66620</v>
      </c>
      <c r="G7" s="40">
        <v>66620</v>
      </c>
      <c r="H7" s="40">
        <v>66620</v>
      </c>
      <c r="I7" s="40">
        <v>66620</v>
      </c>
      <c r="J7" s="40">
        <v>66620</v>
      </c>
      <c r="K7" s="40">
        <v>66620</v>
      </c>
      <c r="L7" s="40">
        <v>66620</v>
      </c>
      <c r="M7" s="40">
        <v>66631</v>
      </c>
      <c r="N7" s="57">
        <f t="shared" si="0"/>
        <v>799451</v>
      </c>
      <c r="P7" s="1"/>
    </row>
    <row r="8" spans="1:14" ht="12.75">
      <c r="A8" s="41" t="s">
        <v>451</v>
      </c>
      <c r="B8" s="40">
        <v>5875</v>
      </c>
      <c r="C8" s="40">
        <v>5875</v>
      </c>
      <c r="D8" s="40">
        <v>5875</v>
      </c>
      <c r="E8" s="40">
        <v>5875</v>
      </c>
      <c r="F8" s="40">
        <v>5875</v>
      </c>
      <c r="G8" s="40">
        <v>5875</v>
      </c>
      <c r="H8" s="40">
        <v>5875</v>
      </c>
      <c r="I8" s="40">
        <v>5875</v>
      </c>
      <c r="J8" s="40">
        <v>5894</v>
      </c>
      <c r="K8" s="40">
        <v>5875</v>
      </c>
      <c r="L8" s="40">
        <v>5875</v>
      </c>
      <c r="M8" s="40">
        <v>5875</v>
      </c>
      <c r="N8" s="57">
        <f t="shared" si="0"/>
        <v>70519</v>
      </c>
    </row>
    <row r="9" spans="1:14" ht="12.75">
      <c r="A9" s="41" t="s">
        <v>452</v>
      </c>
      <c r="B9" s="40">
        <v>48</v>
      </c>
      <c r="C9" s="40">
        <v>48</v>
      </c>
      <c r="D9" s="40">
        <v>48</v>
      </c>
      <c r="E9" s="40">
        <v>48</v>
      </c>
      <c r="F9" s="40">
        <v>48</v>
      </c>
      <c r="G9" s="40">
        <v>48</v>
      </c>
      <c r="H9" s="40">
        <v>48</v>
      </c>
      <c r="I9" s="40">
        <v>48</v>
      </c>
      <c r="J9" s="40">
        <v>48</v>
      </c>
      <c r="K9" s="40">
        <v>48</v>
      </c>
      <c r="L9" s="40">
        <v>53</v>
      </c>
      <c r="M9" s="40">
        <v>48</v>
      </c>
      <c r="N9" s="57">
        <f t="shared" si="0"/>
        <v>581</v>
      </c>
    </row>
    <row r="10" spans="1:14" ht="12.75">
      <c r="A10" s="41" t="s">
        <v>453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57">
        <f t="shared" si="0"/>
        <v>0</v>
      </c>
    </row>
    <row r="11" spans="1:14" ht="12.75">
      <c r="A11" s="41" t="s">
        <v>454</v>
      </c>
      <c r="B11" s="40">
        <v>8110</v>
      </c>
      <c r="C11" s="40">
        <v>8110</v>
      </c>
      <c r="D11" s="40">
        <v>8110</v>
      </c>
      <c r="E11" s="40">
        <v>8110</v>
      </c>
      <c r="F11" s="40">
        <v>8110</v>
      </c>
      <c r="G11" s="40">
        <v>8110</v>
      </c>
      <c r="H11" s="40">
        <v>8110</v>
      </c>
      <c r="I11" s="40">
        <v>8110</v>
      </c>
      <c r="J11" s="40">
        <v>8110</v>
      </c>
      <c r="K11" s="40">
        <v>8110</v>
      </c>
      <c r="L11" s="40">
        <v>8110</v>
      </c>
      <c r="M11" s="40">
        <v>8110</v>
      </c>
      <c r="N11" s="57">
        <f t="shared" si="0"/>
        <v>97320</v>
      </c>
    </row>
    <row r="12" spans="1:14" ht="25.5">
      <c r="A12" s="17" t="s">
        <v>455</v>
      </c>
      <c r="B12" s="40"/>
      <c r="C12" s="40"/>
      <c r="D12" s="40">
        <v>805</v>
      </c>
      <c r="E12" s="40"/>
      <c r="F12" s="40">
        <v>952</v>
      </c>
      <c r="G12" s="40"/>
      <c r="H12" s="40"/>
      <c r="I12" s="40"/>
      <c r="J12" s="40">
        <v>230</v>
      </c>
      <c r="K12" s="40"/>
      <c r="L12" s="40"/>
      <c r="M12" s="40"/>
      <c r="N12" s="57">
        <f>SUM(B12:M12)</f>
        <v>1987</v>
      </c>
    </row>
    <row r="13" spans="1:14" ht="12.75">
      <c r="A13" s="41" t="s">
        <v>456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57">
        <v>0</v>
      </c>
    </row>
    <row r="14" spans="1:14" ht="25.5">
      <c r="A14" s="211" t="s">
        <v>457</v>
      </c>
      <c r="B14" s="194">
        <f>SUM(B5:B13)</f>
        <v>136436</v>
      </c>
      <c r="C14" s="194">
        <f aca="true" t="shared" si="1" ref="C14:M14">SUM(C5:C13)</f>
        <v>136436</v>
      </c>
      <c r="D14" s="194">
        <f t="shared" si="1"/>
        <v>137241</v>
      </c>
      <c r="E14" s="194">
        <f t="shared" si="1"/>
        <v>136436</v>
      </c>
      <c r="F14" s="194">
        <f t="shared" si="1"/>
        <v>137388</v>
      </c>
      <c r="G14" s="194">
        <f t="shared" si="1"/>
        <v>136436</v>
      </c>
      <c r="H14" s="194">
        <f t="shared" si="1"/>
        <v>136436</v>
      </c>
      <c r="I14" s="194">
        <f t="shared" si="1"/>
        <v>136436</v>
      </c>
      <c r="J14" s="194">
        <f t="shared" si="1"/>
        <v>136685</v>
      </c>
      <c r="K14" s="194">
        <f t="shared" si="1"/>
        <v>136436</v>
      </c>
      <c r="L14" s="194">
        <f t="shared" si="1"/>
        <v>136441</v>
      </c>
      <c r="M14" s="194">
        <f t="shared" si="1"/>
        <v>136453</v>
      </c>
      <c r="N14" s="253">
        <f>SUM(N5:N13)</f>
        <v>1639260</v>
      </c>
    </row>
    <row r="15" spans="1:15" s="3" customFormat="1" ht="12.75">
      <c r="A15" s="694"/>
      <c r="B15" s="695"/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6"/>
      <c r="O15"/>
    </row>
    <row r="16" spans="1:14" ht="12.75">
      <c r="A16" s="252" t="s">
        <v>458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57"/>
    </row>
    <row r="17" spans="1:16" ht="25.5">
      <c r="A17" s="41" t="s">
        <v>459</v>
      </c>
      <c r="B17" s="40">
        <v>56998</v>
      </c>
      <c r="C17" s="40">
        <v>56998</v>
      </c>
      <c r="D17" s="40">
        <v>56998</v>
      </c>
      <c r="E17" s="40">
        <v>56998</v>
      </c>
      <c r="F17" s="40">
        <v>56998</v>
      </c>
      <c r="G17" s="40">
        <v>56998</v>
      </c>
      <c r="H17" s="40">
        <v>56998</v>
      </c>
      <c r="I17" s="40">
        <v>56998</v>
      </c>
      <c r="J17" s="40">
        <v>56998</v>
      </c>
      <c r="K17" s="40">
        <v>56998</v>
      </c>
      <c r="L17" s="40">
        <v>56998</v>
      </c>
      <c r="M17" s="40">
        <v>56992</v>
      </c>
      <c r="N17" s="64">
        <f>SUM(B17:M17)</f>
        <v>683970</v>
      </c>
      <c r="P17" s="1"/>
    </row>
    <row r="18" spans="1:14" ht="51">
      <c r="A18" s="37" t="s">
        <v>460</v>
      </c>
      <c r="B18" s="167"/>
      <c r="C18" s="167"/>
      <c r="D18" s="167">
        <v>4768</v>
      </c>
      <c r="E18" s="167"/>
      <c r="F18" s="167"/>
      <c r="G18" s="167">
        <v>4768</v>
      </c>
      <c r="H18" s="167"/>
      <c r="I18" s="167"/>
      <c r="J18" s="167">
        <v>4768</v>
      </c>
      <c r="K18" s="167"/>
      <c r="L18" s="167">
        <v>3180</v>
      </c>
      <c r="M18" s="167">
        <v>4970</v>
      </c>
      <c r="N18" s="168">
        <f>SUM(B18:M18)</f>
        <v>22454</v>
      </c>
    </row>
    <row r="19" spans="1:14" ht="12.75">
      <c r="A19" s="41" t="s">
        <v>461</v>
      </c>
      <c r="B19" s="40"/>
      <c r="C19" s="40"/>
      <c r="D19" s="40"/>
      <c r="E19" s="40"/>
      <c r="F19" s="40">
        <v>3089</v>
      </c>
      <c r="G19" s="40"/>
      <c r="H19" s="40"/>
      <c r="I19" s="40">
        <v>3089</v>
      </c>
      <c r="J19" s="40"/>
      <c r="K19" s="40"/>
      <c r="L19" s="40">
        <v>3089</v>
      </c>
      <c r="M19" s="40"/>
      <c r="N19" s="64">
        <f>SUM(B19:M19)</f>
        <v>9267</v>
      </c>
    </row>
    <row r="20" spans="1:14" ht="25.5">
      <c r="A20" s="41" t="s">
        <v>462</v>
      </c>
      <c r="B20" s="40">
        <v>53862</v>
      </c>
      <c r="C20" s="40">
        <v>53862</v>
      </c>
      <c r="D20" s="40">
        <v>53862</v>
      </c>
      <c r="E20" s="40">
        <v>53862</v>
      </c>
      <c r="F20" s="40">
        <v>53862</v>
      </c>
      <c r="G20" s="40">
        <v>53862</v>
      </c>
      <c r="H20" s="40">
        <v>53862</v>
      </c>
      <c r="I20" s="40">
        <v>53862</v>
      </c>
      <c r="J20" s="40">
        <v>53862</v>
      </c>
      <c r="K20" s="40">
        <v>53862</v>
      </c>
      <c r="L20" s="40">
        <v>53862</v>
      </c>
      <c r="M20" s="40">
        <v>53867</v>
      </c>
      <c r="N20" s="64">
        <f>SUM(B20:M20)</f>
        <v>646349</v>
      </c>
    </row>
    <row r="21" spans="1:14" ht="25.5">
      <c r="A21" s="41" t="s">
        <v>463</v>
      </c>
      <c r="B21" s="40">
        <v>17523</v>
      </c>
      <c r="C21" s="40">
        <v>17523</v>
      </c>
      <c r="D21" s="40">
        <v>17523</v>
      </c>
      <c r="E21" s="40">
        <v>17523</v>
      </c>
      <c r="F21" s="40">
        <v>17523</v>
      </c>
      <c r="G21" s="40">
        <v>17523</v>
      </c>
      <c r="H21" s="40">
        <v>17523</v>
      </c>
      <c r="I21" s="40">
        <v>17523</v>
      </c>
      <c r="J21" s="40">
        <v>17523</v>
      </c>
      <c r="K21" s="40">
        <v>17523</v>
      </c>
      <c r="L21" s="40">
        <v>17523</v>
      </c>
      <c r="M21" s="40">
        <v>17525</v>
      </c>
      <c r="N21" s="64">
        <f>SUM(B21:M21)</f>
        <v>210278</v>
      </c>
    </row>
    <row r="22" spans="1:14" ht="12.75">
      <c r="A22" s="74" t="s">
        <v>1177</v>
      </c>
      <c r="B22" s="40"/>
      <c r="C22" s="40"/>
      <c r="D22" s="40"/>
      <c r="E22" s="40"/>
      <c r="F22" s="40"/>
      <c r="G22" s="40"/>
      <c r="H22" s="40"/>
      <c r="I22" s="40"/>
      <c r="J22" s="40">
        <v>329</v>
      </c>
      <c r="K22" s="40"/>
      <c r="L22" s="40"/>
      <c r="M22" s="40"/>
      <c r="N22" s="64">
        <v>329</v>
      </c>
    </row>
    <row r="23" spans="1:14" ht="25.5">
      <c r="A23" s="211" t="s">
        <v>464</v>
      </c>
      <c r="B23" s="194">
        <f>SUM(B17:B22)</f>
        <v>128383</v>
      </c>
      <c r="C23" s="194">
        <f aca="true" t="shared" si="2" ref="C23:M23">SUM(C17:C22)</f>
        <v>128383</v>
      </c>
      <c r="D23" s="194">
        <f t="shared" si="2"/>
        <v>133151</v>
      </c>
      <c r="E23" s="194">
        <f t="shared" si="2"/>
        <v>128383</v>
      </c>
      <c r="F23" s="194">
        <f t="shared" si="2"/>
        <v>131472</v>
      </c>
      <c r="G23" s="194">
        <f t="shared" si="2"/>
        <v>133151</v>
      </c>
      <c r="H23" s="194">
        <f t="shared" si="2"/>
        <v>128383</v>
      </c>
      <c r="I23" s="194">
        <f t="shared" si="2"/>
        <v>131472</v>
      </c>
      <c r="J23" s="194">
        <f t="shared" si="2"/>
        <v>133480</v>
      </c>
      <c r="K23" s="194">
        <f t="shared" si="2"/>
        <v>128383</v>
      </c>
      <c r="L23" s="194">
        <f t="shared" si="2"/>
        <v>134652</v>
      </c>
      <c r="M23" s="194">
        <f t="shared" si="2"/>
        <v>133354</v>
      </c>
      <c r="N23" s="253">
        <f>SUM(N17:N22)</f>
        <v>1572647</v>
      </c>
    </row>
    <row r="24" spans="1:14" ht="38.25">
      <c r="A24" s="58" t="s">
        <v>465</v>
      </c>
      <c r="B24" s="40">
        <f aca="true" t="shared" si="3" ref="B24:M24">B14-B23</f>
        <v>8053</v>
      </c>
      <c r="C24" s="40">
        <f t="shared" si="3"/>
        <v>8053</v>
      </c>
      <c r="D24" s="40">
        <f t="shared" si="3"/>
        <v>4090</v>
      </c>
      <c r="E24" s="40">
        <f t="shared" si="3"/>
        <v>8053</v>
      </c>
      <c r="F24" s="40">
        <f t="shared" si="3"/>
        <v>5916</v>
      </c>
      <c r="G24" s="40">
        <f t="shared" si="3"/>
        <v>3285</v>
      </c>
      <c r="H24" s="40">
        <f t="shared" si="3"/>
        <v>8053</v>
      </c>
      <c r="I24" s="40">
        <f t="shared" si="3"/>
        <v>4964</v>
      </c>
      <c r="J24" s="40">
        <f t="shared" si="3"/>
        <v>3205</v>
      </c>
      <c r="K24" s="40">
        <f t="shared" si="3"/>
        <v>8053</v>
      </c>
      <c r="L24" s="40">
        <f t="shared" si="3"/>
        <v>1789</v>
      </c>
      <c r="M24" s="40">
        <f t="shared" si="3"/>
        <v>3099</v>
      </c>
      <c r="N24" s="57"/>
    </row>
  </sheetData>
  <sheetProtection/>
  <mergeCells count="3">
    <mergeCell ref="A1:N1"/>
    <mergeCell ref="A2:N2"/>
    <mergeCell ref="A15:N15"/>
  </mergeCells>
  <printOptions headings="1"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Header>&amp;R13. melléklet a 8/2014. (IV.30.) önk. rendelethez ezer Ft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1"/>
  <sheetViews>
    <sheetView tabSelected="1" view="pageLayout" workbookViewId="0" topLeftCell="A1">
      <selection activeCell="G12" sqref="G12"/>
    </sheetView>
  </sheetViews>
  <sheetFormatPr defaultColWidth="9.140625" defaultRowHeight="12.75"/>
  <cols>
    <col min="1" max="1" width="19.421875" style="0" customWidth="1"/>
    <col min="2" max="3" width="8.7109375" style="0" customWidth="1"/>
    <col min="4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7109375" style="0" customWidth="1"/>
  </cols>
  <sheetData>
    <row r="1" spans="1:14" ht="18">
      <c r="A1" s="697" t="s">
        <v>334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1:14" ht="18">
      <c r="A2" s="699" t="s">
        <v>336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</row>
    <row r="3" spans="1:14" ht="12.75">
      <c r="A3" s="246" t="s">
        <v>118</v>
      </c>
      <c r="B3" s="251" t="s">
        <v>211</v>
      </c>
      <c r="C3" s="251" t="s">
        <v>212</v>
      </c>
      <c r="D3" s="251" t="s">
        <v>213</v>
      </c>
      <c r="E3" s="251" t="s">
        <v>221</v>
      </c>
      <c r="F3" s="251" t="s">
        <v>214</v>
      </c>
      <c r="G3" s="251" t="s">
        <v>215</v>
      </c>
      <c r="H3" s="251" t="s">
        <v>216</v>
      </c>
      <c r="I3" s="251" t="s">
        <v>217</v>
      </c>
      <c r="J3" s="251" t="s">
        <v>218</v>
      </c>
      <c r="K3" s="251" t="s">
        <v>222</v>
      </c>
      <c r="L3" s="251" t="s">
        <v>219</v>
      </c>
      <c r="M3" s="251" t="s">
        <v>220</v>
      </c>
      <c r="N3" s="251" t="s">
        <v>223</v>
      </c>
    </row>
    <row r="4" spans="1:16" s="21" customFormat="1" ht="38.25">
      <c r="A4" s="122" t="s">
        <v>335</v>
      </c>
      <c r="B4" s="36">
        <v>6381</v>
      </c>
      <c r="C4" s="36">
        <v>6381</v>
      </c>
      <c r="D4" s="36">
        <v>6381</v>
      </c>
      <c r="E4" s="36">
        <v>6381</v>
      </c>
      <c r="F4" s="36">
        <v>6381</v>
      </c>
      <c r="G4" s="36">
        <v>6381</v>
      </c>
      <c r="H4" s="36">
        <v>6381</v>
      </c>
      <c r="I4" s="36">
        <v>6381</v>
      </c>
      <c r="J4" s="36">
        <v>6381</v>
      </c>
      <c r="K4" s="36">
        <v>6381</v>
      </c>
      <c r="L4" s="36">
        <v>6381</v>
      </c>
      <c r="M4" s="36">
        <v>6381</v>
      </c>
      <c r="N4" s="26">
        <f>SUM(B4:M4)</f>
        <v>76572</v>
      </c>
      <c r="P4" s="22"/>
    </row>
    <row r="5" spans="1:16" s="10" customFormat="1" ht="25.5">
      <c r="A5" s="13" t="s">
        <v>224</v>
      </c>
      <c r="B5" s="17">
        <v>3283</v>
      </c>
      <c r="C5" s="17">
        <v>3283</v>
      </c>
      <c r="D5" s="17">
        <v>3283</v>
      </c>
      <c r="E5" s="17">
        <v>3283</v>
      </c>
      <c r="F5" s="17">
        <v>3283</v>
      </c>
      <c r="G5" s="17">
        <v>3283</v>
      </c>
      <c r="H5" s="17">
        <v>3283</v>
      </c>
      <c r="I5" s="17">
        <v>3281</v>
      </c>
      <c r="J5" s="17">
        <v>3280</v>
      </c>
      <c r="K5" s="17">
        <v>3283</v>
      </c>
      <c r="L5" s="17">
        <v>3283</v>
      </c>
      <c r="M5" s="17">
        <v>3283</v>
      </c>
      <c r="N5" s="20">
        <f>SUM(B5:M5)</f>
        <v>39391</v>
      </c>
      <c r="O5" s="23"/>
      <c r="P5" s="18"/>
    </row>
    <row r="6" spans="1:16" s="10" customFormat="1" ht="38.25">
      <c r="A6" s="252" t="s">
        <v>310</v>
      </c>
      <c r="B6" s="254">
        <f aca="true" t="shared" si="0" ref="B6:N6">SUM(B4:B5)</f>
        <v>9664</v>
      </c>
      <c r="C6" s="254">
        <f t="shared" si="0"/>
        <v>9664</v>
      </c>
      <c r="D6" s="254">
        <f t="shared" si="0"/>
        <v>9664</v>
      </c>
      <c r="E6" s="254">
        <f t="shared" si="0"/>
        <v>9664</v>
      </c>
      <c r="F6" s="254">
        <f t="shared" si="0"/>
        <v>9664</v>
      </c>
      <c r="G6" s="254">
        <f t="shared" si="0"/>
        <v>9664</v>
      </c>
      <c r="H6" s="254">
        <f t="shared" si="0"/>
        <v>9664</v>
      </c>
      <c r="I6" s="254">
        <f t="shared" si="0"/>
        <v>9662</v>
      </c>
      <c r="J6" s="254">
        <f t="shared" si="0"/>
        <v>9661</v>
      </c>
      <c r="K6" s="254">
        <f t="shared" si="0"/>
        <v>9664</v>
      </c>
      <c r="L6" s="254">
        <f t="shared" si="0"/>
        <v>9664</v>
      </c>
      <c r="M6" s="254">
        <f t="shared" si="0"/>
        <v>9664</v>
      </c>
      <c r="N6" s="254">
        <f t="shared" si="0"/>
        <v>115963</v>
      </c>
      <c r="P6" s="18"/>
    </row>
    <row r="7" spans="1:16" s="10" customFormat="1" ht="25.5">
      <c r="A7" s="13" t="s">
        <v>197</v>
      </c>
      <c r="B7" s="36">
        <v>6396</v>
      </c>
      <c r="C7" s="36">
        <v>6396</v>
      </c>
      <c r="D7" s="36">
        <v>6396</v>
      </c>
      <c r="E7" s="36">
        <v>6396</v>
      </c>
      <c r="F7" s="36">
        <v>6396</v>
      </c>
      <c r="G7" s="36">
        <v>6398</v>
      </c>
      <c r="H7" s="36"/>
      <c r="I7" s="36"/>
      <c r="J7" s="36"/>
      <c r="K7" s="36"/>
      <c r="L7" s="36"/>
      <c r="M7" s="36"/>
      <c r="N7" s="20">
        <f>SUM(B7:M7)</f>
        <v>38378</v>
      </c>
      <c r="O7" s="23"/>
      <c r="P7" s="18"/>
    </row>
    <row r="8" spans="1:15" s="10" customFormat="1" ht="25.5">
      <c r="A8" s="13" t="s">
        <v>225</v>
      </c>
      <c r="B8" s="16">
        <v>999</v>
      </c>
      <c r="C8" s="16">
        <v>921</v>
      </c>
      <c r="D8" s="16">
        <v>1111</v>
      </c>
      <c r="E8" s="16">
        <v>837</v>
      </c>
      <c r="F8" s="16">
        <v>1137</v>
      </c>
      <c r="G8" s="16">
        <v>1057</v>
      </c>
      <c r="H8" s="16">
        <v>868</v>
      </c>
      <c r="I8" s="16">
        <v>4190</v>
      </c>
      <c r="J8" s="16">
        <v>2997</v>
      </c>
      <c r="K8" s="16">
        <v>805</v>
      </c>
      <c r="L8" s="16">
        <v>1035</v>
      </c>
      <c r="M8" s="16">
        <v>935</v>
      </c>
      <c r="N8" s="20">
        <f>SUM(B8:M8)</f>
        <v>16892</v>
      </c>
      <c r="O8" s="23"/>
    </row>
    <row r="9" spans="1:14" s="10" customFormat="1" ht="25.5">
      <c r="A9" s="252" t="s">
        <v>311</v>
      </c>
      <c r="B9" s="254">
        <f aca="true" t="shared" si="1" ref="B9:M9">SUM(B7:B8)</f>
        <v>7395</v>
      </c>
      <c r="C9" s="254">
        <f t="shared" si="1"/>
        <v>7317</v>
      </c>
      <c r="D9" s="254">
        <f t="shared" si="1"/>
        <v>7507</v>
      </c>
      <c r="E9" s="254">
        <f t="shared" si="1"/>
        <v>7233</v>
      </c>
      <c r="F9" s="254">
        <f t="shared" si="1"/>
        <v>7533</v>
      </c>
      <c r="G9" s="254">
        <f t="shared" si="1"/>
        <v>7455</v>
      </c>
      <c r="H9" s="254">
        <f t="shared" si="1"/>
        <v>868</v>
      </c>
      <c r="I9" s="254">
        <f t="shared" si="1"/>
        <v>4190</v>
      </c>
      <c r="J9" s="254">
        <f t="shared" si="1"/>
        <v>2997</v>
      </c>
      <c r="K9" s="254">
        <f t="shared" si="1"/>
        <v>805</v>
      </c>
      <c r="L9" s="254">
        <f t="shared" si="1"/>
        <v>1035</v>
      </c>
      <c r="M9" s="254">
        <f t="shared" si="1"/>
        <v>935</v>
      </c>
      <c r="N9" s="255">
        <f>SUM(N7:N8)</f>
        <v>55270</v>
      </c>
    </row>
    <row r="10" spans="1:14" s="21" customFormat="1" ht="12.75">
      <c r="A10" s="700"/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2"/>
    </row>
    <row r="11" spans="1:14" s="10" customFormat="1" ht="25.5">
      <c r="A11" s="252" t="s">
        <v>226</v>
      </c>
      <c r="B11" s="254">
        <f aca="true" t="shared" si="2" ref="B11:M11">SUM(B6+B9)</f>
        <v>17059</v>
      </c>
      <c r="C11" s="254">
        <f t="shared" si="2"/>
        <v>16981</v>
      </c>
      <c r="D11" s="254">
        <f t="shared" si="2"/>
        <v>17171</v>
      </c>
      <c r="E11" s="254">
        <f t="shared" si="2"/>
        <v>16897</v>
      </c>
      <c r="F11" s="254">
        <f t="shared" si="2"/>
        <v>17197</v>
      </c>
      <c r="G11" s="254">
        <f t="shared" si="2"/>
        <v>17119</v>
      </c>
      <c r="H11" s="254">
        <f t="shared" si="2"/>
        <v>10532</v>
      </c>
      <c r="I11" s="254">
        <f t="shared" si="2"/>
        <v>13852</v>
      </c>
      <c r="J11" s="254">
        <f t="shared" si="2"/>
        <v>12658</v>
      </c>
      <c r="K11" s="254">
        <f t="shared" si="2"/>
        <v>10469</v>
      </c>
      <c r="L11" s="254">
        <f t="shared" si="2"/>
        <v>10699</v>
      </c>
      <c r="M11" s="254">
        <f t="shared" si="2"/>
        <v>10599</v>
      </c>
      <c r="N11" s="255">
        <f>N6+N9</f>
        <v>171233</v>
      </c>
    </row>
  </sheetData>
  <sheetProtection/>
  <mergeCells count="3">
    <mergeCell ref="A1:N1"/>
    <mergeCell ref="A2:N2"/>
    <mergeCell ref="A10:N10"/>
  </mergeCells>
  <printOptions headings="1"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Header>&amp;R14. melléklet a 8/2014. (IV.30.) önk. rendelethez ezer Ft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1">
      <selection activeCell="C8" sqref="C8"/>
    </sheetView>
  </sheetViews>
  <sheetFormatPr defaultColWidth="9.140625" defaultRowHeight="12.75"/>
  <cols>
    <col min="1" max="1" width="2.7109375" style="0" customWidth="1"/>
    <col min="2" max="2" width="54.8515625" style="0" customWidth="1"/>
    <col min="3" max="3" width="21.28125" style="0" customWidth="1"/>
  </cols>
  <sheetData>
    <row r="1" spans="1:2" ht="15.75">
      <c r="A1" s="560" t="s">
        <v>1143</v>
      </c>
      <c r="B1" s="560"/>
    </row>
    <row r="2" spans="1:2" ht="15.75">
      <c r="A2" s="590" t="s">
        <v>1144</v>
      </c>
      <c r="B2" s="590"/>
    </row>
    <row r="3" spans="1:2" ht="15.75">
      <c r="A3" s="325"/>
      <c r="B3" s="325"/>
    </row>
    <row r="4" spans="1:3" ht="12.75">
      <c r="A4" t="s">
        <v>1145</v>
      </c>
      <c r="C4" s="380">
        <v>2474264</v>
      </c>
    </row>
    <row r="5" spans="1:3" ht="12.75">
      <c r="A5" t="s">
        <v>1146</v>
      </c>
      <c r="C5" s="380">
        <f>C4*1.25</f>
        <v>3092830</v>
      </c>
    </row>
    <row r="6" spans="3:5" ht="12.75">
      <c r="C6" s="380"/>
      <c r="E6" s="379"/>
    </row>
    <row r="7" spans="1:5" ht="12.75">
      <c r="A7" t="s">
        <v>1147</v>
      </c>
      <c r="C7" s="380"/>
      <c r="E7" s="379"/>
    </row>
    <row r="8" spans="1:6" ht="12.75">
      <c r="A8" t="s">
        <v>1148</v>
      </c>
      <c r="C8" s="380"/>
      <c r="F8" s="379"/>
    </row>
    <row r="9" spans="1:3" ht="12.75">
      <c r="A9" t="s">
        <v>1149</v>
      </c>
      <c r="C9" s="380">
        <v>677183</v>
      </c>
    </row>
    <row r="10" spans="1:3" ht="12.75">
      <c r="A10" t="s">
        <v>1150</v>
      </c>
      <c r="C10" s="380">
        <v>425700</v>
      </c>
    </row>
    <row r="11" spans="1:3" ht="12.75">
      <c r="A11" t="s">
        <v>1151</v>
      </c>
      <c r="C11" s="380">
        <v>48780</v>
      </c>
    </row>
    <row r="12" spans="1:3" ht="12.75">
      <c r="A12" t="s">
        <v>1152</v>
      </c>
      <c r="C12" s="380">
        <v>870095</v>
      </c>
    </row>
    <row r="13" spans="1:3" ht="12.75">
      <c r="A13" t="s">
        <v>1153</v>
      </c>
      <c r="C13" s="380">
        <v>514750</v>
      </c>
    </row>
    <row r="14" spans="1:3" ht="12.75">
      <c r="A14" t="s">
        <v>1154</v>
      </c>
      <c r="C14" s="380">
        <f>SUM(C9:C13)</f>
        <v>2536508</v>
      </c>
    </row>
    <row r="16" spans="1:3" ht="12.75">
      <c r="A16" t="s">
        <v>1155</v>
      </c>
      <c r="C16" s="380">
        <v>1089756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&amp;R15. ,melléklet a 8/2014. (IV.30.) önk.rendelethez, 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AF232"/>
  <sheetViews>
    <sheetView view="pageLayout" workbookViewId="0" topLeftCell="A1">
      <selection activeCell="O92" sqref="N92:O92"/>
    </sheetView>
  </sheetViews>
  <sheetFormatPr defaultColWidth="9.140625" defaultRowHeight="12.75"/>
  <cols>
    <col min="1" max="1" width="5.00390625" style="28" customWidth="1"/>
    <col min="2" max="2" width="15.8515625" style="29" customWidth="1"/>
    <col min="3" max="3" width="9.140625" style="34" customWidth="1"/>
    <col min="4" max="4" width="8.140625" style="34" customWidth="1"/>
    <col min="5" max="5" width="9.140625" style="34" customWidth="1"/>
    <col min="6" max="6" width="8.140625" style="34" customWidth="1"/>
    <col min="7" max="7" width="5.7109375" style="34" customWidth="1"/>
    <col min="8" max="8" width="13.140625" style="34" customWidth="1"/>
    <col min="9" max="9" width="9.140625" style="34" customWidth="1"/>
    <col min="10" max="10" width="8.00390625" style="34" customWidth="1"/>
    <col min="11" max="11" width="9.421875" style="34" customWidth="1"/>
    <col min="12" max="12" width="8.00390625" style="34" customWidth="1"/>
    <col min="13" max="15" width="9.140625" style="34" customWidth="1"/>
    <col min="16" max="16" width="5.7109375" style="32" customWidth="1"/>
    <col min="17" max="17" width="13.140625" style="29" customWidth="1"/>
    <col min="18" max="18" width="9.140625" style="30" customWidth="1"/>
    <col min="19" max="19" width="8.00390625" style="30" customWidth="1"/>
    <col min="20" max="20" width="8.421875" style="30" customWidth="1"/>
    <col min="21" max="21" width="8.00390625" style="30" customWidth="1"/>
    <col min="22" max="22" width="8.421875" style="30" customWidth="1"/>
    <col min="23" max="23" width="8.00390625" style="30" customWidth="1"/>
    <col min="24" max="24" width="8.421875" style="30" customWidth="1"/>
    <col min="25" max="25" width="8.00390625" style="30" customWidth="1"/>
    <col min="26" max="26" width="8.421875" style="30" customWidth="1"/>
    <col min="27" max="27" width="8.00390625" style="30" customWidth="1"/>
    <col min="28" max="28" width="8.421875" style="30" customWidth="1"/>
    <col min="29" max="29" width="8.00390625" style="30" customWidth="1"/>
    <col min="30" max="30" width="8.421875" style="30" customWidth="1"/>
  </cols>
  <sheetData>
    <row r="1" spans="1:30" ht="18" customHeight="1">
      <c r="A1" s="540" t="s">
        <v>334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ht="18.75">
      <c r="A2" s="706" t="s">
        <v>285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ht="24" customHeight="1">
      <c r="A3" s="704" t="s">
        <v>294</v>
      </c>
      <c r="B3" s="423" t="s">
        <v>286</v>
      </c>
      <c r="C3" s="424" t="s">
        <v>317</v>
      </c>
      <c r="D3" s="424" t="s">
        <v>1178</v>
      </c>
      <c r="E3" s="424" t="s">
        <v>617</v>
      </c>
      <c r="F3" s="424" t="s">
        <v>1179</v>
      </c>
      <c r="G3" s="707" t="s">
        <v>335</v>
      </c>
      <c r="H3" s="423" t="s">
        <v>286</v>
      </c>
      <c r="I3" s="425" t="s">
        <v>317</v>
      </c>
      <c r="J3" s="424" t="s">
        <v>1178</v>
      </c>
      <c r="K3" s="424" t="s">
        <v>617</v>
      </c>
      <c r="L3" s="424" t="s">
        <v>1179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12.75">
      <c r="A4" s="704"/>
      <c r="B4" s="128" t="s">
        <v>227</v>
      </c>
      <c r="C4" s="124">
        <v>12657</v>
      </c>
      <c r="D4" s="124">
        <v>124060</v>
      </c>
      <c r="E4" s="124">
        <v>95643</v>
      </c>
      <c r="F4" s="124">
        <f>E4/D4*100</f>
        <v>77.09414799290666</v>
      </c>
      <c r="G4" s="707"/>
      <c r="H4" s="128" t="s">
        <v>227</v>
      </c>
      <c r="I4" s="426">
        <v>53253</v>
      </c>
      <c r="J4" s="426">
        <v>58484</v>
      </c>
      <c r="K4" s="426">
        <v>57773</v>
      </c>
      <c r="L4" s="426">
        <f>K4/J4*100</f>
        <v>98.78428288078791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22.5">
      <c r="A5" s="704"/>
      <c r="B5" s="128" t="s">
        <v>228</v>
      </c>
      <c r="C5" s="124">
        <v>3379</v>
      </c>
      <c r="D5" s="124">
        <v>18586</v>
      </c>
      <c r="E5" s="124">
        <v>14562</v>
      </c>
      <c r="F5" s="124">
        <f aca="true" t="shared" si="0" ref="F5:F34">E5/D5*100</f>
        <v>78.34929516840633</v>
      </c>
      <c r="G5" s="707"/>
      <c r="H5" s="128" t="s">
        <v>228</v>
      </c>
      <c r="I5" s="426">
        <v>13105</v>
      </c>
      <c r="J5" s="426">
        <v>15001</v>
      </c>
      <c r="K5" s="426">
        <v>14811</v>
      </c>
      <c r="L5" s="426">
        <f>K5/J5*100</f>
        <v>98.73341777214853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2.75">
      <c r="A6" s="704"/>
      <c r="B6" s="128" t="s">
        <v>205</v>
      </c>
      <c r="C6" s="124">
        <v>71293</v>
      </c>
      <c r="D6" s="124">
        <v>164612</v>
      </c>
      <c r="E6" s="124">
        <v>107605</v>
      </c>
      <c r="F6" s="124">
        <f t="shared" si="0"/>
        <v>65.36886739727359</v>
      </c>
      <c r="G6" s="707"/>
      <c r="H6" s="128" t="s">
        <v>205</v>
      </c>
      <c r="I6" s="426">
        <v>15209</v>
      </c>
      <c r="J6" s="426">
        <v>17054</v>
      </c>
      <c r="K6" s="426">
        <v>15009</v>
      </c>
      <c r="L6" s="426">
        <f>K6/J6*100</f>
        <v>88.0086783159376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ht="22.5">
      <c r="A7" s="704"/>
      <c r="B7" s="128" t="s">
        <v>229</v>
      </c>
      <c r="C7" s="124"/>
      <c r="D7" s="124">
        <v>0</v>
      </c>
      <c r="E7" s="124"/>
      <c r="F7" s="124"/>
      <c r="G7" s="707"/>
      <c r="H7" s="128" t="s">
        <v>229</v>
      </c>
      <c r="I7" s="426"/>
      <c r="J7" s="426">
        <f>SUM(H7:I7)</f>
        <v>0</v>
      </c>
      <c r="K7" s="426"/>
      <c r="L7" s="426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12.75">
      <c r="A8" s="704"/>
      <c r="B8" s="128" t="s">
        <v>230</v>
      </c>
      <c r="C8" s="124">
        <v>12100</v>
      </c>
      <c r="D8" s="124">
        <v>60768</v>
      </c>
      <c r="E8" s="124">
        <v>57534</v>
      </c>
      <c r="F8" s="124">
        <f t="shared" si="0"/>
        <v>94.67812006319114</v>
      </c>
      <c r="G8" s="707"/>
      <c r="H8" s="128" t="s">
        <v>230</v>
      </c>
      <c r="I8" s="426">
        <v>7700</v>
      </c>
      <c r="J8" s="426"/>
      <c r="K8" s="426"/>
      <c r="L8" s="4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22.5">
      <c r="A9" s="704"/>
      <c r="B9" s="128" t="s">
        <v>231</v>
      </c>
      <c r="C9" s="124">
        <v>52814</v>
      </c>
      <c r="D9" s="124">
        <v>96107</v>
      </c>
      <c r="E9" s="124">
        <v>88958</v>
      </c>
      <c r="F9" s="124">
        <f t="shared" si="0"/>
        <v>92.56141592183712</v>
      </c>
      <c r="G9" s="707"/>
      <c r="H9" s="128" t="s">
        <v>231</v>
      </c>
      <c r="I9" s="426"/>
      <c r="J9" s="426"/>
      <c r="K9" s="426"/>
      <c r="L9" s="426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22.5" customHeight="1">
      <c r="A10" s="704"/>
      <c r="B10" s="128" t="s">
        <v>232</v>
      </c>
      <c r="C10" s="124">
        <v>13415</v>
      </c>
      <c r="D10" s="124">
        <v>19653</v>
      </c>
      <c r="E10" s="124">
        <v>16172</v>
      </c>
      <c r="F10" s="124">
        <f t="shared" si="0"/>
        <v>82.28769144659849</v>
      </c>
      <c r="G10" s="707"/>
      <c r="H10" s="128" t="s">
        <v>232</v>
      </c>
      <c r="I10" s="426"/>
      <c r="J10" s="426"/>
      <c r="K10" s="426"/>
      <c r="L10" s="42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22.5">
      <c r="A11" s="704"/>
      <c r="B11" s="128" t="s">
        <v>180</v>
      </c>
      <c r="C11" s="124"/>
      <c r="D11" s="124">
        <v>0</v>
      </c>
      <c r="E11" s="124"/>
      <c r="F11" s="124"/>
      <c r="G11" s="707"/>
      <c r="H11" s="128" t="s">
        <v>202</v>
      </c>
      <c r="I11" s="426"/>
      <c r="J11" s="426"/>
      <c r="K11" s="426"/>
      <c r="L11" s="42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2.75">
      <c r="A12" s="704"/>
      <c r="B12" s="128" t="s">
        <v>233</v>
      </c>
      <c r="C12" s="124">
        <v>98881</v>
      </c>
      <c r="D12" s="124">
        <v>41849</v>
      </c>
      <c r="E12" s="124">
        <v>0</v>
      </c>
      <c r="F12" s="124">
        <f t="shared" si="0"/>
        <v>0</v>
      </c>
      <c r="G12" s="707"/>
      <c r="H12" s="128" t="s">
        <v>233</v>
      </c>
      <c r="I12" s="426"/>
      <c r="J12" s="426">
        <v>439</v>
      </c>
      <c r="K12" s="426"/>
      <c r="L12" s="42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ht="22.5">
      <c r="A13" s="704"/>
      <c r="B13" s="128" t="s">
        <v>1180</v>
      </c>
      <c r="C13" s="124"/>
      <c r="D13" s="124"/>
      <c r="E13" s="124">
        <v>-9186</v>
      </c>
      <c r="F13" s="124"/>
      <c r="G13" s="707"/>
      <c r="H13" s="128" t="s">
        <v>1180</v>
      </c>
      <c r="I13" s="426"/>
      <c r="J13" s="426"/>
      <c r="K13" s="426">
        <v>0</v>
      </c>
      <c r="L13" s="42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22.5">
      <c r="A14" s="704"/>
      <c r="B14" s="427" t="s">
        <v>234</v>
      </c>
      <c r="C14" s="428">
        <f>SUM(C4:C12)</f>
        <v>264539</v>
      </c>
      <c r="D14" s="428">
        <f>SUM(D4:D13)</f>
        <v>525635</v>
      </c>
      <c r="E14" s="428">
        <f>SUM(E4:E13)</f>
        <v>371288</v>
      </c>
      <c r="F14" s="124">
        <f t="shared" si="0"/>
        <v>70.63608777954283</v>
      </c>
      <c r="G14" s="707"/>
      <c r="H14" s="427" t="s">
        <v>234</v>
      </c>
      <c r="I14" s="429">
        <f>SUM(I4:I12)</f>
        <v>89267</v>
      </c>
      <c r="J14" s="429">
        <f>SUM(J4:J12)</f>
        <v>90978</v>
      </c>
      <c r="K14" s="429">
        <f>SUM(K4:K13)</f>
        <v>87593</v>
      </c>
      <c r="L14" s="426">
        <f>K14/J14*100</f>
        <v>96.27932027523137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22.5">
      <c r="A15" s="704"/>
      <c r="B15" s="128" t="s">
        <v>235</v>
      </c>
      <c r="C15" s="124">
        <v>4715</v>
      </c>
      <c r="D15" s="124">
        <v>5111</v>
      </c>
      <c r="E15" s="124">
        <v>3380</v>
      </c>
      <c r="F15" s="124">
        <f t="shared" si="0"/>
        <v>66.13187243200939</v>
      </c>
      <c r="G15" s="707"/>
      <c r="H15" s="128" t="s">
        <v>206</v>
      </c>
      <c r="I15" s="426"/>
      <c r="J15" s="426"/>
      <c r="K15" s="426"/>
      <c r="L15" s="42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20.25" customHeight="1">
      <c r="A16" s="704"/>
      <c r="B16" s="128" t="s">
        <v>189</v>
      </c>
      <c r="C16" s="124">
        <v>142497</v>
      </c>
      <c r="D16" s="124">
        <v>297445</v>
      </c>
      <c r="E16" s="124">
        <v>209912</v>
      </c>
      <c r="F16" s="124">
        <f t="shared" si="0"/>
        <v>70.57170233152348</v>
      </c>
      <c r="G16" s="707"/>
      <c r="H16" s="128" t="s">
        <v>189</v>
      </c>
      <c r="I16" s="426"/>
      <c r="J16" s="426"/>
      <c r="K16" s="426"/>
      <c r="L16" s="42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22.5">
      <c r="A17" s="704"/>
      <c r="B17" s="128" t="s">
        <v>236</v>
      </c>
      <c r="C17" s="124"/>
      <c r="D17" s="124">
        <v>371</v>
      </c>
      <c r="E17" s="124">
        <v>366</v>
      </c>
      <c r="F17" s="124">
        <f t="shared" si="0"/>
        <v>98.6522911051213</v>
      </c>
      <c r="G17" s="707"/>
      <c r="H17" s="128" t="s">
        <v>236</v>
      </c>
      <c r="I17" s="426"/>
      <c r="J17" s="426"/>
      <c r="K17" s="426"/>
      <c r="L17" s="426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2.75">
      <c r="A18" s="704"/>
      <c r="B18" s="128" t="s">
        <v>237</v>
      </c>
      <c r="C18" s="124">
        <v>1334</v>
      </c>
      <c r="D18" s="124">
        <v>53300</v>
      </c>
      <c r="E18" s="124">
        <v>9267</v>
      </c>
      <c r="F18" s="124">
        <f t="shared" si="0"/>
        <v>17.386491557223266</v>
      </c>
      <c r="G18" s="707"/>
      <c r="H18" s="128" t="s">
        <v>237</v>
      </c>
      <c r="I18" s="426"/>
      <c r="J18" s="426"/>
      <c r="K18" s="426"/>
      <c r="L18" s="42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9.5" customHeight="1">
      <c r="A19" s="704"/>
      <c r="B19" s="128" t="s">
        <v>238</v>
      </c>
      <c r="C19" s="124">
        <v>419654</v>
      </c>
      <c r="D19" s="124">
        <v>924945</v>
      </c>
      <c r="E19" s="124">
        <v>645827</v>
      </c>
      <c r="F19" s="124">
        <f t="shared" si="0"/>
        <v>69.82328679002535</v>
      </c>
      <c r="G19" s="707"/>
      <c r="H19" s="128" t="s">
        <v>238</v>
      </c>
      <c r="I19" s="426"/>
      <c r="J19" s="426"/>
      <c r="K19" s="426"/>
      <c r="L19" s="42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2.75">
      <c r="A20" s="704"/>
      <c r="B20" s="128" t="s">
        <v>239</v>
      </c>
      <c r="C20" s="124">
        <v>35510</v>
      </c>
      <c r="D20" s="124">
        <v>78428</v>
      </c>
      <c r="E20" s="124"/>
      <c r="F20" s="124">
        <f t="shared" si="0"/>
        <v>0</v>
      </c>
      <c r="G20" s="707"/>
      <c r="H20" s="128" t="s">
        <v>180</v>
      </c>
      <c r="I20" s="426"/>
      <c r="J20" s="426"/>
      <c r="K20" s="426"/>
      <c r="L20" s="42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21" customHeight="1">
      <c r="A21" s="704"/>
      <c r="B21" s="128" t="s">
        <v>206</v>
      </c>
      <c r="C21" s="124">
        <v>22439</v>
      </c>
      <c r="D21" s="124">
        <v>27040</v>
      </c>
      <c r="E21" s="124">
        <v>19074</v>
      </c>
      <c r="F21" s="124">
        <f t="shared" si="0"/>
        <v>70.53994082840237</v>
      </c>
      <c r="G21" s="707"/>
      <c r="H21" s="128"/>
      <c r="I21" s="426"/>
      <c r="J21" s="426"/>
      <c r="K21" s="426"/>
      <c r="L21" s="42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2.75">
      <c r="A22" s="704"/>
      <c r="B22" s="128" t="s">
        <v>1181</v>
      </c>
      <c r="C22" s="124"/>
      <c r="D22" s="124">
        <v>329</v>
      </c>
      <c r="E22" s="124">
        <v>329</v>
      </c>
      <c r="F22" s="124">
        <f t="shared" si="0"/>
        <v>100</v>
      </c>
      <c r="G22" s="707"/>
      <c r="H22" s="128"/>
      <c r="I22" s="426"/>
      <c r="J22" s="426"/>
      <c r="K22" s="426"/>
      <c r="L22" s="42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22.5">
      <c r="A23" s="704"/>
      <c r="B23" s="427" t="s">
        <v>240</v>
      </c>
      <c r="C23" s="428">
        <f>SUM(C15:C21)</f>
        <v>626149</v>
      </c>
      <c r="D23" s="428">
        <f>SUM(D15:D22)</f>
        <v>1386969</v>
      </c>
      <c r="E23" s="428">
        <f>SUM(E15:E22)</f>
        <v>888155</v>
      </c>
      <c r="F23" s="124">
        <f t="shared" si="0"/>
        <v>64.03567779813392</v>
      </c>
      <c r="G23" s="707"/>
      <c r="H23" s="128" t="s">
        <v>239</v>
      </c>
      <c r="I23" s="426"/>
      <c r="J23" s="426"/>
      <c r="K23" s="426"/>
      <c r="L23" s="42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22.5">
      <c r="A24" s="704"/>
      <c r="B24" s="423" t="s">
        <v>241</v>
      </c>
      <c r="C24" s="428">
        <f>C14+C23</f>
        <v>890688</v>
      </c>
      <c r="D24" s="428">
        <f>D14+D23</f>
        <v>1912604</v>
      </c>
      <c r="E24" s="428">
        <f>E14+E23</f>
        <v>1259443</v>
      </c>
      <c r="F24" s="124">
        <f t="shared" si="0"/>
        <v>65.84964791457092</v>
      </c>
      <c r="G24" s="707"/>
      <c r="H24" s="427" t="s">
        <v>240</v>
      </c>
      <c r="I24" s="426"/>
      <c r="J24" s="426"/>
      <c r="K24" s="426"/>
      <c r="L24" s="42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22.5">
      <c r="A25" s="704"/>
      <c r="B25" s="128" t="s">
        <v>242</v>
      </c>
      <c r="C25" s="124">
        <v>400767</v>
      </c>
      <c r="D25" s="124">
        <v>434577</v>
      </c>
      <c r="E25" s="124">
        <v>180850</v>
      </c>
      <c r="F25" s="124">
        <f t="shared" si="0"/>
        <v>41.615179818536184</v>
      </c>
      <c r="G25" s="707"/>
      <c r="H25" s="423" t="s">
        <v>241</v>
      </c>
      <c r="I25" s="429">
        <f>I14+I24</f>
        <v>89267</v>
      </c>
      <c r="J25" s="429">
        <f>J14+J24</f>
        <v>90978</v>
      </c>
      <c r="K25" s="429">
        <f>K14+K24</f>
        <v>87593</v>
      </c>
      <c r="L25" s="426">
        <f>K25/J25*100</f>
        <v>96.27932027523137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2.75">
      <c r="A26" s="704"/>
      <c r="B26" s="128" t="s">
        <v>207</v>
      </c>
      <c r="C26" s="124">
        <v>193840</v>
      </c>
      <c r="D26" s="124">
        <v>324460</v>
      </c>
      <c r="E26" s="124">
        <v>324460</v>
      </c>
      <c r="F26" s="124">
        <f t="shared" si="0"/>
        <v>100</v>
      </c>
      <c r="G26" s="707"/>
      <c r="H26" s="128" t="s">
        <v>242</v>
      </c>
      <c r="I26" s="426"/>
      <c r="J26" s="426">
        <v>801</v>
      </c>
      <c r="K26" s="426">
        <v>802</v>
      </c>
      <c r="L26" s="426">
        <f>K26/J26*100</f>
        <v>100.12484394506866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22.5">
      <c r="A27" s="704"/>
      <c r="B27" s="128" t="s">
        <v>243</v>
      </c>
      <c r="C27" s="124"/>
      <c r="D27" s="124">
        <v>1987</v>
      </c>
      <c r="E27" s="124">
        <v>1987</v>
      </c>
      <c r="F27" s="124">
        <f t="shared" si="0"/>
        <v>100</v>
      </c>
      <c r="G27" s="707"/>
      <c r="H27" s="128" t="s">
        <v>207</v>
      </c>
      <c r="I27" s="426"/>
      <c r="J27" s="426">
        <f>SUM(I27)</f>
        <v>0</v>
      </c>
      <c r="K27" s="426"/>
      <c r="L27" s="42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33.75">
      <c r="A28" s="704"/>
      <c r="B28" s="128" t="s">
        <v>190</v>
      </c>
      <c r="C28" s="124"/>
      <c r="D28" s="124">
        <v>772284</v>
      </c>
      <c r="E28" s="124">
        <v>782796</v>
      </c>
      <c r="F28" s="124">
        <f t="shared" si="0"/>
        <v>101.36115729446679</v>
      </c>
      <c r="G28" s="707"/>
      <c r="H28" s="128" t="s">
        <v>243</v>
      </c>
      <c r="I28" s="426"/>
      <c r="J28" s="426">
        <f>SUM(I28)</f>
        <v>0</v>
      </c>
      <c r="K28" s="426"/>
      <c r="L28" s="42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22.5">
      <c r="A29" s="704"/>
      <c r="B29" s="128" t="s">
        <v>176</v>
      </c>
      <c r="C29" s="124">
        <v>141851</v>
      </c>
      <c r="D29" s="124">
        <v>141871</v>
      </c>
      <c r="E29" s="124">
        <v>67965</v>
      </c>
      <c r="F29" s="124">
        <f t="shared" si="0"/>
        <v>47.90619647426183</v>
      </c>
      <c r="G29" s="707"/>
      <c r="H29" s="128" t="s">
        <v>190</v>
      </c>
      <c r="I29" s="426">
        <v>10591</v>
      </c>
      <c r="J29" s="426">
        <v>11507</v>
      </c>
      <c r="K29" s="426">
        <v>11681</v>
      </c>
      <c r="L29" s="426">
        <f>K29/J29*100</f>
        <v>101.51212305553142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33.75">
      <c r="A30" s="704"/>
      <c r="B30" s="128" t="s">
        <v>244</v>
      </c>
      <c r="C30" s="124">
        <v>677</v>
      </c>
      <c r="D30" s="124">
        <v>677</v>
      </c>
      <c r="E30" s="124">
        <v>581</v>
      </c>
      <c r="F30" s="124">
        <f t="shared" si="0"/>
        <v>85.81979320531758</v>
      </c>
      <c r="G30" s="707"/>
      <c r="H30" s="128" t="s">
        <v>176</v>
      </c>
      <c r="I30" s="426"/>
      <c r="J30" s="426"/>
      <c r="K30" s="426"/>
      <c r="L30" s="42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22.5">
      <c r="A31" s="704"/>
      <c r="B31" s="128" t="s">
        <v>208</v>
      </c>
      <c r="C31" s="124"/>
      <c r="D31" s="124">
        <v>0</v>
      </c>
      <c r="E31" s="124"/>
      <c r="F31" s="124"/>
      <c r="G31" s="707"/>
      <c r="H31" s="128" t="s">
        <v>244</v>
      </c>
      <c r="I31" s="426"/>
      <c r="J31" s="426"/>
      <c r="K31" s="426"/>
      <c r="L31" s="42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22.5">
      <c r="A32" s="704"/>
      <c r="B32" s="128" t="s">
        <v>209</v>
      </c>
      <c r="C32" s="124">
        <v>364431</v>
      </c>
      <c r="D32" s="124">
        <v>405469</v>
      </c>
      <c r="E32" s="124">
        <v>92924</v>
      </c>
      <c r="F32" s="124">
        <f t="shared" si="0"/>
        <v>22.917658316665392</v>
      </c>
      <c r="G32" s="707"/>
      <c r="H32" s="128" t="s">
        <v>208</v>
      </c>
      <c r="I32" s="426"/>
      <c r="J32" s="426"/>
      <c r="K32" s="426"/>
      <c r="L32" s="42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12" s="9" customFormat="1" ht="18.75" customHeight="1">
      <c r="A33" s="704"/>
      <c r="B33" s="128" t="s">
        <v>1182</v>
      </c>
      <c r="C33" s="124"/>
      <c r="D33" s="124">
        <v>0</v>
      </c>
      <c r="E33" s="124">
        <v>0</v>
      </c>
      <c r="F33" s="124"/>
      <c r="G33" s="707"/>
      <c r="H33" s="128" t="s">
        <v>209</v>
      </c>
      <c r="I33" s="426"/>
      <c r="J33" s="426">
        <v>4079</v>
      </c>
      <c r="K33" s="426">
        <v>4079</v>
      </c>
      <c r="L33" s="426"/>
    </row>
    <row r="34" spans="1:30" ht="24.75" customHeight="1">
      <c r="A34" s="704"/>
      <c r="B34" s="423" t="s">
        <v>245</v>
      </c>
      <c r="C34" s="428">
        <f>SUM(C25:C32)</f>
        <v>1101566</v>
      </c>
      <c r="D34" s="428">
        <f>SUM(D25:D33)</f>
        <v>2081325</v>
      </c>
      <c r="E34" s="428">
        <f>SUM(E25:E33)</f>
        <v>1451563</v>
      </c>
      <c r="F34" s="124">
        <f t="shared" si="0"/>
        <v>69.7422555343351</v>
      </c>
      <c r="G34" s="707"/>
      <c r="H34" s="423" t="s">
        <v>245</v>
      </c>
      <c r="I34" s="429">
        <f>SUM(I26:I33)</f>
        <v>10591</v>
      </c>
      <c r="J34" s="429">
        <f>SUM(J26:J33)</f>
        <v>16387</v>
      </c>
      <c r="K34" s="429">
        <f>SUM(K26:K33)</f>
        <v>16562</v>
      </c>
      <c r="L34" s="426">
        <f>K34/J34*100</f>
        <v>101.06791969243913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2.75" customHeight="1">
      <c r="A35" s="703" t="s">
        <v>246</v>
      </c>
      <c r="B35" s="703"/>
      <c r="C35" s="256"/>
      <c r="D35" s="256"/>
      <c r="E35" s="256"/>
      <c r="F35" s="256"/>
      <c r="G35" s="703" t="s">
        <v>246</v>
      </c>
      <c r="H35" s="703"/>
      <c r="I35" s="192">
        <f>I25-I34</f>
        <v>78676</v>
      </c>
      <c r="J35" s="192">
        <f>J25-J34</f>
        <v>74591</v>
      </c>
      <c r="K35" s="192">
        <v>76572</v>
      </c>
      <c r="L35" s="430">
        <f>K35/J35*100</f>
        <v>102.6558163853548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22.5" customHeight="1">
      <c r="A36" s="704" t="s">
        <v>195</v>
      </c>
      <c r="B36" s="427" t="s">
        <v>286</v>
      </c>
      <c r="C36" s="123" t="s">
        <v>317</v>
      </c>
      <c r="D36" s="123" t="s">
        <v>1178</v>
      </c>
      <c r="E36" s="123" t="s">
        <v>617</v>
      </c>
      <c r="F36" s="123" t="s">
        <v>1179</v>
      </c>
      <c r="G36" s="705" t="s">
        <v>197</v>
      </c>
      <c r="H36" s="427" t="s">
        <v>286</v>
      </c>
      <c r="I36" s="431" t="s">
        <v>317</v>
      </c>
      <c r="J36" s="123" t="s">
        <v>1178</v>
      </c>
      <c r="K36" s="123" t="s">
        <v>617</v>
      </c>
      <c r="L36" s="123" t="s">
        <v>1179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2.75">
      <c r="A37" s="704"/>
      <c r="B37" s="128" t="s">
        <v>227</v>
      </c>
      <c r="C37" s="124">
        <v>47539</v>
      </c>
      <c r="D37" s="124">
        <v>57865</v>
      </c>
      <c r="E37" s="124">
        <v>56610</v>
      </c>
      <c r="F37" s="124">
        <f>E37/D37*100</f>
        <v>97.8311587315303</v>
      </c>
      <c r="G37" s="705"/>
      <c r="H37" s="128" t="s">
        <v>227</v>
      </c>
      <c r="I37" s="426">
        <v>44753</v>
      </c>
      <c r="J37" s="426">
        <v>22528</v>
      </c>
      <c r="K37" s="426">
        <v>22260</v>
      </c>
      <c r="L37" s="426">
        <f>K37/J37*100</f>
        <v>98.81036931818183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22.5">
      <c r="A38" s="704"/>
      <c r="B38" s="128" t="s">
        <v>228</v>
      </c>
      <c r="C38" s="124">
        <v>12447</v>
      </c>
      <c r="D38" s="124">
        <v>14112</v>
      </c>
      <c r="E38" s="124">
        <v>13844</v>
      </c>
      <c r="F38" s="124">
        <f>E38/D38*100</f>
        <v>98.10090702947846</v>
      </c>
      <c r="G38" s="705"/>
      <c r="H38" s="128" t="s">
        <v>228</v>
      </c>
      <c r="I38" s="426">
        <v>12084</v>
      </c>
      <c r="J38" s="426">
        <v>5547</v>
      </c>
      <c r="K38" s="426">
        <v>5547</v>
      </c>
      <c r="L38" s="426">
        <f>K38/J38*100</f>
        <v>100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2.75">
      <c r="A39" s="704"/>
      <c r="B39" s="128" t="s">
        <v>205</v>
      </c>
      <c r="C39" s="124">
        <v>86297</v>
      </c>
      <c r="D39" s="124">
        <v>134541</v>
      </c>
      <c r="E39" s="124">
        <v>131109</v>
      </c>
      <c r="F39" s="124">
        <f>E39/D39*100</f>
        <v>97.44910473387294</v>
      </c>
      <c r="G39" s="705"/>
      <c r="H39" s="128" t="s">
        <v>205</v>
      </c>
      <c r="I39" s="426">
        <v>23118</v>
      </c>
      <c r="J39" s="426">
        <v>14416</v>
      </c>
      <c r="K39" s="426">
        <v>14416</v>
      </c>
      <c r="L39" s="426">
        <f>K39/J39*100</f>
        <v>100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22.5">
      <c r="A40" s="704"/>
      <c r="B40" s="128" t="s">
        <v>229</v>
      </c>
      <c r="C40" s="124"/>
      <c r="D40" s="124">
        <v>0</v>
      </c>
      <c r="E40" s="124"/>
      <c r="F40" s="124"/>
      <c r="G40" s="705"/>
      <c r="H40" s="128" t="s">
        <v>229</v>
      </c>
      <c r="I40" s="426"/>
      <c r="J40" s="426"/>
      <c r="K40" s="426"/>
      <c r="L40" s="426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2.75">
      <c r="A41" s="704"/>
      <c r="B41" s="128" t="s">
        <v>230</v>
      </c>
      <c r="C41" s="124"/>
      <c r="D41" s="124"/>
      <c r="E41" s="124"/>
      <c r="F41" s="124"/>
      <c r="G41" s="705"/>
      <c r="H41" s="128" t="s">
        <v>230</v>
      </c>
      <c r="I41" s="426"/>
      <c r="J41" s="426"/>
      <c r="K41" s="426"/>
      <c r="L41" s="426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22.5">
      <c r="A42" s="704"/>
      <c r="B42" s="128" t="s">
        <v>231</v>
      </c>
      <c r="C42" s="124"/>
      <c r="D42" s="124"/>
      <c r="E42" s="124"/>
      <c r="F42" s="124"/>
      <c r="G42" s="705"/>
      <c r="H42" s="128" t="s">
        <v>231</v>
      </c>
      <c r="I42" s="426"/>
      <c r="J42" s="426"/>
      <c r="K42" s="426"/>
      <c r="L42" s="42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22.5">
      <c r="A43" s="704"/>
      <c r="B43" s="128" t="s">
        <v>232</v>
      </c>
      <c r="C43" s="124"/>
      <c r="D43" s="124"/>
      <c r="E43" s="124"/>
      <c r="F43" s="124"/>
      <c r="G43" s="705"/>
      <c r="H43" s="128" t="s">
        <v>232</v>
      </c>
      <c r="I43" s="426"/>
      <c r="J43" s="426"/>
      <c r="K43" s="426"/>
      <c r="L43" s="42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2.75">
      <c r="A44" s="704"/>
      <c r="B44" s="128" t="s">
        <v>180</v>
      </c>
      <c r="C44" s="124"/>
      <c r="D44" s="124"/>
      <c r="E44" s="124"/>
      <c r="F44" s="124"/>
      <c r="G44" s="705"/>
      <c r="H44" s="128" t="s">
        <v>180</v>
      </c>
      <c r="I44" s="426"/>
      <c r="J44" s="426"/>
      <c r="K44" s="426"/>
      <c r="L44" s="42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2.75">
      <c r="A45" s="704"/>
      <c r="B45" s="128" t="s">
        <v>233</v>
      </c>
      <c r="C45" s="124"/>
      <c r="D45" s="124"/>
      <c r="E45" s="124"/>
      <c r="F45" s="124"/>
      <c r="G45" s="705"/>
      <c r="H45" s="128" t="s">
        <v>233</v>
      </c>
      <c r="I45" s="426"/>
      <c r="J45" s="426"/>
      <c r="K45" s="426"/>
      <c r="L45" s="42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2.5">
      <c r="A46" s="704"/>
      <c r="B46" s="128" t="s">
        <v>1180</v>
      </c>
      <c r="C46" s="124"/>
      <c r="D46" s="124"/>
      <c r="E46" s="124">
        <v>-43</v>
      </c>
      <c r="F46" s="124"/>
      <c r="G46" s="705"/>
      <c r="H46" s="128" t="s">
        <v>1180</v>
      </c>
      <c r="I46" s="426"/>
      <c r="J46" s="426"/>
      <c r="K46" s="426">
        <v>268</v>
      </c>
      <c r="L46" s="42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2.5">
      <c r="A47" s="704"/>
      <c r="B47" s="427" t="s">
        <v>234</v>
      </c>
      <c r="C47" s="428">
        <f>SUM(C37:C45)</f>
        <v>146283</v>
      </c>
      <c r="D47" s="428">
        <f>SUM(D37:D46)</f>
        <v>206518</v>
      </c>
      <c r="E47" s="428">
        <f>SUM(E37:E46)</f>
        <v>201520</v>
      </c>
      <c r="F47" s="124">
        <f>E47/D47*100</f>
        <v>97.57987197241887</v>
      </c>
      <c r="G47" s="705"/>
      <c r="H47" s="427" t="s">
        <v>234</v>
      </c>
      <c r="I47" s="429">
        <f>SUM(I37:I45)</f>
        <v>79955</v>
      </c>
      <c r="J47" s="429">
        <f>SUM(J37:J45)</f>
        <v>42491</v>
      </c>
      <c r="K47" s="429">
        <f>SUM(K37:K46)</f>
        <v>42491</v>
      </c>
      <c r="L47" s="426">
        <f>K47/J47*100</f>
        <v>100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2.5">
      <c r="A48" s="704"/>
      <c r="B48" s="128" t="s">
        <v>235</v>
      </c>
      <c r="C48" s="124"/>
      <c r="D48" s="124"/>
      <c r="E48" s="124"/>
      <c r="F48" s="124"/>
      <c r="G48" s="705"/>
      <c r="H48" s="128" t="s">
        <v>235</v>
      </c>
      <c r="I48" s="426"/>
      <c r="J48" s="426"/>
      <c r="K48" s="426"/>
      <c r="L48" s="426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2.5">
      <c r="A49" s="704"/>
      <c r="B49" s="128" t="s">
        <v>189</v>
      </c>
      <c r="C49" s="124"/>
      <c r="D49" s="124"/>
      <c r="E49" s="124"/>
      <c r="F49" s="124"/>
      <c r="G49" s="705"/>
      <c r="H49" s="128" t="s">
        <v>189</v>
      </c>
      <c r="I49" s="426"/>
      <c r="J49" s="426"/>
      <c r="K49" s="426"/>
      <c r="L49" s="42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2.5">
      <c r="A50" s="704"/>
      <c r="B50" s="128" t="s">
        <v>236</v>
      </c>
      <c r="C50" s="124"/>
      <c r="D50" s="124"/>
      <c r="E50" s="124"/>
      <c r="F50" s="124"/>
      <c r="G50" s="705"/>
      <c r="H50" s="128" t="s">
        <v>236</v>
      </c>
      <c r="I50" s="426"/>
      <c r="J50" s="426"/>
      <c r="K50" s="426"/>
      <c r="L50" s="426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>
      <c r="A51" s="704"/>
      <c r="B51" s="128" t="s">
        <v>237</v>
      </c>
      <c r="C51" s="124"/>
      <c r="D51" s="124"/>
      <c r="E51" s="124"/>
      <c r="F51" s="124"/>
      <c r="G51" s="705"/>
      <c r="H51" s="128" t="s">
        <v>237</v>
      </c>
      <c r="I51" s="426"/>
      <c r="J51" s="426"/>
      <c r="K51" s="426"/>
      <c r="L51" s="42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>
      <c r="A52" s="704"/>
      <c r="B52" s="128" t="s">
        <v>238</v>
      </c>
      <c r="C52" s="124"/>
      <c r="D52" s="124"/>
      <c r="E52" s="124"/>
      <c r="F52" s="124"/>
      <c r="G52" s="705"/>
      <c r="H52" s="128" t="s">
        <v>238</v>
      </c>
      <c r="I52" s="426"/>
      <c r="J52" s="426"/>
      <c r="K52" s="426"/>
      <c r="L52" s="42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22.5">
      <c r="A53" s="704"/>
      <c r="B53" s="128" t="s">
        <v>239</v>
      </c>
      <c r="C53" s="124"/>
      <c r="D53" s="124"/>
      <c r="E53" s="124"/>
      <c r="F53" s="124"/>
      <c r="G53" s="705"/>
      <c r="H53" s="128" t="s">
        <v>239</v>
      </c>
      <c r="I53" s="426"/>
      <c r="J53" s="426"/>
      <c r="K53" s="426"/>
      <c r="L53" s="426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22.5">
      <c r="A54" s="704"/>
      <c r="B54" s="427" t="s">
        <v>240</v>
      </c>
      <c r="C54" s="428">
        <f>SUM(C48:C53)</f>
        <v>0</v>
      </c>
      <c r="D54" s="428">
        <v>0</v>
      </c>
      <c r="E54" s="428">
        <f>SUM(E48:E53)</f>
        <v>0</v>
      </c>
      <c r="F54" s="124"/>
      <c r="G54" s="705"/>
      <c r="H54" s="427" t="s">
        <v>240</v>
      </c>
      <c r="I54" s="426"/>
      <c r="J54" s="426"/>
      <c r="K54" s="426"/>
      <c r="L54" s="426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22.5">
      <c r="A55" s="704"/>
      <c r="B55" s="423" t="s">
        <v>241</v>
      </c>
      <c r="C55" s="428">
        <f>C47+C54</f>
        <v>146283</v>
      </c>
      <c r="D55" s="428">
        <f>SUM(D47:D54)</f>
        <v>206518</v>
      </c>
      <c r="E55" s="428">
        <f>E47+E54</f>
        <v>201520</v>
      </c>
      <c r="F55" s="124">
        <f>E55/D55*100</f>
        <v>97.57987197241887</v>
      </c>
      <c r="G55" s="705"/>
      <c r="H55" s="432" t="s">
        <v>241</v>
      </c>
      <c r="I55" s="429">
        <f>I47+I54</f>
        <v>79955</v>
      </c>
      <c r="J55" s="429">
        <f>J47+J54</f>
        <v>42491</v>
      </c>
      <c r="K55" s="429">
        <f>K47+K54</f>
        <v>42491</v>
      </c>
      <c r="L55" s="426">
        <f>K55/J55*100</f>
        <v>100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>
      <c r="A56" s="704"/>
      <c r="B56" s="128" t="s">
        <v>242</v>
      </c>
      <c r="C56" s="124">
        <v>102995</v>
      </c>
      <c r="D56" s="124">
        <v>163610</v>
      </c>
      <c r="E56" s="124">
        <v>159390</v>
      </c>
      <c r="F56" s="124">
        <f>E56/D56*100</f>
        <v>97.42069555650633</v>
      </c>
      <c r="G56" s="705"/>
      <c r="H56" s="128" t="s">
        <v>242</v>
      </c>
      <c r="I56" s="426">
        <v>5540</v>
      </c>
      <c r="J56" s="426">
        <v>4253</v>
      </c>
      <c r="K56" s="426">
        <v>4253</v>
      </c>
      <c r="L56" s="426">
        <f>K56/J56*100</f>
        <v>100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>
      <c r="A57" s="704"/>
      <c r="B57" s="128" t="s">
        <v>207</v>
      </c>
      <c r="C57" s="124"/>
      <c r="D57" s="124"/>
      <c r="E57" s="124"/>
      <c r="F57" s="124"/>
      <c r="G57" s="705"/>
      <c r="H57" s="128" t="s">
        <v>207</v>
      </c>
      <c r="I57" s="426"/>
      <c r="J57" s="426"/>
      <c r="K57" s="426"/>
      <c r="L57" s="426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33.75">
      <c r="A58" s="704"/>
      <c r="B58" s="128" t="s">
        <v>243</v>
      </c>
      <c r="C58" s="124"/>
      <c r="D58" s="124"/>
      <c r="E58" s="124"/>
      <c r="F58" s="124"/>
      <c r="G58" s="705"/>
      <c r="H58" s="128" t="s">
        <v>243</v>
      </c>
      <c r="I58" s="426"/>
      <c r="J58" s="426"/>
      <c r="K58" s="426"/>
      <c r="L58" s="426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22.5">
      <c r="A59" s="704"/>
      <c r="B59" s="128" t="s">
        <v>190</v>
      </c>
      <c r="C59" s="124"/>
      <c r="D59" s="124">
        <v>4590</v>
      </c>
      <c r="E59" s="124">
        <v>4590</v>
      </c>
      <c r="F59" s="124">
        <v>100</v>
      </c>
      <c r="G59" s="705"/>
      <c r="H59" s="128" t="s">
        <v>190</v>
      </c>
      <c r="I59" s="426"/>
      <c r="J59" s="426"/>
      <c r="K59" s="426"/>
      <c r="L59" s="42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33.75">
      <c r="A60" s="704"/>
      <c r="B60" s="128" t="s">
        <v>176</v>
      </c>
      <c r="C60" s="124"/>
      <c r="D60" s="124">
        <v>150</v>
      </c>
      <c r="E60" s="124">
        <v>150</v>
      </c>
      <c r="F60" s="124">
        <f>E60/D60*100</f>
        <v>100</v>
      </c>
      <c r="G60" s="705"/>
      <c r="H60" s="128" t="s">
        <v>176</v>
      </c>
      <c r="I60" s="426"/>
      <c r="J60" s="426"/>
      <c r="K60" s="426"/>
      <c r="L60" s="42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12" s="9" customFormat="1" ht="21.75" customHeight="1">
      <c r="A61" s="704"/>
      <c r="B61" s="128" t="s">
        <v>244</v>
      </c>
      <c r="C61" s="124"/>
      <c r="D61" s="124"/>
      <c r="E61" s="124"/>
      <c r="F61" s="124"/>
      <c r="G61" s="705"/>
      <c r="H61" s="128" t="s">
        <v>244</v>
      </c>
      <c r="I61" s="426"/>
      <c r="J61" s="426"/>
      <c r="K61" s="426"/>
      <c r="L61" s="426"/>
    </row>
    <row r="62" spans="1:30" ht="27" customHeight="1">
      <c r="A62" s="704"/>
      <c r="B62" s="128" t="s">
        <v>209</v>
      </c>
      <c r="C62" s="124"/>
      <c r="D62" s="124">
        <v>317</v>
      </c>
      <c r="E62" s="124">
        <v>317</v>
      </c>
      <c r="F62" s="124">
        <f>E62/D62*100</f>
        <v>100</v>
      </c>
      <c r="G62" s="705"/>
      <c r="H62" s="128" t="s">
        <v>209</v>
      </c>
      <c r="I62" s="426">
        <v>0</v>
      </c>
      <c r="J62" s="426">
        <v>90</v>
      </c>
      <c r="K62" s="426"/>
      <c r="L62" s="426">
        <f>K62/J62*100</f>
        <v>0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ht="22.5">
      <c r="A63" s="704"/>
      <c r="B63" s="423" t="s">
        <v>245</v>
      </c>
      <c r="C63" s="428">
        <f>SUM(C56:C62)</f>
        <v>102995</v>
      </c>
      <c r="D63" s="428">
        <f>SUM(D56:D62)</f>
        <v>168667</v>
      </c>
      <c r="E63" s="428">
        <f>SUM(E56:E62)</f>
        <v>164447</v>
      </c>
      <c r="F63" s="124">
        <f>E63/D63*100</f>
        <v>97.49802866002241</v>
      </c>
      <c r="G63" s="705"/>
      <c r="H63" s="423" t="s">
        <v>245</v>
      </c>
      <c r="I63" s="429">
        <f>SUM(I56:I62)</f>
        <v>5540</v>
      </c>
      <c r="J63" s="429">
        <f>SUM(J56:J62)</f>
        <v>4343</v>
      </c>
      <c r="K63" s="429">
        <f>SUM(K56:K62)</f>
        <v>4253</v>
      </c>
      <c r="L63" s="426">
        <f>K63/J63*100</f>
        <v>97.92769974671886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 ht="12.75">
      <c r="A64" s="703" t="s">
        <v>246</v>
      </c>
      <c r="B64" s="703"/>
      <c r="C64" s="255">
        <f>C55-C63</f>
        <v>43288</v>
      </c>
      <c r="D64" s="255">
        <v>38374</v>
      </c>
      <c r="E64" s="255">
        <v>39391</v>
      </c>
      <c r="F64" s="433">
        <f>E64/D64*100</f>
        <v>102.65023192786782</v>
      </c>
      <c r="G64" s="703" t="s">
        <v>246</v>
      </c>
      <c r="H64" s="703"/>
      <c r="I64" s="192">
        <f>I55-I63</f>
        <v>74415</v>
      </c>
      <c r="J64" s="192">
        <f>J55-J63</f>
        <v>38148</v>
      </c>
      <c r="K64" s="192">
        <v>38378</v>
      </c>
      <c r="L64" s="430">
        <f>K64/J64*100</f>
        <v>100.60291496277655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22.5" customHeight="1">
      <c r="A65" s="704" t="s">
        <v>284</v>
      </c>
      <c r="B65" s="427" t="s">
        <v>286</v>
      </c>
      <c r="C65" s="123" t="s">
        <v>317</v>
      </c>
      <c r="D65" s="123" t="s">
        <v>1178</v>
      </c>
      <c r="E65" s="123" t="s">
        <v>617</v>
      </c>
      <c r="F65" s="123" t="s">
        <v>1179</v>
      </c>
      <c r="G65" s="32"/>
      <c r="H65" s="434"/>
      <c r="I65" s="435"/>
      <c r="J65" s="435"/>
      <c r="K65" s="435"/>
      <c r="L65" s="43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20.25">
      <c r="A66" s="712"/>
      <c r="B66" s="128" t="s">
        <v>227</v>
      </c>
      <c r="C66" s="124">
        <v>7775</v>
      </c>
      <c r="D66" s="124">
        <v>8792</v>
      </c>
      <c r="E66" s="124">
        <v>8718</v>
      </c>
      <c r="F66" s="124">
        <f>E66/D66*100</f>
        <v>99.15832575068244</v>
      </c>
      <c r="G66" s="32"/>
      <c r="H66" s="434"/>
      <c r="I66" s="435"/>
      <c r="J66" s="435"/>
      <c r="K66" s="435"/>
      <c r="L66" s="435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20.25">
      <c r="A67" s="712"/>
      <c r="B67" s="128" t="s">
        <v>228</v>
      </c>
      <c r="C67" s="124">
        <v>2144</v>
      </c>
      <c r="D67" s="124">
        <v>2069</v>
      </c>
      <c r="E67" s="124">
        <v>2049</v>
      </c>
      <c r="F67" s="124">
        <f>E67/D67*100</f>
        <v>99.03334944417594</v>
      </c>
      <c r="G67" s="32"/>
      <c r="H67" s="434"/>
      <c r="I67" s="435"/>
      <c r="J67" s="435"/>
      <c r="K67" s="435"/>
      <c r="L67" s="435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20.25">
      <c r="A68" s="712"/>
      <c r="B68" s="128" t="s">
        <v>205</v>
      </c>
      <c r="C68" s="124">
        <v>7000</v>
      </c>
      <c r="D68" s="124">
        <v>13759</v>
      </c>
      <c r="E68" s="124">
        <v>12802</v>
      </c>
      <c r="F68" s="124">
        <f>E68/D68*100</f>
        <v>93.04455265644306</v>
      </c>
      <c r="G68" s="32"/>
      <c r="H68" s="434"/>
      <c r="I68" s="435"/>
      <c r="J68" s="435"/>
      <c r="K68" s="435"/>
      <c r="L68" s="435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22.5">
      <c r="A69" s="712"/>
      <c r="B69" s="128" t="s">
        <v>229</v>
      </c>
      <c r="C69" s="124"/>
      <c r="D69" s="124"/>
      <c r="E69" s="124"/>
      <c r="F69" s="124"/>
      <c r="G69" s="32"/>
      <c r="H69" s="434"/>
      <c r="I69" s="435"/>
      <c r="J69" s="435"/>
      <c r="K69" s="435"/>
      <c r="L69" s="435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20.25">
      <c r="A70" s="712"/>
      <c r="B70" s="128" t="s">
        <v>230</v>
      </c>
      <c r="C70" s="124"/>
      <c r="D70" s="124"/>
      <c r="E70" s="124"/>
      <c r="F70" s="124"/>
      <c r="G70" s="32"/>
      <c r="H70" s="434"/>
      <c r="I70" s="435"/>
      <c r="J70" s="435"/>
      <c r="K70" s="435"/>
      <c r="L70" s="435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22.5">
      <c r="A71" s="712"/>
      <c r="B71" s="128" t="s">
        <v>231</v>
      </c>
      <c r="C71" s="124"/>
      <c r="D71" s="124"/>
      <c r="E71" s="124"/>
      <c r="F71" s="436"/>
      <c r="G71" s="32"/>
      <c r="H71" s="434"/>
      <c r="I71" s="435"/>
      <c r="J71" s="435"/>
      <c r="K71" s="435"/>
      <c r="L71" s="43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ht="20.25">
      <c r="A72" s="712"/>
      <c r="B72" s="128" t="s">
        <v>232</v>
      </c>
      <c r="C72" s="124"/>
      <c r="D72" s="124"/>
      <c r="E72" s="124"/>
      <c r="F72" s="436"/>
      <c r="G72" s="32"/>
      <c r="H72" s="434"/>
      <c r="I72" s="435"/>
      <c r="J72" s="435"/>
      <c r="K72" s="435"/>
      <c r="L72" s="435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ht="20.25">
      <c r="A73" s="712"/>
      <c r="B73" s="128" t="s">
        <v>180</v>
      </c>
      <c r="C73" s="124"/>
      <c r="D73" s="124"/>
      <c r="E73" s="124"/>
      <c r="F73" s="436"/>
      <c r="G73" s="32"/>
      <c r="H73" s="434"/>
      <c r="I73" s="435"/>
      <c r="J73" s="435"/>
      <c r="K73" s="435"/>
      <c r="L73" s="435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ht="20.25">
      <c r="A74" s="712"/>
      <c r="B74" s="128" t="s">
        <v>233</v>
      </c>
      <c r="C74" s="124"/>
      <c r="D74" s="124"/>
      <c r="E74" s="124"/>
      <c r="F74" s="436"/>
      <c r="G74" s="32"/>
      <c r="H74" s="434"/>
      <c r="I74" s="435"/>
      <c r="J74" s="435"/>
      <c r="K74" s="435"/>
      <c r="L74" s="435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0" ht="22.5">
      <c r="A75" s="712"/>
      <c r="B75" s="427" t="s">
        <v>234</v>
      </c>
      <c r="C75" s="428">
        <f>SUM(C66:C74)</f>
        <v>16919</v>
      </c>
      <c r="D75" s="428">
        <f>SUM(D66:D74)</f>
        <v>24620</v>
      </c>
      <c r="E75" s="428">
        <f>SUM(E66:E74)</f>
        <v>23569</v>
      </c>
      <c r="F75" s="436">
        <f>E75/D75*100</f>
        <v>95.73111291632819</v>
      </c>
      <c r="G75" s="32"/>
      <c r="H75" s="434"/>
      <c r="I75" s="435"/>
      <c r="J75" s="435"/>
      <c r="K75" s="435"/>
      <c r="L75" s="43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ht="20.25">
      <c r="A76" s="712"/>
      <c r="B76" s="128" t="s">
        <v>235</v>
      </c>
      <c r="C76" s="428"/>
      <c r="D76" s="428"/>
      <c r="E76" s="428"/>
      <c r="F76" s="436"/>
      <c r="G76" s="32"/>
      <c r="H76" s="434"/>
      <c r="I76" s="435"/>
      <c r="J76" s="435"/>
      <c r="K76" s="435"/>
      <c r="L76" s="435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ht="20.25">
      <c r="A77" s="712"/>
      <c r="B77" s="128" t="s">
        <v>189</v>
      </c>
      <c r="C77" s="124"/>
      <c r="D77" s="124"/>
      <c r="E77" s="124"/>
      <c r="F77" s="436"/>
      <c r="G77" s="32"/>
      <c r="H77" s="434"/>
      <c r="I77" s="435"/>
      <c r="J77" s="435"/>
      <c r="K77" s="435"/>
      <c r="L77" s="435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ht="20.25">
      <c r="A78" s="712"/>
      <c r="B78" s="128" t="s">
        <v>236</v>
      </c>
      <c r="C78" s="124"/>
      <c r="D78" s="124"/>
      <c r="E78" s="124"/>
      <c r="F78" s="436"/>
      <c r="G78" s="32"/>
      <c r="H78" s="434"/>
      <c r="I78" s="435"/>
      <c r="J78" s="435"/>
      <c r="K78" s="435"/>
      <c r="L78" s="435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:30" ht="20.25">
      <c r="A79" s="712"/>
      <c r="B79" s="128" t="s">
        <v>237</v>
      </c>
      <c r="C79" s="124"/>
      <c r="D79" s="124"/>
      <c r="E79" s="124"/>
      <c r="F79" s="436"/>
      <c r="G79" s="32"/>
      <c r="H79" s="434"/>
      <c r="I79" s="435"/>
      <c r="J79" s="435"/>
      <c r="K79" s="435"/>
      <c r="L79" s="435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ht="20.25">
      <c r="A80" s="712"/>
      <c r="B80" s="128" t="s">
        <v>238</v>
      </c>
      <c r="C80" s="124"/>
      <c r="D80" s="124"/>
      <c r="E80" s="124"/>
      <c r="F80" s="436"/>
      <c r="G80" s="32"/>
      <c r="H80" s="434"/>
      <c r="I80" s="435"/>
      <c r="J80" s="435"/>
      <c r="K80" s="435"/>
      <c r="L80" s="435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:30" ht="20.25">
      <c r="A81" s="712"/>
      <c r="B81" s="128" t="s">
        <v>239</v>
      </c>
      <c r="C81" s="124"/>
      <c r="D81" s="124"/>
      <c r="E81" s="124"/>
      <c r="F81" s="436"/>
      <c r="G81" s="32"/>
      <c r="H81" s="434"/>
      <c r="I81" s="435"/>
      <c r="J81" s="435"/>
      <c r="K81" s="435"/>
      <c r="L81" s="435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22.5">
      <c r="A82" s="712"/>
      <c r="B82" s="427" t="s">
        <v>240</v>
      </c>
      <c r="C82" s="124"/>
      <c r="D82" s="124"/>
      <c r="E82" s="124"/>
      <c r="F82" s="436"/>
      <c r="G82" s="32"/>
      <c r="H82" s="434"/>
      <c r="I82" s="435"/>
      <c r="J82" s="435"/>
      <c r="K82" s="435"/>
      <c r="L82" s="435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ht="22.5">
      <c r="A83" s="712"/>
      <c r="B83" s="423" t="s">
        <v>241</v>
      </c>
      <c r="C83" s="428">
        <f>C75+C82</f>
        <v>16919</v>
      </c>
      <c r="D83" s="428">
        <f>SUM(D75:D82)</f>
        <v>24620</v>
      </c>
      <c r="E83" s="428">
        <f>E75+E82</f>
        <v>23569</v>
      </c>
      <c r="F83" s="436">
        <f>E83/D83*100</f>
        <v>95.73111291632819</v>
      </c>
      <c r="G83" s="32"/>
      <c r="H83" s="434"/>
      <c r="I83" s="435"/>
      <c r="J83" s="435"/>
      <c r="K83" s="435"/>
      <c r="L83" s="435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:30" ht="20.25">
      <c r="A84" s="712"/>
      <c r="B84" s="128" t="s">
        <v>242</v>
      </c>
      <c r="C84" s="124">
        <v>2420</v>
      </c>
      <c r="D84" s="124">
        <v>3407</v>
      </c>
      <c r="E84" s="124">
        <v>3900</v>
      </c>
      <c r="F84" s="436">
        <f>E84/D84*100</f>
        <v>114.47020839448194</v>
      </c>
      <c r="G84" s="32"/>
      <c r="H84" s="434"/>
      <c r="I84" s="435"/>
      <c r="J84" s="435"/>
      <c r="K84" s="435"/>
      <c r="L84" s="435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0" ht="20.25">
      <c r="A85" s="712"/>
      <c r="B85" s="128" t="s">
        <v>207</v>
      </c>
      <c r="C85" s="124"/>
      <c r="D85" s="124"/>
      <c r="E85" s="124"/>
      <c r="F85" s="436"/>
      <c r="G85" s="32"/>
      <c r="H85" s="434"/>
      <c r="I85" s="435"/>
      <c r="J85" s="435"/>
      <c r="K85" s="435"/>
      <c r="L85" s="43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ht="22.5">
      <c r="A86" s="712"/>
      <c r="B86" s="128" t="s">
        <v>243</v>
      </c>
      <c r="C86" s="124"/>
      <c r="D86" s="124"/>
      <c r="E86" s="124"/>
      <c r="F86" s="436"/>
      <c r="G86" s="32"/>
      <c r="H86" s="434"/>
      <c r="I86" s="435"/>
      <c r="J86" s="435"/>
      <c r="K86" s="435"/>
      <c r="L86" s="435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0" ht="22.5">
      <c r="A87" s="712"/>
      <c r="B87" s="128" t="s">
        <v>190</v>
      </c>
      <c r="C87" s="124"/>
      <c r="D87" s="124">
        <v>554</v>
      </c>
      <c r="E87" s="124">
        <v>384</v>
      </c>
      <c r="F87" s="436">
        <f>E87/D87*100</f>
        <v>69.31407942238266</v>
      </c>
      <c r="G87" s="32"/>
      <c r="H87" s="434"/>
      <c r="I87" s="435"/>
      <c r="J87" s="435"/>
      <c r="K87" s="435"/>
      <c r="L87" s="435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0" ht="22.5">
      <c r="A88" s="712"/>
      <c r="B88" s="128" t="s">
        <v>176</v>
      </c>
      <c r="C88" s="124"/>
      <c r="D88" s="124">
        <v>2722</v>
      </c>
      <c r="E88" s="124">
        <v>2404</v>
      </c>
      <c r="F88" s="436">
        <f>E88/D88*100</f>
        <v>88.31741366642176</v>
      </c>
      <c r="G88" s="32"/>
      <c r="H88" s="434"/>
      <c r="I88" s="435"/>
      <c r="J88" s="435"/>
      <c r="K88" s="435"/>
      <c r="L88" s="435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2" s="9" customFormat="1" ht="18.75" customHeight="1">
      <c r="A89" s="712"/>
      <c r="B89" s="128" t="s">
        <v>244</v>
      </c>
      <c r="C89" s="124"/>
      <c r="D89" s="124"/>
      <c r="E89" s="124"/>
      <c r="F89" s="436"/>
      <c r="G89" s="32"/>
      <c r="H89" s="434"/>
      <c r="I89" s="435"/>
      <c r="J89" s="435"/>
      <c r="K89" s="435"/>
      <c r="L89" s="435"/>
      <c r="M89" s="34"/>
      <c r="N89" s="34"/>
      <c r="O89" s="34"/>
      <c r="P89" s="32"/>
      <c r="Q89" s="29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/>
      <c r="AF89"/>
    </row>
    <row r="90" spans="1:32" s="257" customFormat="1" ht="18.75" customHeight="1">
      <c r="A90" s="712"/>
      <c r="B90" s="128" t="s">
        <v>1183</v>
      </c>
      <c r="C90" s="124"/>
      <c r="D90" s="124"/>
      <c r="E90" s="124">
        <v>0</v>
      </c>
      <c r="F90" s="436"/>
      <c r="G90" s="32"/>
      <c r="H90" s="434"/>
      <c r="I90" s="435"/>
      <c r="J90" s="435"/>
      <c r="K90" s="435"/>
      <c r="L90" s="435"/>
      <c r="M90" s="34"/>
      <c r="N90" s="34"/>
      <c r="O90" s="34"/>
      <c r="P90" s="32"/>
      <c r="Q90" s="29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/>
      <c r="AF90"/>
    </row>
    <row r="91" spans="1:12" ht="21" customHeight="1">
      <c r="A91" s="712"/>
      <c r="B91" s="423" t="s">
        <v>245</v>
      </c>
      <c r="C91" s="428">
        <f>SUM(C84:C90)</f>
        <v>2420</v>
      </c>
      <c r="D91" s="428">
        <f>SUM(D84:D90)</f>
        <v>6683</v>
      </c>
      <c r="E91" s="428">
        <f>SUM(E84:E90)</f>
        <v>6688</v>
      </c>
      <c r="F91" s="436">
        <f>E91/D91*100</f>
        <v>100.07481669908725</v>
      </c>
      <c r="G91" s="32"/>
      <c r="H91" s="434"/>
      <c r="I91" s="435"/>
      <c r="J91" s="435"/>
      <c r="K91" s="435"/>
      <c r="L91" s="435"/>
    </row>
    <row r="92" spans="1:32" s="3" customFormat="1" ht="21" customHeight="1">
      <c r="A92" s="703" t="s">
        <v>246</v>
      </c>
      <c r="B92" s="703"/>
      <c r="C92" s="255">
        <f>C83-C91</f>
        <v>14499</v>
      </c>
      <c r="D92" s="255">
        <f>D83-D91</f>
        <v>17937</v>
      </c>
      <c r="E92" s="255">
        <v>16892</v>
      </c>
      <c r="F92" s="255">
        <f>E92/D92*100</f>
        <v>94.174053632157</v>
      </c>
      <c r="G92" s="33"/>
      <c r="H92" s="31"/>
      <c r="I92" s="9"/>
      <c r="J92" s="9"/>
      <c r="K92" s="9"/>
      <c r="L92" s="9"/>
      <c r="M92" s="34"/>
      <c r="N92" s="34"/>
      <c r="O92" s="34"/>
      <c r="P92" s="32"/>
      <c r="Q92" s="29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/>
      <c r="AF92"/>
    </row>
    <row r="93" spans="1:12" ht="20.25" customHeight="1">
      <c r="A93" s="709"/>
      <c r="B93" s="710"/>
      <c r="C93" s="710"/>
      <c r="D93" s="710"/>
      <c r="E93" s="710"/>
      <c r="F93" s="711"/>
      <c r="G93" s="33"/>
      <c r="H93" s="31"/>
      <c r="I93" s="9"/>
      <c r="J93" s="9"/>
      <c r="K93" s="9"/>
      <c r="L93" s="9"/>
    </row>
    <row r="94" spans="1:12" ht="20.25">
      <c r="A94" s="703" t="s">
        <v>312</v>
      </c>
      <c r="B94" s="703"/>
      <c r="C94" s="437">
        <f>C34+I34+C63+I63+C91</f>
        <v>1223112</v>
      </c>
      <c r="D94" s="437">
        <v>2041940</v>
      </c>
      <c r="E94" s="437">
        <f>E34+K34+E63+K63+E91</f>
        <v>1643513</v>
      </c>
      <c r="F94" s="437">
        <f>E94/D94*100</f>
        <v>80.48782040608441</v>
      </c>
      <c r="G94" s="32"/>
      <c r="H94" s="434"/>
      <c r="I94" s="435"/>
      <c r="J94" s="435"/>
      <c r="K94" s="435"/>
      <c r="L94" s="435"/>
    </row>
    <row r="95" spans="1:12" ht="20.25">
      <c r="A95" s="703" t="s">
        <v>241</v>
      </c>
      <c r="B95" s="703"/>
      <c r="C95" s="437">
        <f>C24+I25+C55+I55+C83</f>
        <v>1223112</v>
      </c>
      <c r="D95" s="437">
        <v>2041940</v>
      </c>
      <c r="E95" s="437">
        <f>E24+K25+E55+K55+E83</f>
        <v>1614616</v>
      </c>
      <c r="F95" s="437">
        <f>E95/D95*100</f>
        <v>79.07264660078161</v>
      </c>
      <c r="G95" s="32"/>
      <c r="H95" s="434"/>
      <c r="I95" s="435"/>
      <c r="J95" s="435"/>
      <c r="K95" s="435"/>
      <c r="L95" s="435"/>
    </row>
    <row r="96" spans="1:12" ht="20.25" customHeight="1">
      <c r="A96" s="708" t="s">
        <v>246</v>
      </c>
      <c r="B96" s="708"/>
      <c r="C96" s="437">
        <f>I35+C64+I64+C92</f>
        <v>210878</v>
      </c>
      <c r="D96" s="437">
        <f>D64+D92+J64+J35</f>
        <v>169050</v>
      </c>
      <c r="E96" s="437">
        <f>K35+E64+K64+E92</f>
        <v>171233</v>
      </c>
      <c r="F96" s="437">
        <f>E96/D96*100</f>
        <v>101.29133392487431</v>
      </c>
      <c r="G96" s="32"/>
      <c r="H96" s="434"/>
      <c r="I96" s="435"/>
      <c r="J96" s="435"/>
      <c r="K96" s="435"/>
      <c r="L96" s="435"/>
    </row>
    <row r="97" spans="2:12" ht="20.25">
      <c r="B97" s="434"/>
      <c r="C97" s="438"/>
      <c r="D97" s="438"/>
      <c r="E97" s="438"/>
      <c r="F97" s="438"/>
      <c r="G97" s="32"/>
      <c r="H97" s="434"/>
      <c r="I97" s="435"/>
      <c r="J97" s="435"/>
      <c r="K97" s="435"/>
      <c r="L97" s="435"/>
    </row>
    <row r="98" ht="20.25">
      <c r="A98" s="32"/>
    </row>
    <row r="99" ht="20.25">
      <c r="A99" s="32"/>
    </row>
    <row r="100" ht="20.25">
      <c r="A100" s="32"/>
    </row>
    <row r="101" ht="20.25">
      <c r="A101" s="32"/>
    </row>
    <row r="102" ht="20.25">
      <c r="A102" s="32"/>
    </row>
    <row r="103" ht="20.25">
      <c r="A103" s="32"/>
    </row>
    <row r="104" ht="20.25">
      <c r="A104" s="32"/>
    </row>
    <row r="105" ht="25.5" customHeight="1">
      <c r="A105" s="32"/>
    </row>
    <row r="106" ht="26.25" customHeight="1">
      <c r="A106" s="32"/>
    </row>
    <row r="107" ht="20.25">
      <c r="A107" s="32"/>
    </row>
    <row r="108" ht="20.25">
      <c r="A108" s="32"/>
    </row>
    <row r="109" ht="20.25">
      <c r="A109" s="32"/>
    </row>
    <row r="110" ht="20.25">
      <c r="A110" s="32"/>
    </row>
    <row r="111" ht="20.25">
      <c r="A111" s="32"/>
    </row>
    <row r="112" ht="20.25">
      <c r="A112" s="32"/>
    </row>
    <row r="113" ht="20.25">
      <c r="A113" s="32"/>
    </row>
    <row r="114" ht="20.25">
      <c r="A114" s="32"/>
    </row>
    <row r="115" ht="20.25">
      <c r="A115" s="32"/>
    </row>
    <row r="116" ht="20.25">
      <c r="A116" s="32"/>
    </row>
    <row r="117" ht="20.25">
      <c r="A117" s="32"/>
    </row>
    <row r="118" ht="20.25">
      <c r="A118" s="32"/>
    </row>
    <row r="119" ht="20.25">
      <c r="A119" s="32"/>
    </row>
    <row r="120" ht="20.25">
      <c r="A120" s="32"/>
    </row>
    <row r="121" ht="20.25">
      <c r="A121" s="32"/>
    </row>
    <row r="122" ht="20.25">
      <c r="A122" s="32"/>
    </row>
    <row r="123" ht="20.25">
      <c r="A123" s="32"/>
    </row>
    <row r="124" ht="20.25">
      <c r="A124" s="32"/>
    </row>
    <row r="125" ht="20.25">
      <c r="A125" s="32"/>
    </row>
    <row r="126" ht="20.25">
      <c r="A126" s="32"/>
    </row>
    <row r="127" ht="20.25">
      <c r="A127" s="32"/>
    </row>
    <row r="128" ht="20.25">
      <c r="A128" s="32"/>
    </row>
    <row r="129" ht="20.25">
      <c r="A129" s="32"/>
    </row>
    <row r="130" ht="20.25">
      <c r="A130" s="32"/>
    </row>
    <row r="131" ht="20.25">
      <c r="A131" s="32"/>
    </row>
    <row r="132" ht="18.75" customHeight="1">
      <c r="A132" s="32"/>
    </row>
    <row r="133" ht="20.25">
      <c r="A133" s="32"/>
    </row>
    <row r="134" ht="20.25">
      <c r="A134" s="32"/>
    </row>
    <row r="135" ht="20.25">
      <c r="A135" s="32"/>
    </row>
    <row r="136" ht="20.25">
      <c r="A136" s="32"/>
    </row>
    <row r="137" ht="20.25">
      <c r="A137" s="32"/>
    </row>
    <row r="138" ht="20.25">
      <c r="A138" s="32"/>
    </row>
    <row r="139" ht="20.25">
      <c r="A139" s="32"/>
    </row>
    <row r="140" ht="20.25">
      <c r="A140" s="32"/>
    </row>
    <row r="141" ht="20.25">
      <c r="A141" s="32"/>
    </row>
    <row r="142" ht="20.25">
      <c r="A142" s="32"/>
    </row>
    <row r="143" ht="20.25">
      <c r="A143" s="32"/>
    </row>
    <row r="144" ht="20.25">
      <c r="A144" s="32"/>
    </row>
    <row r="145" ht="20.25">
      <c r="A145" s="32"/>
    </row>
    <row r="146" ht="20.25">
      <c r="A146" s="32"/>
    </row>
    <row r="147" ht="20.25">
      <c r="A147" s="32"/>
    </row>
    <row r="148" ht="20.25">
      <c r="A148" s="32"/>
    </row>
    <row r="149" ht="20.25">
      <c r="A149" s="32"/>
    </row>
    <row r="150" ht="20.25">
      <c r="A150" s="32"/>
    </row>
    <row r="151" ht="20.25">
      <c r="A151" s="32"/>
    </row>
    <row r="152" ht="20.25">
      <c r="A152" s="32"/>
    </row>
    <row r="153" ht="20.25">
      <c r="A153" s="32"/>
    </row>
    <row r="154" ht="20.25">
      <c r="A154" s="32"/>
    </row>
    <row r="155" ht="20.25">
      <c r="A155" s="32"/>
    </row>
    <row r="156" ht="20.25">
      <c r="A156" s="32"/>
    </row>
    <row r="157" ht="20.25">
      <c r="A157" s="32"/>
    </row>
    <row r="158" ht="20.25">
      <c r="A158" s="32"/>
    </row>
    <row r="159" ht="20.25">
      <c r="A159" s="32"/>
    </row>
    <row r="160" ht="20.25">
      <c r="A160" s="32"/>
    </row>
    <row r="161" ht="20.25">
      <c r="A161" s="32"/>
    </row>
    <row r="162" ht="20.25">
      <c r="A162" s="32"/>
    </row>
    <row r="163" ht="20.25">
      <c r="A163" s="32"/>
    </row>
    <row r="164" ht="20.25">
      <c r="A164" s="32"/>
    </row>
    <row r="165" ht="20.25">
      <c r="A165" s="32"/>
    </row>
    <row r="166" ht="20.25">
      <c r="A166" s="32"/>
    </row>
    <row r="167" ht="20.25">
      <c r="A167" s="32"/>
    </row>
    <row r="168" ht="20.25">
      <c r="A168" s="32"/>
    </row>
    <row r="169" ht="20.25">
      <c r="A169" s="32"/>
    </row>
    <row r="170" ht="20.25">
      <c r="A170" s="32"/>
    </row>
    <row r="171" ht="20.25">
      <c r="A171" s="32"/>
    </row>
    <row r="172" ht="20.25">
      <c r="A172" s="32"/>
    </row>
    <row r="173" ht="20.25">
      <c r="A173" s="32"/>
    </row>
    <row r="174" ht="20.25">
      <c r="A174" s="32"/>
    </row>
    <row r="175" ht="20.25">
      <c r="A175" s="32"/>
    </row>
    <row r="176" ht="20.25">
      <c r="A176" s="32"/>
    </row>
    <row r="177" ht="20.25">
      <c r="A177" s="32"/>
    </row>
    <row r="178" ht="20.25">
      <c r="A178" s="32"/>
    </row>
    <row r="179" ht="20.25">
      <c r="A179" s="32"/>
    </row>
    <row r="180" ht="20.25">
      <c r="A180" s="32"/>
    </row>
    <row r="181" ht="20.25">
      <c r="A181" s="32"/>
    </row>
    <row r="182" ht="20.25">
      <c r="A182" s="32"/>
    </row>
    <row r="183" ht="20.25">
      <c r="A183" s="32"/>
    </row>
    <row r="184" ht="20.25">
      <c r="A184" s="32"/>
    </row>
    <row r="185" ht="20.25">
      <c r="A185" s="32"/>
    </row>
    <row r="186" ht="20.25">
      <c r="A186" s="32"/>
    </row>
    <row r="187" ht="20.25">
      <c r="A187" s="32"/>
    </row>
    <row r="188" ht="20.25">
      <c r="A188" s="32"/>
    </row>
    <row r="189" ht="20.25">
      <c r="A189" s="32"/>
    </row>
    <row r="190" ht="20.25">
      <c r="A190" s="32"/>
    </row>
    <row r="191" ht="20.25">
      <c r="A191" s="32"/>
    </row>
    <row r="192" ht="20.25">
      <c r="A192" s="32"/>
    </row>
    <row r="193" ht="20.25">
      <c r="A193" s="32"/>
    </row>
    <row r="194" ht="20.25">
      <c r="A194" s="32"/>
    </row>
    <row r="195" ht="20.25">
      <c r="A195" s="32"/>
    </row>
    <row r="196" ht="20.25">
      <c r="A196" s="32"/>
    </row>
    <row r="197" ht="20.25">
      <c r="A197" s="32"/>
    </row>
    <row r="198" ht="20.25">
      <c r="A198" s="32"/>
    </row>
    <row r="199" ht="20.25">
      <c r="A199" s="32"/>
    </row>
    <row r="200" ht="20.25">
      <c r="A200" s="32"/>
    </row>
    <row r="201" ht="20.25">
      <c r="A201" s="32"/>
    </row>
    <row r="202" ht="20.25">
      <c r="A202" s="32"/>
    </row>
    <row r="203" ht="20.25">
      <c r="A203" s="32"/>
    </row>
    <row r="204" ht="20.25">
      <c r="A204" s="32"/>
    </row>
    <row r="205" ht="20.25">
      <c r="A205" s="32"/>
    </row>
    <row r="206" ht="20.25">
      <c r="A206" s="32"/>
    </row>
    <row r="207" ht="20.25">
      <c r="A207" s="32"/>
    </row>
    <row r="208" ht="20.25">
      <c r="A208" s="32"/>
    </row>
    <row r="209" ht="20.25">
      <c r="A209" s="32"/>
    </row>
    <row r="210" ht="20.25">
      <c r="A210" s="32"/>
    </row>
    <row r="211" ht="20.25">
      <c r="A211" s="32"/>
    </row>
    <row r="212" ht="20.25">
      <c r="A212" s="32"/>
    </row>
    <row r="213" ht="20.25">
      <c r="A213" s="32"/>
    </row>
    <row r="214" ht="20.25">
      <c r="A214" s="32"/>
    </row>
    <row r="215" ht="20.25">
      <c r="A215" s="32"/>
    </row>
    <row r="216" ht="20.25">
      <c r="A216" s="32"/>
    </row>
    <row r="217" ht="20.25">
      <c r="A217" s="32"/>
    </row>
    <row r="218" ht="20.25">
      <c r="A218" s="32"/>
    </row>
    <row r="219" ht="20.25">
      <c r="A219" s="32"/>
    </row>
    <row r="220" ht="20.25">
      <c r="A220" s="32"/>
    </row>
    <row r="221" ht="20.25">
      <c r="A221" s="32"/>
    </row>
    <row r="222" ht="20.25">
      <c r="A222" s="32"/>
    </row>
    <row r="223" ht="20.25">
      <c r="A223" s="32"/>
    </row>
    <row r="224" ht="20.25">
      <c r="A224" s="32"/>
    </row>
    <row r="225" ht="20.25">
      <c r="A225" s="32"/>
    </row>
    <row r="226" ht="20.25">
      <c r="A226" s="32"/>
    </row>
    <row r="227" ht="20.25">
      <c r="A227" s="32"/>
    </row>
    <row r="228" ht="20.25">
      <c r="A228" s="32"/>
    </row>
    <row r="229" ht="20.25">
      <c r="A229" s="32"/>
    </row>
    <row r="230" ht="20.25">
      <c r="A230" s="32"/>
    </row>
    <row r="231" ht="20.25">
      <c r="A231" s="32"/>
    </row>
    <row r="232" ht="20.25">
      <c r="A232" s="32"/>
    </row>
  </sheetData>
  <sheetProtection/>
  <mergeCells count="16">
    <mergeCell ref="A95:B95"/>
    <mergeCell ref="A96:B96"/>
    <mergeCell ref="A64:B64"/>
    <mergeCell ref="G64:H64"/>
    <mergeCell ref="A93:F93"/>
    <mergeCell ref="A94:B94"/>
    <mergeCell ref="A65:A91"/>
    <mergeCell ref="A92:B92"/>
    <mergeCell ref="A1:L1"/>
    <mergeCell ref="A2:L2"/>
    <mergeCell ref="A3:A34"/>
    <mergeCell ref="G3:G34"/>
    <mergeCell ref="A35:B35"/>
    <mergeCell ref="G35:H35"/>
    <mergeCell ref="A36:A63"/>
    <mergeCell ref="G36:G63"/>
  </mergeCells>
  <printOptions headings="1"/>
  <pageMargins left="0.61" right="0.16" top="0.5511811023622047" bottom="0.7086614173228347" header="0.22" footer="1.1811023622047245"/>
  <pageSetup horizontalDpi="600" verticalDpi="600" orientation="landscape" paperSize="9" scale="60" r:id="rId1"/>
  <headerFooter alignWithMargins="0">
    <oddHeader>&amp;C16. melléklet a 8/2014. (IV.30.) önk.rendelethez&amp;R12. melléklet a ../2013. (....)önk. rendelethez ezer Ft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1">
      <selection activeCell="D29" sqref="D2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cument" dvAspect="DVASPECT_ICON" shapeId="1386115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2:B14"/>
  <sheetViews>
    <sheetView view="pageLayout" workbookViewId="0" topLeftCell="A1">
      <selection activeCell="D5" sqref="D5"/>
    </sheetView>
  </sheetViews>
  <sheetFormatPr defaultColWidth="9.140625" defaultRowHeight="12.75"/>
  <cols>
    <col min="1" max="1" width="49.28125" style="0" customWidth="1"/>
  </cols>
  <sheetData>
    <row r="2" spans="1:2" ht="15">
      <c r="A2" s="4" t="s">
        <v>639</v>
      </c>
      <c r="B2" s="326">
        <v>194341</v>
      </c>
    </row>
    <row r="3" spans="1:2" ht="15">
      <c r="A3" t="s">
        <v>640</v>
      </c>
      <c r="B3" s="327"/>
    </row>
    <row r="4" spans="1:2" ht="15">
      <c r="A4" t="s">
        <v>641</v>
      </c>
      <c r="B4" s="327">
        <v>22967</v>
      </c>
    </row>
    <row r="5" spans="1:2" ht="15">
      <c r="A5" t="s">
        <v>642</v>
      </c>
      <c r="B5" s="327">
        <v>6793</v>
      </c>
    </row>
    <row r="6" ht="15">
      <c r="B6" s="327"/>
    </row>
    <row r="7" ht="15">
      <c r="B7" s="327"/>
    </row>
    <row r="8" spans="1:2" ht="12.75">
      <c r="A8" s="4" t="s">
        <v>643</v>
      </c>
      <c r="B8" s="328">
        <v>3266277</v>
      </c>
    </row>
    <row r="9" ht="15">
      <c r="B9" s="327"/>
    </row>
    <row r="10" spans="1:2" ht="12.75">
      <c r="A10" s="4" t="s">
        <v>644</v>
      </c>
      <c r="B10" s="328">
        <v>2470697</v>
      </c>
    </row>
    <row r="11" spans="1:2" ht="15">
      <c r="A11" s="4"/>
      <c r="B11" s="327"/>
    </row>
    <row r="12" ht="15">
      <c r="B12" s="327"/>
    </row>
    <row r="13" spans="1:2" ht="12.75">
      <c r="A13" s="4" t="s">
        <v>223</v>
      </c>
      <c r="B13" s="328">
        <f>B2+B8+B10</f>
        <v>5931315</v>
      </c>
    </row>
    <row r="14" ht="15">
      <c r="B14" s="329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Header>&amp;R17. ,melléklet a 8/2014. (IV.30.) önk.rendelethez, ezer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85"/>
  <sheetViews>
    <sheetView view="pageLayout" workbookViewId="0" topLeftCell="A1">
      <selection activeCell="F10" sqref="F10"/>
    </sheetView>
  </sheetViews>
  <sheetFormatPr defaultColWidth="9.140625" defaultRowHeight="12.75"/>
  <cols>
    <col min="1" max="1" width="47.00390625" style="0" customWidth="1"/>
    <col min="3" max="3" width="13.140625" style="0" bestFit="1" customWidth="1"/>
    <col min="4" max="4" width="15.140625" style="0" bestFit="1" customWidth="1"/>
  </cols>
  <sheetData>
    <row r="1" spans="1:4" ht="12.75">
      <c r="A1" s="716" t="s">
        <v>645</v>
      </c>
      <c r="B1" s="716"/>
      <c r="C1" s="716"/>
      <c r="D1" s="330"/>
    </row>
    <row r="2" spans="1:4" ht="13.5" thickBot="1">
      <c r="A2" s="717" t="s">
        <v>646</v>
      </c>
      <c r="B2" s="717"/>
      <c r="C2" s="717"/>
      <c r="D2" s="331"/>
    </row>
    <row r="3" spans="1:4" ht="13.5" thickBot="1">
      <c r="A3" s="332" t="s">
        <v>647</v>
      </c>
      <c r="B3" s="333" t="s">
        <v>648</v>
      </c>
      <c r="C3" s="334" t="s">
        <v>649</v>
      </c>
      <c r="D3" s="334" t="s">
        <v>650</v>
      </c>
    </row>
    <row r="4" spans="1:4" ht="13.5" thickBot="1">
      <c r="A4" s="713" t="s">
        <v>651</v>
      </c>
      <c r="B4" s="335">
        <v>1189</v>
      </c>
      <c r="C4" s="336">
        <v>3205</v>
      </c>
      <c r="D4" s="337">
        <v>3166</v>
      </c>
    </row>
    <row r="5" spans="1:4" ht="13.5" thickBot="1">
      <c r="A5" s="714"/>
      <c r="B5" s="335">
        <v>1263</v>
      </c>
      <c r="C5" s="336">
        <v>3126</v>
      </c>
      <c r="D5" s="337">
        <v>3980</v>
      </c>
    </row>
    <row r="6" spans="1:4" ht="13.5" thickBot="1">
      <c r="A6" s="714"/>
      <c r="B6" s="335">
        <v>1564</v>
      </c>
      <c r="C6" s="336">
        <v>4289</v>
      </c>
      <c r="D6" s="337">
        <v>5368</v>
      </c>
    </row>
    <row r="7" spans="1:4" ht="13.5" thickBot="1">
      <c r="A7" s="715"/>
      <c r="B7" s="335">
        <v>2106</v>
      </c>
      <c r="C7" s="336">
        <v>4824</v>
      </c>
      <c r="D7" s="337">
        <v>9067</v>
      </c>
    </row>
    <row r="8" spans="1:4" ht="13.5" thickBot="1">
      <c r="A8" s="713" t="s">
        <v>652</v>
      </c>
      <c r="B8" s="335">
        <v>1839</v>
      </c>
      <c r="C8" s="336">
        <v>8150</v>
      </c>
      <c r="D8" s="337">
        <v>25764</v>
      </c>
    </row>
    <row r="9" spans="1:4" ht="13.5" thickBot="1">
      <c r="A9" s="714"/>
      <c r="B9" s="335">
        <v>1917</v>
      </c>
      <c r="C9" s="336">
        <v>1779</v>
      </c>
      <c r="D9" s="337">
        <v>5218</v>
      </c>
    </row>
    <row r="10" spans="1:4" ht="13.5" thickBot="1">
      <c r="A10" s="715"/>
      <c r="B10" s="335">
        <v>1943</v>
      </c>
      <c r="C10" s="336">
        <v>946</v>
      </c>
      <c r="D10" s="337">
        <v>2793</v>
      </c>
    </row>
    <row r="11" spans="1:4" ht="13.5" thickBot="1">
      <c r="A11" s="713" t="s">
        <v>653</v>
      </c>
      <c r="B11" s="335">
        <v>1512</v>
      </c>
      <c r="C11" s="336">
        <v>785</v>
      </c>
      <c r="D11" s="337">
        <v>2157</v>
      </c>
    </row>
    <row r="12" spans="1:4" ht="13.5" thickBot="1">
      <c r="A12" s="715"/>
      <c r="B12" s="335">
        <v>1513</v>
      </c>
      <c r="C12" s="336">
        <v>828</v>
      </c>
      <c r="D12" s="337">
        <v>3748</v>
      </c>
    </row>
    <row r="13" spans="1:4" ht="13.5" thickBot="1">
      <c r="A13" s="338" t="s">
        <v>654</v>
      </c>
      <c r="B13" s="335">
        <v>1318</v>
      </c>
      <c r="C13" s="336">
        <v>3882</v>
      </c>
      <c r="D13" s="337">
        <v>12092</v>
      </c>
    </row>
    <row r="14" spans="1:4" ht="13.5" thickBot="1">
      <c r="A14" s="713" t="s">
        <v>655</v>
      </c>
      <c r="B14" s="335">
        <v>190</v>
      </c>
      <c r="C14" s="336">
        <v>2905</v>
      </c>
      <c r="D14" s="337">
        <v>8991</v>
      </c>
    </row>
    <row r="15" spans="1:4" ht="13.5" thickBot="1">
      <c r="A15" s="714"/>
      <c r="B15" s="335">
        <v>509</v>
      </c>
      <c r="C15" s="336">
        <v>3655</v>
      </c>
      <c r="D15" s="337">
        <v>11238</v>
      </c>
    </row>
    <row r="16" spans="1:4" ht="13.5" thickBot="1">
      <c r="A16" s="714"/>
      <c r="B16" s="335">
        <v>613</v>
      </c>
      <c r="C16" s="336">
        <v>2625</v>
      </c>
      <c r="D16" s="337">
        <v>8052</v>
      </c>
    </row>
    <row r="17" spans="1:4" ht="13.5" thickBot="1">
      <c r="A17" s="714"/>
      <c r="B17" s="335">
        <v>709</v>
      </c>
      <c r="C17" s="336">
        <v>3195</v>
      </c>
      <c r="D17" s="337">
        <v>9878</v>
      </c>
    </row>
    <row r="18" spans="1:4" ht="13.5" thickBot="1">
      <c r="A18" s="714"/>
      <c r="B18" s="335">
        <v>882</v>
      </c>
      <c r="C18" s="336">
        <v>3329</v>
      </c>
      <c r="D18" s="337">
        <v>9749</v>
      </c>
    </row>
    <row r="19" spans="1:4" ht="13.5" thickBot="1">
      <c r="A19" s="715"/>
      <c r="B19" s="335">
        <v>989</v>
      </c>
      <c r="C19" s="336">
        <v>4234</v>
      </c>
      <c r="D19" s="337">
        <v>13215</v>
      </c>
    </row>
    <row r="20" spans="1:4" ht="13.5" thickBot="1">
      <c r="A20" s="338" t="s">
        <v>656</v>
      </c>
      <c r="B20" s="335">
        <v>1412</v>
      </c>
      <c r="C20" s="336">
        <v>10297</v>
      </c>
      <c r="D20" s="337">
        <v>11940</v>
      </c>
    </row>
    <row r="21" spans="1:4" ht="13.5" thickBot="1">
      <c r="A21" s="713" t="s">
        <v>657</v>
      </c>
      <c r="B21" s="335">
        <v>175</v>
      </c>
      <c r="C21" s="336">
        <v>2890</v>
      </c>
      <c r="D21" s="337">
        <v>11047</v>
      </c>
    </row>
    <row r="22" spans="1:4" ht="13.5" thickBot="1">
      <c r="A22" s="714"/>
      <c r="B22" s="335">
        <v>530</v>
      </c>
      <c r="C22" s="336">
        <v>3598</v>
      </c>
      <c r="D22" s="337">
        <v>11091</v>
      </c>
    </row>
    <row r="23" spans="1:4" ht="13.5" thickBot="1">
      <c r="A23" s="714"/>
      <c r="B23" s="335">
        <v>629</v>
      </c>
      <c r="C23" s="336">
        <v>2533</v>
      </c>
      <c r="D23" s="337">
        <v>7911</v>
      </c>
    </row>
    <row r="24" spans="1:4" ht="13.5" thickBot="1">
      <c r="A24" s="714"/>
      <c r="B24" s="335">
        <v>690</v>
      </c>
      <c r="C24" s="336">
        <v>3180</v>
      </c>
      <c r="D24" s="337">
        <v>9921</v>
      </c>
    </row>
    <row r="25" spans="1:4" ht="13.5" thickBot="1">
      <c r="A25" s="714"/>
      <c r="B25" s="335">
        <v>899</v>
      </c>
      <c r="C25" s="336">
        <v>3350</v>
      </c>
      <c r="D25" s="337">
        <v>10059</v>
      </c>
    </row>
    <row r="26" spans="1:4" ht="13.5" thickBot="1">
      <c r="A26" s="715"/>
      <c r="B26" s="335">
        <v>971</v>
      </c>
      <c r="C26" s="336">
        <v>4141</v>
      </c>
      <c r="D26" s="337">
        <v>12713</v>
      </c>
    </row>
    <row r="27" spans="1:4" ht="13.5" thickBot="1">
      <c r="A27" s="713" t="s">
        <v>658</v>
      </c>
      <c r="B27" s="335">
        <v>38</v>
      </c>
      <c r="C27" s="336">
        <v>752</v>
      </c>
      <c r="D27" s="337">
        <v>770</v>
      </c>
    </row>
    <row r="28" spans="1:4" ht="13.5" thickBot="1">
      <c r="A28" s="714"/>
      <c r="B28" s="335">
        <v>106</v>
      </c>
      <c r="C28" s="336">
        <v>2885</v>
      </c>
      <c r="D28" s="337">
        <v>4141</v>
      </c>
    </row>
    <row r="29" spans="1:4" ht="13.5" thickBot="1">
      <c r="A29" s="714"/>
      <c r="B29" s="335">
        <v>235</v>
      </c>
      <c r="C29" s="336">
        <v>2673</v>
      </c>
      <c r="D29" s="337">
        <v>5300</v>
      </c>
    </row>
    <row r="30" spans="1:4" ht="13.5" thickBot="1">
      <c r="A30" s="714"/>
      <c r="B30" s="335">
        <v>446</v>
      </c>
      <c r="C30" s="336">
        <v>6301</v>
      </c>
      <c r="D30" s="337">
        <v>8772</v>
      </c>
    </row>
    <row r="31" spans="1:4" ht="13.5" thickBot="1">
      <c r="A31" s="714"/>
      <c r="B31" s="335">
        <v>765</v>
      </c>
      <c r="C31" s="336">
        <v>3189</v>
      </c>
      <c r="D31" s="337">
        <v>3371</v>
      </c>
    </row>
    <row r="32" spans="1:4" ht="13.5" thickBot="1">
      <c r="A32" s="715"/>
      <c r="B32" s="335">
        <v>816</v>
      </c>
      <c r="C32" s="336">
        <v>7414</v>
      </c>
      <c r="D32" s="337">
        <v>6936</v>
      </c>
    </row>
    <row r="33" spans="1:4" ht="13.5" thickBot="1">
      <c r="A33" s="338" t="s">
        <v>659</v>
      </c>
      <c r="B33" s="335">
        <v>1466</v>
      </c>
      <c r="C33" s="336">
        <v>7467</v>
      </c>
      <c r="D33" s="337">
        <v>24403</v>
      </c>
    </row>
    <row r="34" spans="1:4" ht="13.5" thickBot="1">
      <c r="A34" s="338" t="s">
        <v>660</v>
      </c>
      <c r="B34" s="335">
        <v>1780</v>
      </c>
      <c r="C34" s="336">
        <v>8192</v>
      </c>
      <c r="D34" s="337">
        <v>25203</v>
      </c>
    </row>
    <row r="35" spans="1:4" ht="13.5" thickBot="1">
      <c r="A35" s="713" t="s">
        <v>661</v>
      </c>
      <c r="B35" s="335">
        <v>1303</v>
      </c>
      <c r="C35" s="336">
        <v>2216</v>
      </c>
      <c r="D35" s="337">
        <v>6502</v>
      </c>
    </row>
    <row r="36" spans="1:4" ht="13.5" thickBot="1">
      <c r="A36" s="714"/>
      <c r="B36" s="335">
        <v>1623</v>
      </c>
      <c r="C36" s="336">
        <v>6322</v>
      </c>
      <c r="D36" s="337">
        <v>19422</v>
      </c>
    </row>
    <row r="37" spans="1:4" ht="13.5" thickBot="1">
      <c r="A37" s="714"/>
      <c r="B37" s="335">
        <v>2159</v>
      </c>
      <c r="C37" s="336">
        <v>3996</v>
      </c>
      <c r="D37" s="337">
        <v>11784</v>
      </c>
    </row>
    <row r="38" spans="1:4" ht="13.5" thickBot="1">
      <c r="A38" s="715"/>
      <c r="B38" s="335">
        <v>2260</v>
      </c>
      <c r="C38" s="336">
        <v>4877</v>
      </c>
      <c r="D38" s="337">
        <v>14507</v>
      </c>
    </row>
    <row r="39" spans="1:4" ht="13.5" thickBot="1">
      <c r="A39" s="713" t="s">
        <v>662</v>
      </c>
      <c r="B39" s="335">
        <v>387</v>
      </c>
      <c r="C39" s="336">
        <v>769</v>
      </c>
      <c r="D39" s="337">
        <v>3423</v>
      </c>
    </row>
    <row r="40" spans="1:4" ht="13.5" thickBot="1">
      <c r="A40" s="714"/>
      <c r="B40" s="335">
        <v>393</v>
      </c>
      <c r="C40" s="336">
        <v>2603</v>
      </c>
      <c r="D40" s="337">
        <v>8059</v>
      </c>
    </row>
    <row r="41" spans="1:4" ht="13.5" thickBot="1">
      <c r="A41" s="714"/>
      <c r="B41" s="335">
        <v>797</v>
      </c>
      <c r="C41" s="336">
        <v>1254</v>
      </c>
      <c r="D41" s="337">
        <v>5564</v>
      </c>
    </row>
    <row r="42" spans="1:4" ht="13.5" thickBot="1">
      <c r="A42" s="714"/>
      <c r="B42" s="335">
        <v>831</v>
      </c>
      <c r="C42" s="336">
        <v>1225</v>
      </c>
      <c r="D42" s="337">
        <v>5424</v>
      </c>
    </row>
    <row r="43" spans="1:4" ht="13.5" thickBot="1">
      <c r="A43" s="715"/>
      <c r="B43" s="335">
        <v>936</v>
      </c>
      <c r="C43" s="336">
        <v>7728</v>
      </c>
      <c r="D43" s="337">
        <v>32776</v>
      </c>
    </row>
    <row r="44" spans="1:4" ht="13.5" thickBot="1">
      <c r="A44" s="713" t="s">
        <v>663</v>
      </c>
      <c r="B44" s="335">
        <v>1748</v>
      </c>
      <c r="C44" s="336">
        <v>1726</v>
      </c>
      <c r="D44" s="337">
        <v>5134</v>
      </c>
    </row>
    <row r="45" spans="1:4" ht="13.5" thickBot="1">
      <c r="A45" s="714"/>
      <c r="B45" s="335">
        <v>1749</v>
      </c>
      <c r="C45" s="336">
        <v>471</v>
      </c>
      <c r="D45" s="337">
        <v>318</v>
      </c>
    </row>
    <row r="46" spans="1:4" ht="13.5" thickBot="1">
      <c r="A46" s="714"/>
      <c r="B46" s="335">
        <v>1810</v>
      </c>
      <c r="C46" s="336">
        <v>1727</v>
      </c>
      <c r="D46" s="337">
        <v>5422</v>
      </c>
    </row>
    <row r="47" spans="1:4" ht="13.5" thickBot="1">
      <c r="A47" s="715"/>
      <c r="B47" s="335">
        <v>1854</v>
      </c>
      <c r="C47" s="336">
        <v>1722</v>
      </c>
      <c r="D47" s="337">
        <v>5503</v>
      </c>
    </row>
    <row r="48" spans="1:4" ht="13.5" thickBot="1">
      <c r="A48" s="713" t="s">
        <v>664</v>
      </c>
      <c r="B48" s="335">
        <v>9</v>
      </c>
      <c r="C48" s="336">
        <v>1124</v>
      </c>
      <c r="D48" s="337">
        <v>1426</v>
      </c>
    </row>
    <row r="49" spans="1:4" ht="13.5" thickBot="1">
      <c r="A49" s="714"/>
      <c r="B49" s="335">
        <v>1055</v>
      </c>
      <c r="C49" s="336">
        <v>1973</v>
      </c>
      <c r="D49" s="337">
        <v>7065</v>
      </c>
    </row>
    <row r="50" spans="1:4" ht="13.5" thickBot="1">
      <c r="A50" s="715"/>
      <c r="B50" s="335">
        <v>1057</v>
      </c>
      <c r="C50" s="336">
        <v>3344</v>
      </c>
      <c r="D50" s="337">
        <v>10466</v>
      </c>
    </row>
    <row r="51" spans="1:4" ht="13.5" thickBot="1">
      <c r="A51" s="713" t="s">
        <v>665</v>
      </c>
      <c r="B51" s="335">
        <v>362</v>
      </c>
      <c r="C51" s="336">
        <v>747</v>
      </c>
      <c r="D51" s="337">
        <v>1629</v>
      </c>
    </row>
    <row r="52" spans="1:4" ht="13.5" thickBot="1">
      <c r="A52" s="715"/>
      <c r="B52" s="335">
        <v>658</v>
      </c>
      <c r="C52" s="336">
        <v>9946</v>
      </c>
      <c r="D52" s="336">
        <v>31387</v>
      </c>
    </row>
    <row r="53" spans="1:4" ht="13.5" thickBot="1">
      <c r="A53" s="713" t="s">
        <v>666</v>
      </c>
      <c r="B53" s="335">
        <v>2466</v>
      </c>
      <c r="C53" s="336">
        <v>5821</v>
      </c>
      <c r="D53" s="336">
        <v>3448</v>
      </c>
    </row>
    <row r="54" spans="1:4" ht="13.5" thickBot="1">
      <c r="A54" s="715"/>
      <c r="B54" s="335">
        <v>2483</v>
      </c>
      <c r="C54" s="336">
        <v>5797</v>
      </c>
      <c r="D54" s="336">
        <v>3427</v>
      </c>
    </row>
    <row r="55" spans="1:4" ht="13.5" thickBot="1">
      <c r="A55" s="713" t="s">
        <v>667</v>
      </c>
      <c r="B55" s="335">
        <v>157</v>
      </c>
      <c r="C55" s="336">
        <v>2909</v>
      </c>
      <c r="D55" s="336">
        <v>10039</v>
      </c>
    </row>
    <row r="56" spans="1:4" ht="13.5" thickBot="1">
      <c r="A56" s="714"/>
      <c r="B56" s="335">
        <v>553</v>
      </c>
      <c r="C56" s="336">
        <v>3716</v>
      </c>
      <c r="D56" s="336">
        <v>11280</v>
      </c>
    </row>
    <row r="57" spans="1:4" ht="13.5" thickBot="1">
      <c r="A57" s="714"/>
      <c r="B57" s="335">
        <v>645</v>
      </c>
      <c r="C57" s="336">
        <v>2530</v>
      </c>
      <c r="D57" s="336">
        <v>9973</v>
      </c>
    </row>
    <row r="58" spans="1:4" ht="13.5" thickBot="1">
      <c r="A58" s="714"/>
      <c r="B58" s="335">
        <v>671</v>
      </c>
      <c r="C58" s="336">
        <v>3217</v>
      </c>
      <c r="D58" s="336">
        <v>12134</v>
      </c>
    </row>
    <row r="59" spans="1:4" ht="13.5" thickBot="1">
      <c r="A59" s="714"/>
      <c r="B59" s="335">
        <v>919</v>
      </c>
      <c r="C59" s="336">
        <v>3266</v>
      </c>
      <c r="D59" s="336">
        <v>11225</v>
      </c>
    </row>
    <row r="60" spans="1:4" ht="13.5" thickBot="1">
      <c r="A60" s="714"/>
      <c r="B60" s="335">
        <v>952</v>
      </c>
      <c r="C60" s="336">
        <v>4068</v>
      </c>
      <c r="D60" s="336">
        <v>11949</v>
      </c>
    </row>
    <row r="61" spans="1:4" ht="13.5" thickBot="1">
      <c r="A61" s="715"/>
      <c r="B61" s="335">
        <v>1051</v>
      </c>
      <c r="C61" s="336">
        <v>908</v>
      </c>
      <c r="D61" s="336">
        <v>538</v>
      </c>
    </row>
    <row r="62" spans="1:4" ht="13.5" thickBot="1">
      <c r="A62" s="338" t="s">
        <v>668</v>
      </c>
      <c r="B62" s="335">
        <v>2365</v>
      </c>
      <c r="C62" s="336">
        <v>13097</v>
      </c>
      <c r="D62" s="336">
        <v>38036</v>
      </c>
    </row>
    <row r="63" spans="1:4" ht="13.5" thickBot="1">
      <c r="A63" s="713" t="s">
        <v>669</v>
      </c>
      <c r="B63" s="335">
        <v>291</v>
      </c>
      <c r="C63" s="336">
        <v>770</v>
      </c>
      <c r="D63" s="336">
        <v>1823</v>
      </c>
    </row>
    <row r="64" spans="1:4" ht="13.5" thickBot="1">
      <c r="A64" s="714"/>
      <c r="B64" s="335">
        <v>293</v>
      </c>
      <c r="C64" s="336">
        <v>1556</v>
      </c>
      <c r="D64" s="336">
        <v>2291</v>
      </c>
    </row>
    <row r="65" spans="1:4" ht="13.5" thickBot="1">
      <c r="A65" s="715"/>
      <c r="B65" s="335">
        <v>781</v>
      </c>
      <c r="C65" s="336">
        <v>9590</v>
      </c>
      <c r="D65" s="336">
        <v>29869</v>
      </c>
    </row>
    <row r="66" spans="1:4" ht="13.5" thickBot="1">
      <c r="A66" s="713" t="s">
        <v>670</v>
      </c>
      <c r="B66" s="335">
        <v>244</v>
      </c>
      <c r="C66" s="336">
        <v>1503</v>
      </c>
      <c r="D66" s="336">
        <v>869</v>
      </c>
    </row>
    <row r="67" spans="1:4" ht="13.5" thickBot="1">
      <c r="A67" s="714"/>
      <c r="B67" s="335">
        <v>246</v>
      </c>
      <c r="C67" s="336">
        <v>1235</v>
      </c>
      <c r="D67" s="336">
        <v>4384</v>
      </c>
    </row>
    <row r="68" spans="1:4" ht="13.5" thickBot="1">
      <c r="A68" s="714"/>
      <c r="B68" s="335" t="s">
        <v>671</v>
      </c>
      <c r="C68" s="336">
        <v>1099</v>
      </c>
      <c r="D68" s="336">
        <v>1126</v>
      </c>
    </row>
    <row r="69" spans="1:4" ht="13.5" thickBot="1">
      <c r="A69" s="714"/>
      <c r="B69" s="335" t="s">
        <v>672</v>
      </c>
      <c r="C69" s="336">
        <v>155</v>
      </c>
      <c r="D69" s="336">
        <v>2049</v>
      </c>
    </row>
    <row r="70" spans="1:4" ht="13.5" thickBot="1">
      <c r="A70" s="715"/>
      <c r="B70" s="335" t="s">
        <v>673</v>
      </c>
      <c r="C70" s="336">
        <v>610</v>
      </c>
      <c r="D70" s="336">
        <v>7913</v>
      </c>
    </row>
    <row r="71" spans="1:4" ht="13.5" thickBot="1">
      <c r="A71" s="338" t="s">
        <v>674</v>
      </c>
      <c r="B71" s="335">
        <v>1961</v>
      </c>
      <c r="C71" s="336">
        <v>13586</v>
      </c>
      <c r="D71" s="336">
        <v>40831</v>
      </c>
    </row>
    <row r="72" spans="1:4" ht="13.5" thickBot="1">
      <c r="A72" s="713" t="s">
        <v>675</v>
      </c>
      <c r="B72" s="335">
        <v>1148</v>
      </c>
      <c r="C72" s="336">
        <v>3997</v>
      </c>
      <c r="D72" s="336">
        <v>8906</v>
      </c>
    </row>
    <row r="73" spans="1:4" ht="13.5" thickBot="1">
      <c r="A73" s="714"/>
      <c r="B73" s="335">
        <v>1224</v>
      </c>
      <c r="C73" s="336">
        <v>3688</v>
      </c>
      <c r="D73" s="336">
        <v>8351</v>
      </c>
    </row>
    <row r="74" spans="1:4" ht="13.5" thickBot="1">
      <c r="A74" s="714"/>
      <c r="B74" s="335">
        <v>2003</v>
      </c>
      <c r="C74" s="336">
        <v>5444</v>
      </c>
      <c r="D74" s="336">
        <v>14440</v>
      </c>
    </row>
    <row r="75" spans="1:4" ht="13.5" thickBot="1">
      <c r="A75" s="715"/>
      <c r="B75" s="335">
        <v>2069</v>
      </c>
      <c r="C75" s="336">
        <v>6391</v>
      </c>
      <c r="D75" s="336">
        <v>18779</v>
      </c>
    </row>
    <row r="76" spans="1:4" ht="13.5" thickBot="1">
      <c r="A76" s="713" t="s">
        <v>676</v>
      </c>
      <c r="B76" s="335">
        <v>405</v>
      </c>
      <c r="C76" s="336">
        <v>764</v>
      </c>
      <c r="D76" s="336">
        <v>454</v>
      </c>
    </row>
    <row r="77" spans="1:4" ht="13.5" thickBot="1">
      <c r="A77" s="715"/>
      <c r="B77" s="335">
        <v>1026</v>
      </c>
      <c r="C77" s="336">
        <v>9296</v>
      </c>
      <c r="D77" s="336">
        <v>27558</v>
      </c>
    </row>
    <row r="78" spans="1:4" ht="13.5" thickBot="1">
      <c r="A78" s="338" t="s">
        <v>677</v>
      </c>
      <c r="B78" s="335">
        <v>2179</v>
      </c>
      <c r="C78" s="336">
        <v>9233</v>
      </c>
      <c r="D78" s="336">
        <v>50027</v>
      </c>
    </row>
    <row r="79" spans="1:4" ht="13.5" thickBot="1">
      <c r="A79" s="713" t="s">
        <v>678</v>
      </c>
      <c r="B79" s="335">
        <v>1315</v>
      </c>
      <c r="C79" s="336">
        <v>872</v>
      </c>
      <c r="D79" s="336">
        <v>2511</v>
      </c>
    </row>
    <row r="80" spans="1:4" ht="13.5" thickBot="1">
      <c r="A80" s="715"/>
      <c r="B80" s="335">
        <v>1668</v>
      </c>
      <c r="C80" s="336">
        <v>7625</v>
      </c>
      <c r="D80" s="336">
        <v>23738</v>
      </c>
    </row>
    <row r="81" spans="1:4" ht="13.5" thickBot="1">
      <c r="A81" s="713" t="s">
        <v>679</v>
      </c>
      <c r="B81" s="335">
        <v>27</v>
      </c>
      <c r="C81" s="336">
        <v>720</v>
      </c>
      <c r="D81" s="336">
        <v>435</v>
      </c>
    </row>
    <row r="82" spans="1:4" ht="13.5" thickBot="1">
      <c r="A82" s="714"/>
      <c r="B82" s="335">
        <v>124</v>
      </c>
      <c r="C82" s="336">
        <v>1833</v>
      </c>
      <c r="D82" s="336">
        <v>5395</v>
      </c>
    </row>
    <row r="83" spans="1:4" ht="13.5" thickBot="1">
      <c r="A83" s="714"/>
      <c r="B83" s="335">
        <v>206</v>
      </c>
      <c r="C83" s="336">
        <v>2869</v>
      </c>
      <c r="D83" s="336">
        <v>8424</v>
      </c>
    </row>
    <row r="84" spans="1:4" ht="13.5" thickBot="1">
      <c r="A84" s="714"/>
      <c r="B84" s="335">
        <v>487</v>
      </c>
      <c r="C84" s="336">
        <v>3655</v>
      </c>
      <c r="D84" s="336">
        <v>12001</v>
      </c>
    </row>
    <row r="85" spans="1:4" ht="13.5" thickBot="1">
      <c r="A85" s="714"/>
      <c r="B85" s="335">
        <v>597</v>
      </c>
      <c r="C85" s="336">
        <v>2641</v>
      </c>
      <c r="D85" s="336">
        <v>7755</v>
      </c>
    </row>
    <row r="86" spans="1:4" ht="13.5" thickBot="1">
      <c r="A86" s="714"/>
      <c r="B86" s="335">
        <v>727</v>
      </c>
      <c r="C86" s="336">
        <v>3222</v>
      </c>
      <c r="D86" s="336">
        <v>9568</v>
      </c>
    </row>
    <row r="87" spans="1:4" ht="13.5" thickBot="1">
      <c r="A87" s="714"/>
      <c r="B87" s="335">
        <v>868</v>
      </c>
      <c r="C87" s="336">
        <v>3224</v>
      </c>
      <c r="D87" s="336">
        <v>9448</v>
      </c>
    </row>
    <row r="88" spans="1:4" ht="13.5" thickBot="1">
      <c r="A88" s="714"/>
      <c r="B88" s="335">
        <v>1007</v>
      </c>
      <c r="C88" s="336">
        <v>4381</v>
      </c>
      <c r="D88" s="336">
        <v>12816</v>
      </c>
    </row>
    <row r="89" spans="1:4" ht="13.5" thickBot="1">
      <c r="A89" s="715"/>
      <c r="B89" s="335">
        <v>1039</v>
      </c>
      <c r="C89" s="336">
        <v>962</v>
      </c>
      <c r="D89" s="336">
        <v>565</v>
      </c>
    </row>
    <row r="90" spans="1:4" ht="13.5" thickBot="1">
      <c r="A90" s="713" t="s">
        <v>680</v>
      </c>
      <c r="B90" s="335" t="s">
        <v>681</v>
      </c>
      <c r="C90" s="336">
        <v>10939</v>
      </c>
      <c r="D90" s="336">
        <v>28977</v>
      </c>
    </row>
    <row r="91" spans="1:4" ht="13.5" thickBot="1">
      <c r="A91" s="715"/>
      <c r="B91" s="335">
        <v>140</v>
      </c>
      <c r="C91" s="336">
        <v>1634</v>
      </c>
      <c r="D91" s="336">
        <v>4877</v>
      </c>
    </row>
    <row r="92" spans="1:4" ht="13.5" thickBot="1">
      <c r="A92" s="713" t="s">
        <v>682</v>
      </c>
      <c r="B92" s="335">
        <v>94</v>
      </c>
      <c r="C92" s="336">
        <v>4837</v>
      </c>
      <c r="D92" s="336">
        <v>45296</v>
      </c>
    </row>
    <row r="93" spans="1:4" ht="13.5" thickBot="1">
      <c r="A93" s="715"/>
      <c r="B93" s="335">
        <v>410</v>
      </c>
      <c r="C93" s="336">
        <v>21719</v>
      </c>
      <c r="D93" s="336">
        <v>72544</v>
      </c>
    </row>
    <row r="94" spans="1:4" ht="13.5" thickBot="1">
      <c r="A94" s="713" t="s">
        <v>683</v>
      </c>
      <c r="B94" s="335">
        <v>1128</v>
      </c>
      <c r="C94" s="336">
        <v>2738</v>
      </c>
      <c r="D94" s="336">
        <v>11658</v>
      </c>
    </row>
    <row r="95" spans="1:4" ht="13.5" thickBot="1">
      <c r="A95" s="715"/>
      <c r="B95" s="335">
        <v>1346</v>
      </c>
      <c r="C95" s="336">
        <v>9585</v>
      </c>
      <c r="D95" s="336">
        <v>34678</v>
      </c>
    </row>
    <row r="96" spans="1:4" ht="13.5" thickBot="1">
      <c r="A96" s="713" t="s">
        <v>684</v>
      </c>
      <c r="B96" s="335">
        <v>75</v>
      </c>
      <c r="C96" s="336">
        <v>1473</v>
      </c>
      <c r="D96" s="336">
        <v>11468</v>
      </c>
    </row>
    <row r="97" spans="1:4" ht="13.5" thickBot="1">
      <c r="A97" s="715"/>
      <c r="B97" s="335">
        <v>141</v>
      </c>
      <c r="C97" s="336">
        <v>9889</v>
      </c>
      <c r="D97" s="336">
        <v>44218</v>
      </c>
    </row>
    <row r="98" spans="1:4" ht="13.5" thickBot="1">
      <c r="A98" s="338" t="s">
        <v>685</v>
      </c>
      <c r="B98" s="335">
        <v>1209</v>
      </c>
      <c r="C98" s="336">
        <v>6001</v>
      </c>
      <c r="D98" s="336">
        <v>19544</v>
      </c>
    </row>
    <row r="99" spans="1:4" ht="13.5" thickBot="1">
      <c r="A99" s="713" t="s">
        <v>686</v>
      </c>
      <c r="B99" s="335">
        <v>2366</v>
      </c>
      <c r="C99" s="336">
        <v>2620</v>
      </c>
      <c r="D99" s="336">
        <v>7530</v>
      </c>
    </row>
    <row r="100" spans="1:4" ht="13.5" thickBot="1">
      <c r="A100" s="715"/>
      <c r="B100" s="335">
        <v>2432</v>
      </c>
      <c r="C100" s="336">
        <v>2694</v>
      </c>
      <c r="D100" s="336">
        <v>7742</v>
      </c>
    </row>
    <row r="101" spans="1:4" ht="13.5" thickBot="1">
      <c r="A101" s="338" t="s">
        <v>687</v>
      </c>
      <c r="B101" s="335">
        <v>1376</v>
      </c>
      <c r="C101" s="336">
        <v>1874</v>
      </c>
      <c r="D101" s="336">
        <v>5409</v>
      </c>
    </row>
    <row r="102" spans="1:4" ht="13.5" thickBot="1">
      <c r="A102" s="338" t="s">
        <v>688</v>
      </c>
      <c r="B102" s="335">
        <v>2180</v>
      </c>
      <c r="C102" s="336">
        <v>6134</v>
      </c>
      <c r="D102" s="336">
        <v>15615</v>
      </c>
    </row>
    <row r="103" spans="1:4" ht="13.5" thickBot="1">
      <c r="A103" s="713" t="s">
        <v>689</v>
      </c>
      <c r="B103" s="335">
        <v>67</v>
      </c>
      <c r="C103" s="336">
        <v>3271</v>
      </c>
      <c r="D103" s="336">
        <v>25410</v>
      </c>
    </row>
    <row r="104" spans="1:4" ht="13.5" thickBot="1">
      <c r="A104" s="715"/>
      <c r="B104" s="335">
        <v>292</v>
      </c>
      <c r="C104" s="336">
        <v>12090</v>
      </c>
      <c r="D104" s="336">
        <v>87751</v>
      </c>
    </row>
    <row r="105" spans="1:4" ht="13.5" thickBot="1">
      <c r="A105" s="713" t="s">
        <v>690</v>
      </c>
      <c r="B105" s="335">
        <v>1598</v>
      </c>
      <c r="C105" s="336">
        <v>1216</v>
      </c>
      <c r="D105" s="336">
        <v>3752</v>
      </c>
    </row>
    <row r="106" spans="1:4" ht="13.5" thickBot="1">
      <c r="A106" s="714"/>
      <c r="B106" s="335">
        <v>1641</v>
      </c>
      <c r="C106" s="336">
        <v>1224</v>
      </c>
      <c r="D106" s="336">
        <v>3810</v>
      </c>
    </row>
    <row r="107" spans="1:4" ht="13.5" thickBot="1">
      <c r="A107" s="715"/>
      <c r="B107" s="335">
        <v>1691</v>
      </c>
      <c r="C107" s="336">
        <v>1226</v>
      </c>
      <c r="D107" s="336">
        <v>3868</v>
      </c>
    </row>
    <row r="108" spans="1:4" ht="13.5" thickBot="1">
      <c r="A108" s="338" t="s">
        <v>691</v>
      </c>
      <c r="B108" s="335" t="s">
        <v>692</v>
      </c>
      <c r="C108" s="336">
        <v>624</v>
      </c>
      <c r="D108" s="336">
        <v>1872</v>
      </c>
    </row>
    <row r="109" spans="1:4" ht="13.5" thickBot="1">
      <c r="A109" s="713" t="s">
        <v>693</v>
      </c>
      <c r="B109" s="335">
        <v>221</v>
      </c>
      <c r="C109" s="336">
        <v>2816</v>
      </c>
      <c r="D109" s="336">
        <v>11313</v>
      </c>
    </row>
    <row r="110" spans="1:4" ht="13.5" thickBot="1">
      <c r="A110" s="714"/>
      <c r="B110" s="335">
        <v>465</v>
      </c>
      <c r="C110" s="336">
        <v>3596</v>
      </c>
      <c r="D110" s="336">
        <v>14107</v>
      </c>
    </row>
    <row r="111" spans="1:4" ht="13.5" thickBot="1">
      <c r="A111" s="714"/>
      <c r="B111" s="335">
        <v>584</v>
      </c>
      <c r="C111" s="336">
        <v>2684</v>
      </c>
      <c r="D111" s="336">
        <v>10415</v>
      </c>
    </row>
    <row r="112" spans="1:4" ht="13.5" thickBot="1">
      <c r="A112" s="714"/>
      <c r="B112" s="335">
        <v>745</v>
      </c>
      <c r="C112" s="336">
        <v>3181</v>
      </c>
      <c r="D112" s="336">
        <v>13115</v>
      </c>
    </row>
    <row r="113" spans="1:4" ht="13.5" thickBot="1">
      <c r="A113" s="715"/>
      <c r="B113" s="335">
        <v>852</v>
      </c>
      <c r="C113" s="336">
        <v>7436</v>
      </c>
      <c r="D113" s="336">
        <v>25743</v>
      </c>
    </row>
    <row r="114" spans="1:4" ht="13.5" thickBot="1">
      <c r="A114" s="338" t="s">
        <v>694</v>
      </c>
      <c r="B114" s="335" t="s">
        <v>695</v>
      </c>
      <c r="C114" s="336">
        <v>624</v>
      </c>
      <c r="D114" s="336">
        <v>390</v>
      </c>
    </row>
    <row r="115" spans="1:4" ht="13.5" thickBot="1">
      <c r="A115" s="713" t="s">
        <v>696</v>
      </c>
      <c r="B115" s="335">
        <v>1493</v>
      </c>
      <c r="C115" s="336">
        <v>2627</v>
      </c>
      <c r="D115" s="336">
        <v>7711</v>
      </c>
    </row>
    <row r="116" spans="1:4" ht="13.5" thickBot="1">
      <c r="A116" s="715"/>
      <c r="B116" s="335">
        <v>1496</v>
      </c>
      <c r="C116" s="336">
        <v>2085</v>
      </c>
      <c r="D116" s="336">
        <v>6574</v>
      </c>
    </row>
    <row r="117" spans="1:4" ht="13.5" thickBot="1">
      <c r="A117" s="338" t="s">
        <v>697</v>
      </c>
      <c r="B117" s="335">
        <v>1720</v>
      </c>
      <c r="C117" s="336">
        <v>8948</v>
      </c>
      <c r="D117" s="336">
        <v>28752</v>
      </c>
    </row>
    <row r="118" spans="1:4" ht="13.5" thickBot="1">
      <c r="A118" s="713" t="s">
        <v>698</v>
      </c>
      <c r="B118" s="335">
        <v>1285</v>
      </c>
      <c r="C118" s="336">
        <v>6292</v>
      </c>
      <c r="D118" s="336">
        <v>18577</v>
      </c>
    </row>
    <row r="119" spans="1:4" ht="13.5" thickBot="1">
      <c r="A119" s="714"/>
      <c r="B119" s="335">
        <v>1590</v>
      </c>
      <c r="C119" s="336">
        <v>5586</v>
      </c>
      <c r="D119" s="336">
        <v>23943</v>
      </c>
    </row>
    <row r="120" spans="1:4" ht="13.5" thickBot="1">
      <c r="A120" s="714"/>
      <c r="B120" s="335">
        <v>2135</v>
      </c>
      <c r="C120" s="336">
        <v>5140</v>
      </c>
      <c r="D120" s="336">
        <v>27353</v>
      </c>
    </row>
    <row r="121" spans="1:4" ht="13.5" thickBot="1">
      <c r="A121" s="715"/>
      <c r="B121" s="335">
        <v>2248</v>
      </c>
      <c r="C121" s="336">
        <v>1970</v>
      </c>
      <c r="D121" s="336">
        <v>14826</v>
      </c>
    </row>
    <row r="122" spans="1:4" ht="13.5" thickBot="1">
      <c r="A122" s="713" t="s">
        <v>699</v>
      </c>
      <c r="B122" s="335">
        <v>1106</v>
      </c>
      <c r="C122" s="336">
        <v>2411</v>
      </c>
      <c r="D122" s="336">
        <v>1440</v>
      </c>
    </row>
    <row r="123" spans="1:4" ht="13.5" thickBot="1">
      <c r="A123" s="714"/>
      <c r="B123" s="335">
        <v>1167</v>
      </c>
      <c r="C123" s="336">
        <v>5862</v>
      </c>
      <c r="D123" s="336">
        <v>17272</v>
      </c>
    </row>
    <row r="124" spans="1:4" ht="13.5" thickBot="1">
      <c r="A124" s="714"/>
      <c r="B124" s="335">
        <v>1243</v>
      </c>
      <c r="C124" s="336">
        <v>3059</v>
      </c>
      <c r="D124" s="336">
        <v>9024</v>
      </c>
    </row>
    <row r="125" spans="1:4" ht="13.5" thickBot="1">
      <c r="A125" s="715"/>
      <c r="B125" s="335">
        <v>1536</v>
      </c>
      <c r="C125" s="336">
        <v>4177</v>
      </c>
      <c r="D125" s="336">
        <v>33797</v>
      </c>
    </row>
    <row r="126" spans="1:4" ht="13.5" thickBot="1">
      <c r="A126" s="338" t="s">
        <v>700</v>
      </c>
      <c r="B126" s="335" t="s">
        <v>701</v>
      </c>
      <c r="C126" s="336">
        <v>624</v>
      </c>
      <c r="D126" s="336">
        <v>1872</v>
      </c>
    </row>
    <row r="127" spans="1:4" ht="13.5" thickBot="1">
      <c r="A127" s="713" t="s">
        <v>702</v>
      </c>
      <c r="B127" s="335">
        <v>2001</v>
      </c>
      <c r="C127" s="336">
        <v>344</v>
      </c>
      <c r="D127" s="336">
        <v>2576</v>
      </c>
    </row>
    <row r="128" spans="1:4" ht="13.5" thickBot="1">
      <c r="A128" s="715"/>
      <c r="B128" s="335">
        <v>2002</v>
      </c>
      <c r="C128" s="336">
        <v>582</v>
      </c>
      <c r="D128" s="336">
        <v>2703</v>
      </c>
    </row>
    <row r="129" spans="1:4" ht="13.5" thickBot="1">
      <c r="A129" s="338" t="s">
        <v>703</v>
      </c>
      <c r="B129" s="335">
        <v>2316</v>
      </c>
      <c r="C129" s="336">
        <v>1624</v>
      </c>
      <c r="D129" s="336">
        <v>5330</v>
      </c>
    </row>
    <row r="130" spans="1:4" ht="13.5" thickBot="1">
      <c r="A130" s="713" t="s">
        <v>704</v>
      </c>
      <c r="B130" s="335">
        <v>1161</v>
      </c>
      <c r="C130" s="336">
        <v>1198</v>
      </c>
      <c r="D130" s="336">
        <v>3523</v>
      </c>
    </row>
    <row r="131" spans="1:4" ht="13.5" thickBot="1">
      <c r="A131" s="715"/>
      <c r="B131" s="335">
        <v>1180</v>
      </c>
      <c r="C131" s="336">
        <v>1477</v>
      </c>
      <c r="D131" s="336">
        <v>4344</v>
      </c>
    </row>
    <row r="132" spans="1:4" ht="13.5" thickBot="1">
      <c r="A132" s="338" t="s">
        <v>705</v>
      </c>
      <c r="B132" s="335">
        <v>4</v>
      </c>
      <c r="C132" s="336">
        <v>1245</v>
      </c>
      <c r="D132" s="336">
        <v>3428</v>
      </c>
    </row>
    <row r="133" spans="1:4" ht="13.5" thickBot="1">
      <c r="A133" s="338" t="s">
        <v>706</v>
      </c>
      <c r="B133" s="335">
        <v>1925</v>
      </c>
      <c r="C133" s="336">
        <v>5261</v>
      </c>
      <c r="D133" s="336">
        <v>15517</v>
      </c>
    </row>
    <row r="134" spans="1:4" ht="13.5" thickBot="1">
      <c r="A134" s="713" t="s">
        <v>707</v>
      </c>
      <c r="B134" s="335">
        <v>1898</v>
      </c>
      <c r="C134" s="336">
        <v>5667</v>
      </c>
      <c r="D134" s="336">
        <v>17072</v>
      </c>
    </row>
    <row r="135" spans="1:4" ht="13.5" thickBot="1">
      <c r="A135" s="715"/>
      <c r="B135" s="335">
        <v>1983</v>
      </c>
      <c r="C135" s="336">
        <v>919</v>
      </c>
      <c r="D135" s="336">
        <v>549</v>
      </c>
    </row>
    <row r="136" spans="1:4" ht="13.5" thickBot="1">
      <c r="A136" s="338" t="s">
        <v>708</v>
      </c>
      <c r="B136" s="335">
        <v>2081</v>
      </c>
      <c r="C136" s="336">
        <v>2639</v>
      </c>
      <c r="D136" s="336">
        <v>3391</v>
      </c>
    </row>
    <row r="137" spans="1:4" ht="13.5" thickBot="1">
      <c r="A137" s="713" t="s">
        <v>709</v>
      </c>
      <c r="B137" s="335">
        <v>1092</v>
      </c>
      <c r="C137" s="336">
        <v>7333</v>
      </c>
      <c r="D137" s="336">
        <v>20560</v>
      </c>
    </row>
    <row r="138" spans="1:4" ht="13.5" thickBot="1">
      <c r="A138" s="715"/>
      <c r="B138" s="335">
        <v>1093</v>
      </c>
      <c r="C138" s="336">
        <v>3759</v>
      </c>
      <c r="D138" s="336">
        <v>11945</v>
      </c>
    </row>
    <row r="139" spans="1:4" ht="13.5" thickBot="1">
      <c r="A139" s="338" t="s">
        <v>710</v>
      </c>
      <c r="B139" s="335">
        <v>2305</v>
      </c>
      <c r="C139" s="336">
        <v>3674</v>
      </c>
      <c r="D139" s="336">
        <v>10910</v>
      </c>
    </row>
    <row r="140" spans="1:4" ht="13.5" thickBot="1">
      <c r="A140" s="713" t="s">
        <v>711</v>
      </c>
      <c r="B140" s="335">
        <v>2174</v>
      </c>
      <c r="C140" s="336">
        <v>1855</v>
      </c>
      <c r="D140" s="336">
        <v>5575</v>
      </c>
    </row>
    <row r="141" spans="1:4" ht="13.5" thickBot="1">
      <c r="A141" s="715"/>
      <c r="B141" s="335">
        <v>2281</v>
      </c>
      <c r="C141" s="336">
        <v>5554</v>
      </c>
      <c r="D141" s="336">
        <v>17102</v>
      </c>
    </row>
    <row r="142" spans="1:4" ht="13.5" thickBot="1">
      <c r="A142" s="713" t="s">
        <v>712</v>
      </c>
      <c r="B142" s="335">
        <v>268</v>
      </c>
      <c r="C142" s="336">
        <v>755</v>
      </c>
      <c r="D142" s="336">
        <v>453</v>
      </c>
    </row>
    <row r="143" spans="1:4" ht="13.5" thickBot="1">
      <c r="A143" s="714"/>
      <c r="B143" s="335">
        <v>316</v>
      </c>
      <c r="C143" s="336">
        <v>1510</v>
      </c>
      <c r="D143" s="336">
        <v>5812</v>
      </c>
    </row>
    <row r="144" spans="1:4" ht="13.5" thickBot="1">
      <c r="A144" s="714"/>
      <c r="B144" s="335">
        <v>429</v>
      </c>
      <c r="C144" s="336">
        <v>1229</v>
      </c>
      <c r="D144" s="336">
        <v>3680</v>
      </c>
    </row>
    <row r="145" spans="1:4" ht="13.5" thickBot="1">
      <c r="A145" s="714"/>
      <c r="B145" s="335">
        <v>564</v>
      </c>
      <c r="C145" s="336">
        <v>8071</v>
      </c>
      <c r="D145" s="336">
        <v>26306</v>
      </c>
    </row>
    <row r="146" spans="1:4" ht="13.5" thickBot="1">
      <c r="A146" s="715"/>
      <c r="B146" s="335">
        <v>2017</v>
      </c>
      <c r="C146" s="336">
        <v>1159</v>
      </c>
      <c r="D146" s="336">
        <v>4531</v>
      </c>
    </row>
    <row r="147" spans="1:4" ht="13.5" thickBot="1">
      <c r="A147" s="338" t="s">
        <v>713</v>
      </c>
      <c r="B147" s="335">
        <v>2221</v>
      </c>
      <c r="C147" s="336">
        <v>5478</v>
      </c>
      <c r="D147" s="336">
        <v>14106</v>
      </c>
    </row>
    <row r="148" spans="1:4" ht="13.5" thickBot="1">
      <c r="A148" s="713" t="s">
        <v>714</v>
      </c>
      <c r="B148" s="335">
        <v>17</v>
      </c>
      <c r="C148" s="336">
        <v>118</v>
      </c>
      <c r="D148" s="336">
        <v>134</v>
      </c>
    </row>
    <row r="149" spans="1:4" ht="13.5" thickBot="1">
      <c r="A149" s="714"/>
      <c r="B149" s="335">
        <v>1100</v>
      </c>
      <c r="C149" s="336">
        <v>1096</v>
      </c>
      <c r="D149" s="336">
        <v>3295</v>
      </c>
    </row>
    <row r="150" spans="1:4" ht="13.5" thickBot="1">
      <c r="A150" s="714"/>
      <c r="B150" s="335">
        <v>2283</v>
      </c>
      <c r="C150" s="336">
        <v>2004</v>
      </c>
      <c r="D150" s="336">
        <v>1200</v>
      </c>
    </row>
    <row r="151" spans="1:4" ht="13.5" thickBot="1">
      <c r="A151" s="714"/>
      <c r="B151" s="335">
        <v>2401</v>
      </c>
      <c r="C151" s="336">
        <v>7487</v>
      </c>
      <c r="D151" s="336">
        <v>4439</v>
      </c>
    </row>
    <row r="152" spans="1:4" ht="13.5" thickBot="1">
      <c r="A152" s="714"/>
      <c r="B152" s="335">
        <v>2465</v>
      </c>
      <c r="C152" s="336">
        <v>889</v>
      </c>
      <c r="D152" s="336">
        <v>634</v>
      </c>
    </row>
    <row r="153" spans="1:4" ht="13.5" thickBot="1">
      <c r="A153" s="714"/>
      <c r="B153" s="335">
        <v>2497</v>
      </c>
      <c r="C153" s="336">
        <v>2830</v>
      </c>
      <c r="D153" s="336">
        <v>2456</v>
      </c>
    </row>
    <row r="154" spans="1:4" ht="13.5" thickBot="1">
      <c r="A154" s="714"/>
      <c r="B154" s="335">
        <v>2498</v>
      </c>
      <c r="C154" s="336">
        <v>1388</v>
      </c>
      <c r="D154" s="336">
        <v>1030</v>
      </c>
    </row>
    <row r="155" spans="1:4" ht="13.5" thickBot="1">
      <c r="A155" s="714"/>
      <c r="B155" s="335" t="s">
        <v>715</v>
      </c>
      <c r="C155" s="336">
        <v>427</v>
      </c>
      <c r="D155" s="336">
        <v>292</v>
      </c>
    </row>
    <row r="156" spans="1:4" ht="13.5" thickBot="1">
      <c r="A156" s="714"/>
      <c r="B156" s="335" t="s">
        <v>716</v>
      </c>
      <c r="C156" s="336">
        <v>416</v>
      </c>
      <c r="D156" s="336">
        <v>286</v>
      </c>
    </row>
    <row r="157" spans="1:4" ht="13.5" thickBot="1">
      <c r="A157" s="715"/>
      <c r="B157" s="335" t="s">
        <v>717</v>
      </c>
      <c r="C157" s="336">
        <v>416</v>
      </c>
      <c r="D157" s="336">
        <v>891</v>
      </c>
    </row>
    <row r="158" spans="1:4" ht="13.5" thickBot="1">
      <c r="A158" s="713" t="s">
        <v>718</v>
      </c>
      <c r="B158" s="335" t="s">
        <v>719</v>
      </c>
      <c r="C158" s="336">
        <v>9675</v>
      </c>
      <c r="D158" s="336">
        <v>8324</v>
      </c>
    </row>
    <row r="159" spans="1:4" ht="13.5" thickBot="1">
      <c r="A159" s="715"/>
      <c r="B159" s="335" t="s">
        <v>720</v>
      </c>
      <c r="C159" s="336">
        <v>6157</v>
      </c>
      <c r="D159" s="336">
        <v>1053</v>
      </c>
    </row>
    <row r="160" spans="1:4" ht="13.5" thickBot="1">
      <c r="A160" s="338" t="s">
        <v>721</v>
      </c>
      <c r="B160" s="335" t="s">
        <v>722</v>
      </c>
      <c r="C160" s="336">
        <v>4905</v>
      </c>
      <c r="D160" s="337">
        <v>7598</v>
      </c>
    </row>
    <row r="161" spans="1:4" ht="13.5" thickBot="1">
      <c r="A161" s="338" t="s">
        <v>723</v>
      </c>
      <c r="B161" s="335" t="s">
        <v>724</v>
      </c>
      <c r="C161" s="336">
        <v>1194</v>
      </c>
      <c r="D161" s="336">
        <v>219</v>
      </c>
    </row>
    <row r="162" spans="1:4" ht="13.5" thickBot="1">
      <c r="A162" s="338" t="s">
        <v>725</v>
      </c>
      <c r="B162" s="335" t="s">
        <v>726</v>
      </c>
      <c r="C162" s="336">
        <v>885</v>
      </c>
      <c r="D162" s="336">
        <v>123</v>
      </c>
    </row>
    <row r="163" spans="1:4" ht="13.5" thickBot="1">
      <c r="A163" s="338" t="s">
        <v>727</v>
      </c>
      <c r="B163" s="335" t="s">
        <v>728</v>
      </c>
      <c r="C163" s="336">
        <v>15602</v>
      </c>
      <c r="D163" s="336">
        <v>2652</v>
      </c>
    </row>
    <row r="164" spans="1:4" ht="13.5" thickBot="1">
      <c r="A164" s="338" t="s">
        <v>729</v>
      </c>
      <c r="B164" s="335" t="s">
        <v>730</v>
      </c>
      <c r="C164" s="336">
        <v>26302</v>
      </c>
      <c r="D164" s="336">
        <v>4426</v>
      </c>
    </row>
    <row r="165" spans="1:4" ht="13.5" thickBot="1">
      <c r="A165" s="338" t="s">
        <v>731</v>
      </c>
      <c r="B165" s="335" t="s">
        <v>732</v>
      </c>
      <c r="C165" s="336">
        <v>14453</v>
      </c>
      <c r="D165" s="336">
        <v>34508</v>
      </c>
    </row>
    <row r="166" spans="1:4" ht="13.5" thickBot="1">
      <c r="A166" s="338" t="s">
        <v>733</v>
      </c>
      <c r="B166" s="335" t="s">
        <v>734</v>
      </c>
      <c r="C166" s="336">
        <v>12179</v>
      </c>
      <c r="D166" s="336">
        <v>1999</v>
      </c>
    </row>
    <row r="167" spans="1:4" ht="13.5" thickBot="1">
      <c r="A167" s="338" t="s">
        <v>735</v>
      </c>
      <c r="B167" s="335" t="s">
        <v>736</v>
      </c>
      <c r="C167" s="336">
        <v>9104</v>
      </c>
      <c r="D167" s="336">
        <v>1862</v>
      </c>
    </row>
    <row r="168" spans="1:4" ht="13.5" thickBot="1">
      <c r="A168" s="338" t="s">
        <v>737</v>
      </c>
      <c r="B168" s="335" t="s">
        <v>738</v>
      </c>
      <c r="C168" s="336">
        <v>11947</v>
      </c>
      <c r="D168" s="336">
        <v>1994</v>
      </c>
    </row>
    <row r="169" spans="1:4" ht="13.5" thickBot="1">
      <c r="A169" s="338" t="s">
        <v>739</v>
      </c>
      <c r="B169" s="335" t="s">
        <v>740</v>
      </c>
      <c r="C169" s="336">
        <v>111</v>
      </c>
      <c r="D169" s="336">
        <v>44</v>
      </c>
    </row>
    <row r="170" spans="1:4" ht="13.5" thickBot="1">
      <c r="A170" s="338" t="s">
        <v>741</v>
      </c>
      <c r="B170" s="335" t="s">
        <v>742</v>
      </c>
      <c r="C170" s="336">
        <v>12489</v>
      </c>
      <c r="D170" s="336">
        <v>2095</v>
      </c>
    </row>
    <row r="171" spans="1:4" ht="13.5" thickBot="1">
      <c r="A171" s="338" t="s">
        <v>743</v>
      </c>
      <c r="B171" s="335" t="s">
        <v>744</v>
      </c>
      <c r="C171" s="336">
        <v>11015</v>
      </c>
      <c r="D171" s="336">
        <v>2275</v>
      </c>
    </row>
    <row r="172" spans="1:4" ht="13.5" thickBot="1">
      <c r="A172" s="713" t="s">
        <v>745</v>
      </c>
      <c r="B172" s="335" t="s">
        <v>746</v>
      </c>
      <c r="C172" s="336">
        <v>16127</v>
      </c>
      <c r="D172" s="336">
        <v>2797</v>
      </c>
    </row>
    <row r="173" spans="1:4" ht="13.5" thickBot="1">
      <c r="A173" s="715"/>
      <c r="B173" s="335" t="s">
        <v>747</v>
      </c>
      <c r="C173" s="336">
        <v>33266</v>
      </c>
      <c r="D173" s="336">
        <v>6140</v>
      </c>
    </row>
    <row r="174" spans="1:4" ht="13.5" thickBot="1">
      <c r="A174" s="338" t="s">
        <v>739</v>
      </c>
      <c r="B174" s="335" t="s">
        <v>748</v>
      </c>
      <c r="C174" s="336">
        <v>8408</v>
      </c>
      <c r="D174" s="336">
        <v>1745</v>
      </c>
    </row>
    <row r="175" spans="1:4" ht="13.5" thickBot="1">
      <c r="A175" s="713" t="s">
        <v>749</v>
      </c>
      <c r="B175" s="335" t="s">
        <v>750</v>
      </c>
      <c r="C175" s="336">
        <v>13109</v>
      </c>
      <c r="D175" s="336">
        <v>2722</v>
      </c>
    </row>
    <row r="176" spans="1:4" ht="13.5" thickBot="1">
      <c r="A176" s="715"/>
      <c r="B176" s="335" t="s">
        <v>751</v>
      </c>
      <c r="C176" s="336">
        <v>8630</v>
      </c>
      <c r="D176" s="336">
        <v>1223</v>
      </c>
    </row>
    <row r="177" spans="1:4" ht="13.5" thickBot="1">
      <c r="A177" s="338" t="s">
        <v>752</v>
      </c>
      <c r="B177" s="335" t="s">
        <v>753</v>
      </c>
      <c r="C177" s="336">
        <v>8971</v>
      </c>
      <c r="D177" s="336">
        <v>990</v>
      </c>
    </row>
    <row r="178" spans="1:4" ht="13.5" thickBot="1">
      <c r="A178" s="338" t="s">
        <v>739</v>
      </c>
      <c r="B178" s="335" t="s">
        <v>754</v>
      </c>
      <c r="C178" s="336">
        <v>134</v>
      </c>
      <c r="D178" s="336">
        <v>29</v>
      </c>
    </row>
    <row r="179" spans="1:4" ht="13.5" thickBot="1">
      <c r="A179" s="338" t="s">
        <v>755</v>
      </c>
      <c r="B179" s="335" t="s">
        <v>756</v>
      </c>
      <c r="C179" s="336">
        <v>8138</v>
      </c>
      <c r="D179" s="336">
        <v>1040</v>
      </c>
    </row>
    <row r="180" spans="1:4" ht="13.5" thickBot="1">
      <c r="A180" s="338" t="s">
        <v>757</v>
      </c>
      <c r="B180" s="335" t="s">
        <v>758</v>
      </c>
      <c r="C180" s="336">
        <v>2018</v>
      </c>
      <c r="D180" s="336">
        <v>355</v>
      </c>
    </row>
    <row r="181" spans="1:4" ht="13.5" thickBot="1">
      <c r="A181" s="338" t="s">
        <v>759</v>
      </c>
      <c r="B181" s="335" t="s">
        <v>760</v>
      </c>
      <c r="C181" s="336">
        <v>28985</v>
      </c>
      <c r="D181" s="336">
        <v>4765</v>
      </c>
    </row>
    <row r="182" spans="1:4" ht="13.5" thickBot="1">
      <c r="A182" s="338" t="s">
        <v>761</v>
      </c>
      <c r="B182" s="335" t="s">
        <v>762</v>
      </c>
      <c r="C182" s="336">
        <v>20292</v>
      </c>
      <c r="D182" s="336">
        <v>2761</v>
      </c>
    </row>
    <row r="183" spans="1:4" ht="13.5" thickBot="1">
      <c r="A183" s="338" t="s">
        <v>763</v>
      </c>
      <c r="B183" s="335" t="s">
        <v>764</v>
      </c>
      <c r="C183" s="336">
        <v>14066</v>
      </c>
      <c r="D183" s="336">
        <v>31181</v>
      </c>
    </row>
    <row r="184" spans="1:4" ht="13.5" thickBot="1">
      <c r="A184" s="713" t="s">
        <v>765</v>
      </c>
      <c r="B184" s="335" t="s">
        <v>766</v>
      </c>
      <c r="C184" s="336">
        <v>8662</v>
      </c>
      <c r="D184" s="336">
        <v>21017</v>
      </c>
    </row>
    <row r="185" spans="1:4" ht="13.5" thickBot="1">
      <c r="A185" s="715"/>
      <c r="B185" s="335" t="s">
        <v>767</v>
      </c>
      <c r="C185" s="336">
        <v>3980</v>
      </c>
      <c r="D185" s="336">
        <v>9677</v>
      </c>
    </row>
    <row r="186" spans="1:4" ht="13.5" thickBot="1">
      <c r="A186" s="713" t="s">
        <v>739</v>
      </c>
      <c r="B186" s="335" t="s">
        <v>768</v>
      </c>
      <c r="C186" s="336">
        <v>208</v>
      </c>
      <c r="D186" s="336">
        <v>82</v>
      </c>
    </row>
    <row r="187" spans="1:4" ht="13.5" thickBot="1">
      <c r="A187" s="714"/>
      <c r="B187" s="335" t="s">
        <v>769</v>
      </c>
      <c r="C187" s="336">
        <v>2995</v>
      </c>
      <c r="D187" s="336">
        <v>810</v>
      </c>
    </row>
    <row r="188" spans="1:4" ht="13.5" thickBot="1">
      <c r="A188" s="715"/>
      <c r="B188" s="335" t="s">
        <v>770</v>
      </c>
      <c r="C188" s="336">
        <v>1465</v>
      </c>
      <c r="D188" s="336">
        <v>274</v>
      </c>
    </row>
    <row r="189" spans="1:4" ht="13.5" thickBot="1">
      <c r="A189" s="338" t="s">
        <v>771</v>
      </c>
      <c r="B189" s="335" t="s">
        <v>772</v>
      </c>
      <c r="C189" s="336">
        <v>21922</v>
      </c>
      <c r="D189" s="336">
        <v>4129</v>
      </c>
    </row>
    <row r="190" spans="1:4" ht="13.5" thickBot="1">
      <c r="A190" s="338" t="s">
        <v>739</v>
      </c>
      <c r="B190" s="335" t="s">
        <v>773</v>
      </c>
      <c r="C190" s="336">
        <v>174</v>
      </c>
      <c r="D190" s="336">
        <v>36</v>
      </c>
    </row>
    <row r="191" spans="1:4" ht="13.5" thickBot="1">
      <c r="A191" s="338" t="s">
        <v>774</v>
      </c>
      <c r="B191" s="335" t="s">
        <v>775</v>
      </c>
      <c r="C191" s="336">
        <v>8632</v>
      </c>
      <c r="D191" s="336">
        <v>1794</v>
      </c>
    </row>
    <row r="192" spans="1:4" ht="13.5" thickBot="1">
      <c r="A192" s="338" t="s">
        <v>776</v>
      </c>
      <c r="B192" s="335" t="s">
        <v>777</v>
      </c>
      <c r="C192" s="336">
        <v>2733</v>
      </c>
      <c r="D192" s="336">
        <v>836</v>
      </c>
    </row>
    <row r="193" spans="1:4" ht="13.5" thickBot="1">
      <c r="A193" s="338" t="s">
        <v>778</v>
      </c>
      <c r="B193" s="335" t="s">
        <v>779</v>
      </c>
      <c r="C193" s="336">
        <v>1108</v>
      </c>
      <c r="D193" s="336">
        <v>207</v>
      </c>
    </row>
    <row r="194" spans="1:4" ht="13.5" thickBot="1">
      <c r="A194" s="713" t="s">
        <v>780</v>
      </c>
      <c r="B194" s="335" t="s">
        <v>781</v>
      </c>
      <c r="C194" s="336">
        <v>19633</v>
      </c>
      <c r="D194" s="336">
        <v>76761</v>
      </c>
    </row>
    <row r="195" spans="1:4" ht="13.5" thickBot="1">
      <c r="A195" s="715"/>
      <c r="B195" s="335" t="s">
        <v>782</v>
      </c>
      <c r="C195" s="336">
        <v>32226</v>
      </c>
      <c r="D195" s="336">
        <v>76763</v>
      </c>
    </row>
    <row r="196" spans="1:4" ht="13.5" thickBot="1">
      <c r="A196" s="338" t="s">
        <v>739</v>
      </c>
      <c r="B196" s="335" t="s">
        <v>783</v>
      </c>
      <c r="C196" s="336">
        <v>5739</v>
      </c>
      <c r="D196" s="336">
        <v>832</v>
      </c>
    </row>
    <row r="197" spans="1:4" ht="13.5" thickBot="1">
      <c r="A197" s="338" t="s">
        <v>784</v>
      </c>
      <c r="B197" s="335" t="s">
        <v>785</v>
      </c>
      <c r="C197" s="336">
        <v>8084</v>
      </c>
      <c r="D197" s="336">
        <v>15162</v>
      </c>
    </row>
    <row r="198" spans="1:4" ht="13.5" thickBot="1">
      <c r="A198" s="338" t="s">
        <v>786</v>
      </c>
      <c r="B198" s="335" t="s">
        <v>787</v>
      </c>
      <c r="C198" s="336">
        <v>13907</v>
      </c>
      <c r="D198" s="336">
        <v>1366</v>
      </c>
    </row>
    <row r="199" spans="1:4" ht="13.5" thickBot="1">
      <c r="A199" s="338" t="s">
        <v>788</v>
      </c>
      <c r="B199" s="335" t="s">
        <v>789</v>
      </c>
      <c r="C199" s="336">
        <v>656</v>
      </c>
      <c r="D199" s="336">
        <v>136</v>
      </c>
    </row>
    <row r="200" spans="1:4" ht="13.5" thickBot="1">
      <c r="A200" s="713" t="s">
        <v>739</v>
      </c>
      <c r="B200" s="335" t="s">
        <v>790</v>
      </c>
      <c r="C200" s="336">
        <v>12838</v>
      </c>
      <c r="D200" s="336">
        <v>1300</v>
      </c>
    </row>
    <row r="201" spans="1:4" ht="13.5" thickBot="1">
      <c r="A201" s="715"/>
      <c r="B201" s="335" t="s">
        <v>791</v>
      </c>
      <c r="C201" s="336">
        <v>6345</v>
      </c>
      <c r="D201" s="336">
        <v>1132</v>
      </c>
    </row>
    <row r="202" spans="1:4" ht="13.5" thickBot="1">
      <c r="A202" s="713" t="s">
        <v>792</v>
      </c>
      <c r="B202" s="335" t="s">
        <v>793</v>
      </c>
      <c r="C202" s="336">
        <v>817</v>
      </c>
      <c r="D202" s="336">
        <v>114</v>
      </c>
    </row>
    <row r="203" spans="1:4" ht="13.5" thickBot="1">
      <c r="A203" s="715"/>
      <c r="B203" s="335" t="s">
        <v>794</v>
      </c>
      <c r="C203" s="336">
        <v>2284</v>
      </c>
      <c r="D203" s="336">
        <v>421</v>
      </c>
    </row>
    <row r="204" spans="1:4" ht="13.5" thickBot="1">
      <c r="A204" s="713" t="s">
        <v>795</v>
      </c>
      <c r="B204" s="335" t="s">
        <v>796</v>
      </c>
      <c r="C204" s="336">
        <v>13847</v>
      </c>
      <c r="D204" s="336">
        <v>1590</v>
      </c>
    </row>
    <row r="205" spans="1:4" ht="13.5" thickBot="1">
      <c r="A205" s="715"/>
      <c r="B205" s="335" t="s">
        <v>797</v>
      </c>
      <c r="C205" s="336">
        <v>7202</v>
      </c>
      <c r="D205" s="336">
        <v>1045</v>
      </c>
    </row>
    <row r="206" spans="1:4" ht="13.5" thickBot="1">
      <c r="A206" s="338" t="s">
        <v>798</v>
      </c>
      <c r="B206" s="335" t="s">
        <v>799</v>
      </c>
      <c r="C206" s="336">
        <v>21235</v>
      </c>
      <c r="D206" s="336">
        <v>2867</v>
      </c>
    </row>
    <row r="207" spans="1:4" ht="13.5" thickBot="1">
      <c r="A207" s="713" t="s">
        <v>800</v>
      </c>
      <c r="B207" s="335" t="s">
        <v>801</v>
      </c>
      <c r="C207" s="336">
        <v>21957</v>
      </c>
      <c r="D207" s="336">
        <v>2485</v>
      </c>
    </row>
    <row r="208" spans="1:4" ht="13.5" thickBot="1">
      <c r="A208" s="715"/>
      <c r="B208" s="335" t="s">
        <v>802</v>
      </c>
      <c r="C208" s="336">
        <v>5983</v>
      </c>
      <c r="D208" s="336">
        <v>868</v>
      </c>
    </row>
    <row r="209" spans="1:4" ht="13.5" thickBot="1">
      <c r="A209" s="338" t="s">
        <v>739</v>
      </c>
      <c r="B209" s="335" t="s">
        <v>803</v>
      </c>
      <c r="C209" s="336">
        <v>3279</v>
      </c>
      <c r="D209" s="336">
        <v>474</v>
      </c>
    </row>
    <row r="210" spans="1:4" ht="13.5" thickBot="1">
      <c r="A210" s="713" t="s">
        <v>804</v>
      </c>
      <c r="B210" s="335" t="s">
        <v>805</v>
      </c>
      <c r="C210" s="336">
        <v>18199</v>
      </c>
      <c r="D210" s="336">
        <v>1382</v>
      </c>
    </row>
    <row r="211" spans="1:4" ht="13.5" thickBot="1">
      <c r="A211" s="715"/>
      <c r="B211" s="335" t="s">
        <v>806</v>
      </c>
      <c r="C211" s="336">
        <v>5992</v>
      </c>
      <c r="D211" s="336">
        <v>869</v>
      </c>
    </row>
    <row r="212" spans="1:4" ht="13.5" thickBot="1">
      <c r="A212" s="713" t="s">
        <v>739</v>
      </c>
      <c r="B212" s="335" t="s">
        <v>807</v>
      </c>
      <c r="C212" s="336">
        <v>4792</v>
      </c>
      <c r="D212" s="336">
        <v>779</v>
      </c>
    </row>
    <row r="213" spans="1:4" ht="13.5" thickBot="1">
      <c r="A213" s="714"/>
      <c r="B213" s="335" t="s">
        <v>808</v>
      </c>
      <c r="C213" s="336">
        <v>4080</v>
      </c>
      <c r="D213" s="336">
        <v>592</v>
      </c>
    </row>
    <row r="214" spans="1:4" ht="13.5" thickBot="1">
      <c r="A214" s="714"/>
      <c r="B214" s="335" t="s">
        <v>809</v>
      </c>
      <c r="C214" s="336">
        <v>1449</v>
      </c>
      <c r="D214" s="337">
        <v>202</v>
      </c>
    </row>
    <row r="215" spans="1:4" ht="13.5" thickBot="1">
      <c r="A215" s="714"/>
      <c r="B215" s="335" t="s">
        <v>810</v>
      </c>
      <c r="C215" s="336">
        <v>3431</v>
      </c>
      <c r="D215" s="336">
        <v>496</v>
      </c>
    </row>
    <row r="216" spans="1:4" ht="13.5" thickBot="1">
      <c r="A216" s="715"/>
      <c r="B216" s="335" t="s">
        <v>811</v>
      </c>
      <c r="C216" s="336">
        <v>2003</v>
      </c>
      <c r="D216" s="336">
        <v>291</v>
      </c>
    </row>
    <row r="217" spans="1:4" ht="13.5" thickBot="1">
      <c r="A217" s="338" t="s">
        <v>812</v>
      </c>
      <c r="B217" s="335" t="s">
        <v>813</v>
      </c>
      <c r="C217" s="336">
        <v>4123</v>
      </c>
      <c r="D217" s="336">
        <v>757</v>
      </c>
    </row>
    <row r="218" spans="1:4" ht="13.5" thickBot="1">
      <c r="A218" s="713" t="s">
        <v>814</v>
      </c>
      <c r="B218" s="335" t="s">
        <v>815</v>
      </c>
      <c r="C218" s="336">
        <v>8807</v>
      </c>
      <c r="D218" s="336">
        <v>1277</v>
      </c>
    </row>
    <row r="219" spans="1:4" ht="13.5" thickBot="1">
      <c r="A219" s="714"/>
      <c r="B219" s="335" t="s">
        <v>816</v>
      </c>
      <c r="C219" s="336">
        <v>1605</v>
      </c>
      <c r="D219" s="336">
        <v>333</v>
      </c>
    </row>
    <row r="220" spans="1:4" ht="13.5" thickBot="1">
      <c r="A220" s="714"/>
      <c r="B220" s="335" t="s">
        <v>817</v>
      </c>
      <c r="C220" s="336">
        <v>3320</v>
      </c>
      <c r="D220" s="336">
        <v>377</v>
      </c>
    </row>
    <row r="221" spans="1:4" ht="13.5" thickBot="1">
      <c r="A221" s="715"/>
      <c r="B221" s="335" t="s">
        <v>818</v>
      </c>
      <c r="C221" s="336">
        <v>9066</v>
      </c>
      <c r="D221" s="336">
        <v>1314</v>
      </c>
    </row>
    <row r="222" spans="1:4" ht="13.5" thickBot="1">
      <c r="A222" s="338" t="s">
        <v>819</v>
      </c>
      <c r="B222" s="335" t="s">
        <v>820</v>
      </c>
      <c r="C222" s="336">
        <v>3713</v>
      </c>
      <c r="D222" s="336">
        <v>422</v>
      </c>
    </row>
    <row r="223" spans="1:4" ht="13.5" thickBot="1">
      <c r="A223" s="338" t="s">
        <v>821</v>
      </c>
      <c r="B223" s="335" t="s">
        <v>822</v>
      </c>
      <c r="C223" s="336">
        <v>2621</v>
      </c>
      <c r="D223" s="336">
        <v>545</v>
      </c>
    </row>
    <row r="224" spans="1:4" ht="13.5" thickBot="1">
      <c r="A224" s="713" t="s">
        <v>823</v>
      </c>
      <c r="B224" s="335" t="s">
        <v>824</v>
      </c>
      <c r="C224" s="336">
        <v>13551</v>
      </c>
      <c r="D224" s="336">
        <v>1542</v>
      </c>
    </row>
    <row r="225" spans="1:4" ht="13.5" thickBot="1">
      <c r="A225" s="715"/>
      <c r="B225" s="335" t="s">
        <v>825</v>
      </c>
      <c r="C225" s="336">
        <v>8939</v>
      </c>
      <c r="D225" s="336">
        <v>1297</v>
      </c>
    </row>
    <row r="226" spans="1:4" ht="13.5" thickBot="1">
      <c r="A226" s="338" t="s">
        <v>826</v>
      </c>
      <c r="B226" s="335" t="s">
        <v>827</v>
      </c>
      <c r="C226" s="336">
        <v>34217</v>
      </c>
      <c r="D226" s="336">
        <v>4276</v>
      </c>
    </row>
    <row r="227" spans="1:4" ht="13.5" thickBot="1">
      <c r="A227" s="338" t="s">
        <v>739</v>
      </c>
      <c r="B227" s="335" t="s">
        <v>828</v>
      </c>
      <c r="C227" s="336">
        <v>5016</v>
      </c>
      <c r="D227" s="336">
        <v>728</v>
      </c>
    </row>
    <row r="228" spans="1:4" ht="13.5" thickBot="1">
      <c r="A228" s="338" t="s">
        <v>829</v>
      </c>
      <c r="B228" s="335" t="s">
        <v>830</v>
      </c>
      <c r="C228" s="336">
        <v>2333</v>
      </c>
      <c r="D228" s="336">
        <v>339</v>
      </c>
    </row>
    <row r="229" spans="1:4" ht="13.5" thickBot="1">
      <c r="A229" s="338" t="s">
        <v>831</v>
      </c>
      <c r="B229" s="335" t="s">
        <v>832</v>
      </c>
      <c r="C229" s="336">
        <v>2608</v>
      </c>
      <c r="D229" s="336">
        <v>541</v>
      </c>
    </row>
    <row r="230" spans="1:4" ht="13.5" thickBot="1">
      <c r="A230" s="338" t="s">
        <v>739</v>
      </c>
      <c r="B230" s="335" t="s">
        <v>833</v>
      </c>
      <c r="C230" s="336">
        <v>159</v>
      </c>
      <c r="D230" s="336">
        <v>33</v>
      </c>
    </row>
    <row r="231" spans="1:4" ht="13.5" thickBot="1">
      <c r="A231" s="713" t="s">
        <v>834</v>
      </c>
      <c r="B231" s="335" t="s">
        <v>835</v>
      </c>
      <c r="C231" s="336">
        <v>2615</v>
      </c>
      <c r="D231" s="336">
        <v>402</v>
      </c>
    </row>
    <row r="232" spans="1:4" ht="13.5" thickBot="1">
      <c r="A232" s="715"/>
      <c r="B232" s="335" t="s">
        <v>836</v>
      </c>
      <c r="C232" s="336">
        <v>20269</v>
      </c>
      <c r="D232" s="336">
        <v>2400</v>
      </c>
    </row>
    <row r="233" spans="1:4" ht="13.5" thickBot="1">
      <c r="A233" s="338" t="s">
        <v>739</v>
      </c>
      <c r="B233" s="335" t="s">
        <v>837</v>
      </c>
      <c r="C233" s="336">
        <v>143</v>
      </c>
      <c r="D233" s="336">
        <v>30</v>
      </c>
    </row>
    <row r="234" spans="1:4" ht="13.5" thickBot="1">
      <c r="A234" s="713" t="s">
        <v>838</v>
      </c>
      <c r="B234" s="335" t="s">
        <v>839</v>
      </c>
      <c r="C234" s="336">
        <v>5779</v>
      </c>
      <c r="D234" s="336">
        <v>730</v>
      </c>
    </row>
    <row r="235" spans="1:4" ht="13.5" thickBot="1">
      <c r="A235" s="715"/>
      <c r="B235" s="335" t="s">
        <v>840</v>
      </c>
      <c r="C235" s="336">
        <v>6763</v>
      </c>
      <c r="D235" s="336">
        <v>868</v>
      </c>
    </row>
    <row r="236" spans="1:4" ht="13.5" thickBot="1">
      <c r="A236" s="713" t="s">
        <v>739</v>
      </c>
      <c r="B236" s="335" t="s">
        <v>841</v>
      </c>
      <c r="C236" s="336">
        <v>3170</v>
      </c>
      <c r="D236" s="336">
        <v>423</v>
      </c>
    </row>
    <row r="237" spans="1:4" ht="13.5" thickBot="1">
      <c r="A237" s="715"/>
      <c r="B237" s="335" t="s">
        <v>842</v>
      </c>
      <c r="C237" s="336">
        <v>7715</v>
      </c>
      <c r="D237" s="336">
        <v>1032</v>
      </c>
    </row>
    <row r="238" spans="1:4" ht="13.5" thickBot="1">
      <c r="A238" s="713" t="s">
        <v>843</v>
      </c>
      <c r="B238" s="335" t="s">
        <v>844</v>
      </c>
      <c r="C238" s="336">
        <v>7828</v>
      </c>
      <c r="D238" s="336">
        <v>182</v>
      </c>
    </row>
    <row r="239" spans="1:4" ht="13.5" thickBot="1">
      <c r="A239" s="714"/>
      <c r="B239" s="335" t="s">
        <v>845</v>
      </c>
      <c r="C239" s="336">
        <v>1117</v>
      </c>
      <c r="D239" s="336">
        <v>1095</v>
      </c>
    </row>
    <row r="240" spans="1:4" ht="13.5" thickBot="1">
      <c r="A240" s="714"/>
      <c r="B240" s="335" t="s">
        <v>846</v>
      </c>
      <c r="C240" s="336">
        <v>6177</v>
      </c>
      <c r="D240" s="336">
        <v>735</v>
      </c>
    </row>
    <row r="241" spans="1:4" ht="13.5" thickBot="1">
      <c r="A241" s="715"/>
      <c r="B241" s="335" t="s">
        <v>847</v>
      </c>
      <c r="C241" s="336">
        <v>4830</v>
      </c>
      <c r="D241" s="336">
        <v>682</v>
      </c>
    </row>
    <row r="242" spans="1:4" ht="13.5" thickBot="1">
      <c r="A242" s="338" t="s">
        <v>848</v>
      </c>
      <c r="B242" s="335" t="s">
        <v>849</v>
      </c>
      <c r="C242" s="336">
        <v>27902</v>
      </c>
      <c r="D242" s="336">
        <v>1263</v>
      </c>
    </row>
    <row r="243" spans="1:4" ht="13.5" thickBot="1">
      <c r="A243" s="713" t="s">
        <v>739</v>
      </c>
      <c r="B243" s="335" t="s">
        <v>850</v>
      </c>
      <c r="C243" s="336">
        <v>4891</v>
      </c>
      <c r="D243" s="336">
        <v>344</v>
      </c>
    </row>
    <row r="244" spans="1:4" ht="13.5" thickBot="1">
      <c r="A244" s="714"/>
      <c r="B244" s="335" t="s">
        <v>851</v>
      </c>
      <c r="C244" s="336">
        <v>3807</v>
      </c>
      <c r="D244" s="336">
        <v>433</v>
      </c>
    </row>
    <row r="245" spans="1:4" ht="13.5" thickBot="1">
      <c r="A245" s="714"/>
      <c r="B245" s="335" t="s">
        <v>852</v>
      </c>
      <c r="C245" s="336">
        <v>1313</v>
      </c>
      <c r="D245" s="336">
        <v>266</v>
      </c>
    </row>
    <row r="246" spans="1:4" ht="13.5" thickBot="1">
      <c r="A246" s="715"/>
      <c r="B246" s="335" t="s">
        <v>853</v>
      </c>
      <c r="C246" s="336">
        <v>1409</v>
      </c>
      <c r="D246" s="336">
        <v>291</v>
      </c>
    </row>
    <row r="247" spans="1:4" ht="13.5" thickBot="1">
      <c r="A247" s="338" t="s">
        <v>854</v>
      </c>
      <c r="B247" s="335" t="s">
        <v>855</v>
      </c>
      <c r="C247" s="336">
        <v>15532</v>
      </c>
      <c r="D247" s="336">
        <v>1286</v>
      </c>
    </row>
    <row r="248" spans="1:4" ht="13.5" thickBot="1">
      <c r="A248" s="338" t="s">
        <v>739</v>
      </c>
      <c r="B248" s="335" t="s">
        <v>856</v>
      </c>
      <c r="C248" s="336">
        <v>2319</v>
      </c>
      <c r="D248" s="336">
        <v>474</v>
      </c>
    </row>
    <row r="249" spans="1:4" ht="13.5" thickBot="1">
      <c r="A249" s="338" t="s">
        <v>857</v>
      </c>
      <c r="B249" s="335" t="s">
        <v>858</v>
      </c>
      <c r="C249" s="336">
        <v>23479</v>
      </c>
      <c r="D249" s="336">
        <v>1745</v>
      </c>
    </row>
    <row r="250" spans="1:4" ht="13.5" thickBot="1">
      <c r="A250" s="338" t="s">
        <v>859</v>
      </c>
      <c r="B250" s="335" t="s">
        <v>860</v>
      </c>
      <c r="C250" s="336">
        <v>4246</v>
      </c>
      <c r="D250" s="336">
        <v>610</v>
      </c>
    </row>
    <row r="251" spans="1:4" ht="13.5" thickBot="1">
      <c r="A251" s="338" t="s">
        <v>861</v>
      </c>
      <c r="B251" s="335" t="s">
        <v>862</v>
      </c>
      <c r="C251" s="336">
        <v>5679</v>
      </c>
      <c r="D251" s="336">
        <v>977</v>
      </c>
    </row>
    <row r="252" spans="1:4" ht="13.5" thickBot="1">
      <c r="A252" s="713" t="s">
        <v>863</v>
      </c>
      <c r="B252" s="335" t="s">
        <v>864</v>
      </c>
      <c r="C252" s="336">
        <v>6462</v>
      </c>
      <c r="D252" s="336">
        <v>902</v>
      </c>
    </row>
    <row r="253" spans="1:4" ht="13.5" thickBot="1">
      <c r="A253" s="714"/>
      <c r="B253" s="335" t="s">
        <v>865</v>
      </c>
      <c r="C253" s="336">
        <v>6914</v>
      </c>
      <c r="D253" s="336">
        <v>738</v>
      </c>
    </row>
    <row r="254" spans="1:4" ht="13.5" thickBot="1">
      <c r="A254" s="715"/>
      <c r="B254" s="335" t="s">
        <v>866</v>
      </c>
      <c r="C254" s="336">
        <v>893</v>
      </c>
      <c r="D254" s="336">
        <v>150</v>
      </c>
    </row>
    <row r="255" spans="1:4" ht="13.5" thickBot="1">
      <c r="A255" s="338" t="s">
        <v>739</v>
      </c>
      <c r="B255" s="335" t="s">
        <v>867</v>
      </c>
      <c r="C255" s="336">
        <v>2037</v>
      </c>
      <c r="D255" s="336">
        <v>295</v>
      </c>
    </row>
    <row r="256" spans="1:4" ht="13.5" thickBot="1">
      <c r="A256" s="338" t="s">
        <v>868</v>
      </c>
      <c r="B256" s="335" t="s">
        <v>869</v>
      </c>
      <c r="C256" s="336">
        <v>9393</v>
      </c>
      <c r="D256" s="336">
        <v>18788</v>
      </c>
    </row>
    <row r="257" spans="1:4" ht="13.5" thickBot="1">
      <c r="A257" s="713" t="s">
        <v>870</v>
      </c>
      <c r="B257" s="335" t="s">
        <v>871</v>
      </c>
      <c r="C257" s="336">
        <v>15512</v>
      </c>
      <c r="D257" s="336">
        <v>1182</v>
      </c>
    </row>
    <row r="258" spans="1:4" ht="13.5" thickBot="1">
      <c r="A258" s="715"/>
      <c r="B258" s="335" t="s">
        <v>872</v>
      </c>
      <c r="C258" s="336">
        <v>3519</v>
      </c>
      <c r="D258" s="336">
        <v>891</v>
      </c>
    </row>
    <row r="259" spans="1:4" ht="13.5" thickBot="1">
      <c r="A259" s="338" t="s">
        <v>873</v>
      </c>
      <c r="B259" s="335" t="s">
        <v>874</v>
      </c>
      <c r="C259" s="336">
        <v>3851</v>
      </c>
      <c r="D259" s="336">
        <v>272</v>
      </c>
    </row>
    <row r="260" spans="1:4" ht="13.5" thickBot="1">
      <c r="A260" s="338" t="s">
        <v>739</v>
      </c>
      <c r="B260" s="335" t="s">
        <v>875</v>
      </c>
      <c r="C260" s="336">
        <v>3473</v>
      </c>
      <c r="D260" s="336">
        <v>512</v>
      </c>
    </row>
    <row r="261" spans="1:4" ht="13.5" thickBot="1">
      <c r="A261" s="713" t="s">
        <v>876</v>
      </c>
      <c r="B261" s="335" t="s">
        <v>877</v>
      </c>
      <c r="C261" s="336">
        <v>6138</v>
      </c>
      <c r="D261" s="336">
        <v>986</v>
      </c>
    </row>
    <row r="262" spans="1:4" ht="13.5" thickBot="1">
      <c r="A262" s="715"/>
      <c r="B262" s="335" t="s">
        <v>878</v>
      </c>
      <c r="C262" s="336">
        <v>1636</v>
      </c>
      <c r="D262" s="336">
        <v>311</v>
      </c>
    </row>
    <row r="263" spans="1:4" ht="13.5" thickBot="1">
      <c r="A263" s="338" t="s">
        <v>879</v>
      </c>
      <c r="B263" s="335" t="s">
        <v>880</v>
      </c>
      <c r="C263" s="336">
        <v>26275</v>
      </c>
      <c r="D263" s="336">
        <v>4620</v>
      </c>
    </row>
    <row r="264" spans="1:4" ht="13.5" thickBot="1">
      <c r="A264" s="338" t="s">
        <v>881</v>
      </c>
      <c r="B264" s="335" t="s">
        <v>882</v>
      </c>
      <c r="C264" s="336">
        <v>12326</v>
      </c>
      <c r="D264" s="336">
        <v>1402</v>
      </c>
    </row>
    <row r="265" spans="1:4" ht="13.5" thickBot="1">
      <c r="A265" s="338" t="s">
        <v>883</v>
      </c>
      <c r="B265" s="335" t="s">
        <v>884</v>
      </c>
      <c r="C265" s="336">
        <v>28245</v>
      </c>
      <c r="D265" s="336">
        <v>2575</v>
      </c>
    </row>
    <row r="266" spans="1:4" ht="13.5" thickBot="1">
      <c r="A266" s="338" t="s">
        <v>885</v>
      </c>
      <c r="B266" s="335" t="s">
        <v>886</v>
      </c>
      <c r="C266" s="336">
        <v>5715</v>
      </c>
      <c r="D266" s="336">
        <v>774</v>
      </c>
    </row>
    <row r="267" spans="1:4" ht="13.5" thickBot="1">
      <c r="A267" s="713" t="s">
        <v>887</v>
      </c>
      <c r="B267" s="335" t="s">
        <v>888</v>
      </c>
      <c r="C267" s="336">
        <v>7046</v>
      </c>
      <c r="D267" s="336">
        <v>1206</v>
      </c>
    </row>
    <row r="268" spans="1:4" ht="13.5" thickBot="1">
      <c r="A268" s="714"/>
      <c r="B268" s="335" t="s">
        <v>889</v>
      </c>
      <c r="C268" s="336">
        <v>14999</v>
      </c>
      <c r="D268" s="336">
        <v>2520</v>
      </c>
    </row>
    <row r="269" spans="1:4" ht="13.5" thickBot="1">
      <c r="A269" s="715"/>
      <c r="B269" s="335" t="s">
        <v>890</v>
      </c>
      <c r="C269" s="336">
        <v>10673</v>
      </c>
      <c r="D269" s="336">
        <v>1788</v>
      </c>
    </row>
    <row r="270" spans="1:4" ht="13.5" thickBot="1">
      <c r="A270" s="338" t="s">
        <v>739</v>
      </c>
      <c r="B270" s="335" t="s">
        <v>891</v>
      </c>
      <c r="C270" s="336">
        <v>2173</v>
      </c>
      <c r="D270" s="336">
        <v>313</v>
      </c>
    </row>
    <row r="271" spans="1:4" ht="13.5" thickBot="1">
      <c r="A271" s="713" t="s">
        <v>892</v>
      </c>
      <c r="B271" s="335" t="s">
        <v>893</v>
      </c>
      <c r="C271" s="336">
        <v>17191</v>
      </c>
      <c r="D271" s="336">
        <v>2759</v>
      </c>
    </row>
    <row r="272" spans="1:4" ht="13.5" thickBot="1">
      <c r="A272" s="715"/>
      <c r="B272" s="335" t="s">
        <v>894</v>
      </c>
      <c r="C272" s="336">
        <v>29789</v>
      </c>
      <c r="D272" s="336">
        <v>4331</v>
      </c>
    </row>
    <row r="273" spans="1:4" ht="13.5" thickBot="1">
      <c r="A273" s="338" t="s">
        <v>739</v>
      </c>
      <c r="B273" s="335" t="s">
        <v>895</v>
      </c>
      <c r="C273" s="336">
        <v>1316</v>
      </c>
      <c r="D273" s="336">
        <v>123</v>
      </c>
    </row>
    <row r="274" spans="1:4" ht="13.5" thickBot="1">
      <c r="A274" s="713" t="s">
        <v>896</v>
      </c>
      <c r="B274" s="335" t="s">
        <v>897</v>
      </c>
      <c r="C274" s="336">
        <v>9534</v>
      </c>
      <c r="D274" s="336">
        <v>1091</v>
      </c>
    </row>
    <row r="275" spans="1:4" ht="13.5" thickBot="1">
      <c r="A275" s="715"/>
      <c r="B275" s="335" t="s">
        <v>898</v>
      </c>
      <c r="C275" s="336">
        <v>7880</v>
      </c>
      <c r="D275" s="336">
        <v>1141</v>
      </c>
    </row>
    <row r="276" spans="1:4" ht="13.5" thickBot="1">
      <c r="A276" s="338" t="s">
        <v>899</v>
      </c>
      <c r="B276" s="335" t="s">
        <v>900</v>
      </c>
      <c r="C276" s="336">
        <v>17896</v>
      </c>
      <c r="D276" s="336">
        <v>2008</v>
      </c>
    </row>
    <row r="277" spans="1:4" ht="13.5" thickBot="1">
      <c r="A277" s="713" t="s">
        <v>901</v>
      </c>
      <c r="B277" s="335" t="s">
        <v>902</v>
      </c>
      <c r="C277" s="336">
        <v>9563</v>
      </c>
      <c r="D277" s="336">
        <v>1061</v>
      </c>
    </row>
    <row r="278" spans="1:4" ht="13.5" thickBot="1">
      <c r="A278" s="715"/>
      <c r="B278" s="335" t="s">
        <v>903</v>
      </c>
      <c r="C278" s="336">
        <v>10452</v>
      </c>
      <c r="D278" s="336">
        <v>1177</v>
      </c>
    </row>
    <row r="279" spans="1:4" ht="13.5" thickBot="1">
      <c r="A279" s="713" t="s">
        <v>739</v>
      </c>
      <c r="B279" s="335" t="s">
        <v>904</v>
      </c>
      <c r="C279" s="336">
        <v>7966</v>
      </c>
      <c r="D279" s="336">
        <v>1906</v>
      </c>
    </row>
    <row r="280" spans="1:4" ht="13.5" thickBot="1">
      <c r="A280" s="715"/>
      <c r="B280" s="335" t="s">
        <v>905</v>
      </c>
      <c r="C280" s="336">
        <v>2656</v>
      </c>
      <c r="D280" s="336">
        <v>308</v>
      </c>
    </row>
    <row r="281" spans="1:4" ht="13.5" thickBot="1">
      <c r="A281" s="338" t="s">
        <v>906</v>
      </c>
      <c r="B281" s="335" t="s">
        <v>907</v>
      </c>
      <c r="C281" s="336">
        <v>5159</v>
      </c>
      <c r="D281" s="336">
        <v>726</v>
      </c>
    </row>
    <row r="282" spans="1:4" ht="13.5" thickBot="1">
      <c r="A282" s="338" t="s">
        <v>908</v>
      </c>
      <c r="B282" s="335" t="s">
        <v>909</v>
      </c>
      <c r="C282" s="336">
        <v>21500</v>
      </c>
      <c r="D282" s="336">
        <v>32140</v>
      </c>
    </row>
    <row r="283" spans="1:4" ht="13.5" thickBot="1">
      <c r="A283" s="713" t="s">
        <v>739</v>
      </c>
      <c r="B283" s="335" t="s">
        <v>910</v>
      </c>
      <c r="C283" s="336">
        <v>1647</v>
      </c>
      <c r="D283" s="336">
        <v>273</v>
      </c>
    </row>
    <row r="284" spans="1:4" ht="13.5" thickBot="1">
      <c r="A284" s="714"/>
      <c r="B284" s="335" t="s">
        <v>911</v>
      </c>
      <c r="C284" s="336">
        <v>165</v>
      </c>
      <c r="D284" s="336">
        <v>34</v>
      </c>
    </row>
    <row r="285" spans="1:4" ht="13.5" thickBot="1">
      <c r="A285" s="715"/>
      <c r="B285" s="335" t="s">
        <v>912</v>
      </c>
      <c r="C285" s="336">
        <v>3136</v>
      </c>
      <c r="D285" s="336">
        <v>468</v>
      </c>
    </row>
    <row r="286" spans="1:4" ht="13.5" thickBot="1">
      <c r="A286" s="718" t="s">
        <v>913</v>
      </c>
      <c r="B286" s="335" t="s">
        <v>914</v>
      </c>
      <c r="C286" s="336">
        <v>14670</v>
      </c>
      <c r="D286" s="336">
        <v>2363</v>
      </c>
    </row>
    <row r="287" spans="1:4" ht="13.5" thickBot="1">
      <c r="A287" s="719"/>
      <c r="B287" s="335" t="s">
        <v>915</v>
      </c>
      <c r="C287" s="336">
        <v>5589</v>
      </c>
      <c r="D287" s="336">
        <v>624</v>
      </c>
    </row>
    <row r="288" spans="1:4" ht="13.5" thickBot="1">
      <c r="A288" s="719"/>
      <c r="B288" s="335" t="s">
        <v>916</v>
      </c>
      <c r="C288" s="336">
        <v>5978</v>
      </c>
      <c r="D288" s="336">
        <v>704</v>
      </c>
    </row>
    <row r="289" spans="1:4" ht="13.5" thickBot="1">
      <c r="A289" s="714" t="s">
        <v>739</v>
      </c>
      <c r="B289" s="335" t="s">
        <v>917</v>
      </c>
      <c r="C289" s="336">
        <v>3292</v>
      </c>
      <c r="D289" s="336">
        <v>478</v>
      </c>
    </row>
    <row r="290" spans="1:4" ht="13.5" thickBot="1">
      <c r="A290" s="715"/>
      <c r="B290" s="335" t="s">
        <v>918</v>
      </c>
      <c r="C290" s="336">
        <v>5116</v>
      </c>
      <c r="D290" s="336">
        <v>725</v>
      </c>
    </row>
    <row r="291" spans="1:4" ht="13.5" thickBot="1">
      <c r="A291" s="338" t="s">
        <v>919</v>
      </c>
      <c r="B291" s="335" t="s">
        <v>920</v>
      </c>
      <c r="C291" s="336">
        <v>17403</v>
      </c>
      <c r="D291" s="336">
        <v>2253</v>
      </c>
    </row>
    <row r="292" spans="1:4" ht="13.5" thickBot="1">
      <c r="A292" s="338" t="s">
        <v>739</v>
      </c>
      <c r="B292" s="335" t="s">
        <v>921</v>
      </c>
      <c r="C292" s="336">
        <v>27</v>
      </c>
      <c r="D292" s="336">
        <v>10</v>
      </c>
    </row>
    <row r="293" spans="1:4" ht="13.5" thickBot="1">
      <c r="A293" s="338" t="s">
        <v>922</v>
      </c>
      <c r="B293" s="335" t="s">
        <v>923</v>
      </c>
      <c r="C293" s="336">
        <v>4490</v>
      </c>
      <c r="D293" s="336">
        <v>653</v>
      </c>
    </row>
    <row r="294" spans="1:4" ht="13.5" thickBot="1">
      <c r="A294" s="338" t="s">
        <v>739</v>
      </c>
      <c r="B294" s="335" t="s">
        <v>924</v>
      </c>
      <c r="C294" s="336">
        <v>558</v>
      </c>
      <c r="D294" s="336">
        <v>117</v>
      </c>
    </row>
    <row r="295" spans="1:4" ht="13.5" thickBot="1">
      <c r="A295" s="338" t="s">
        <v>925</v>
      </c>
      <c r="B295" s="335" t="s">
        <v>926</v>
      </c>
      <c r="C295" s="336">
        <v>2214</v>
      </c>
      <c r="D295" s="336">
        <v>467</v>
      </c>
    </row>
    <row r="296" spans="1:4" ht="13.5" thickBot="1">
      <c r="A296" s="338" t="s">
        <v>925</v>
      </c>
      <c r="B296" s="335" t="s">
        <v>927</v>
      </c>
      <c r="C296" s="336">
        <v>6561</v>
      </c>
      <c r="D296" s="336">
        <v>934</v>
      </c>
    </row>
    <row r="297" spans="1:4" ht="13.5" thickBot="1">
      <c r="A297" s="713" t="s">
        <v>739</v>
      </c>
      <c r="B297" s="335" t="s">
        <v>928</v>
      </c>
      <c r="C297" s="336">
        <v>8154</v>
      </c>
      <c r="D297" s="336">
        <v>1356</v>
      </c>
    </row>
    <row r="298" spans="1:4" ht="13.5" thickBot="1">
      <c r="A298" s="714"/>
      <c r="B298" s="335" t="s">
        <v>929</v>
      </c>
      <c r="C298" s="336">
        <v>1951</v>
      </c>
      <c r="D298" s="336">
        <v>406</v>
      </c>
    </row>
    <row r="299" spans="1:4" ht="13.5" thickBot="1">
      <c r="A299" s="715"/>
      <c r="B299" s="335" t="s">
        <v>930</v>
      </c>
      <c r="C299" s="336">
        <v>3295</v>
      </c>
      <c r="D299" s="336">
        <v>375</v>
      </c>
    </row>
    <row r="300" spans="1:4" ht="13.5" thickBot="1">
      <c r="A300" s="338" t="s">
        <v>931</v>
      </c>
      <c r="B300" s="335" t="s">
        <v>932</v>
      </c>
      <c r="C300" s="336">
        <v>15644</v>
      </c>
      <c r="D300" s="336">
        <v>48013</v>
      </c>
    </row>
    <row r="301" spans="1:4" ht="13.5" thickBot="1">
      <c r="A301" s="713" t="s">
        <v>933</v>
      </c>
      <c r="B301" s="335" t="s">
        <v>934</v>
      </c>
      <c r="C301" s="336">
        <v>6148</v>
      </c>
      <c r="D301" s="336">
        <v>1023</v>
      </c>
    </row>
    <row r="302" spans="1:4" ht="13.5" thickBot="1">
      <c r="A302" s="714"/>
      <c r="B302" s="335" t="s">
        <v>935</v>
      </c>
      <c r="C302" s="336">
        <v>4921</v>
      </c>
      <c r="D302" s="336">
        <v>556</v>
      </c>
    </row>
    <row r="303" spans="1:4" ht="13.5" thickBot="1">
      <c r="A303" s="714"/>
      <c r="B303" s="335" t="s">
        <v>936</v>
      </c>
      <c r="C303" s="336">
        <v>5152</v>
      </c>
      <c r="D303" s="336">
        <v>456</v>
      </c>
    </row>
    <row r="304" spans="1:4" ht="13.5" thickBot="1">
      <c r="A304" s="715"/>
      <c r="B304" s="335" t="s">
        <v>937</v>
      </c>
      <c r="C304" s="336">
        <v>8089</v>
      </c>
      <c r="D304" s="336">
        <v>927</v>
      </c>
    </row>
    <row r="305" spans="1:4" ht="13.5" thickBot="1">
      <c r="A305" s="338" t="s">
        <v>739</v>
      </c>
      <c r="B305" s="335" t="s">
        <v>938</v>
      </c>
      <c r="C305" s="336">
        <v>4218</v>
      </c>
      <c r="D305" s="336">
        <v>602</v>
      </c>
    </row>
    <row r="306" spans="1:4" ht="13.5" thickBot="1">
      <c r="A306" s="713" t="s">
        <v>939</v>
      </c>
      <c r="B306" s="335" t="s">
        <v>940</v>
      </c>
      <c r="C306" s="336">
        <v>12962</v>
      </c>
      <c r="D306" s="336">
        <v>1459</v>
      </c>
    </row>
    <row r="307" spans="1:4" ht="13.5" thickBot="1">
      <c r="A307" s="714"/>
      <c r="B307" s="335" t="s">
        <v>941</v>
      </c>
      <c r="C307" s="336">
        <v>10038</v>
      </c>
      <c r="D307" s="336">
        <v>1142</v>
      </c>
    </row>
    <row r="308" spans="1:4" ht="13.5" thickBot="1">
      <c r="A308" s="714"/>
      <c r="B308" s="335" t="s">
        <v>942</v>
      </c>
      <c r="C308" s="336">
        <v>3735</v>
      </c>
      <c r="D308" s="336">
        <v>580</v>
      </c>
    </row>
    <row r="309" spans="1:4" ht="13.5" thickBot="1">
      <c r="A309" s="714"/>
      <c r="B309" s="335" t="s">
        <v>943</v>
      </c>
      <c r="C309" s="336">
        <v>43</v>
      </c>
      <c r="D309" s="336">
        <v>63</v>
      </c>
    </row>
    <row r="310" spans="1:4" ht="13.5" thickBot="1">
      <c r="A310" s="715"/>
      <c r="B310" s="335" t="s">
        <v>944</v>
      </c>
      <c r="C310" s="336">
        <v>8921</v>
      </c>
      <c r="D310" s="336">
        <v>996</v>
      </c>
    </row>
    <row r="311" spans="1:4" ht="13.5" thickBot="1">
      <c r="A311" s="338" t="s">
        <v>945</v>
      </c>
      <c r="B311" s="335" t="s">
        <v>946</v>
      </c>
      <c r="C311" s="336">
        <v>4525</v>
      </c>
      <c r="D311" s="336">
        <v>654</v>
      </c>
    </row>
    <row r="312" spans="1:4" ht="13.5" thickBot="1">
      <c r="A312" s="338" t="s">
        <v>947</v>
      </c>
      <c r="B312" s="335" t="s">
        <v>948</v>
      </c>
      <c r="C312" s="336">
        <v>37452</v>
      </c>
      <c r="D312" s="336">
        <v>3002</v>
      </c>
    </row>
    <row r="313" spans="1:4" ht="13.5" thickBot="1">
      <c r="A313" s="713" t="s">
        <v>739</v>
      </c>
      <c r="B313" s="335" t="s">
        <v>949</v>
      </c>
      <c r="C313" s="336">
        <v>2606</v>
      </c>
      <c r="D313" s="336">
        <v>460</v>
      </c>
    </row>
    <row r="314" spans="1:4" ht="13.5" thickBot="1">
      <c r="A314" s="714"/>
      <c r="B314" s="335" t="s">
        <v>950</v>
      </c>
      <c r="C314" s="336">
        <v>3701</v>
      </c>
      <c r="D314" s="336">
        <v>497</v>
      </c>
    </row>
    <row r="315" spans="1:4" ht="13.5" thickBot="1">
      <c r="A315" s="714"/>
      <c r="B315" s="335" t="s">
        <v>951</v>
      </c>
      <c r="C315" s="336">
        <v>4914</v>
      </c>
      <c r="D315" s="336">
        <v>713</v>
      </c>
    </row>
    <row r="316" spans="1:4" ht="13.5" thickBot="1">
      <c r="A316" s="714"/>
      <c r="B316" s="335" t="s">
        <v>952</v>
      </c>
      <c r="C316" s="336">
        <v>15668</v>
      </c>
      <c r="D316" s="336">
        <v>1488</v>
      </c>
    </row>
    <row r="317" spans="1:4" ht="13.5" thickBot="1">
      <c r="A317" s="714"/>
      <c r="B317" s="335" t="s">
        <v>953</v>
      </c>
      <c r="C317" s="336">
        <v>2179</v>
      </c>
      <c r="D317" s="336">
        <v>322</v>
      </c>
    </row>
    <row r="318" spans="1:4" ht="13.5" thickBot="1">
      <c r="A318" s="714"/>
      <c r="B318" s="335" t="s">
        <v>954</v>
      </c>
      <c r="C318" s="336">
        <v>2192</v>
      </c>
      <c r="D318" s="336">
        <v>322</v>
      </c>
    </row>
    <row r="319" spans="1:4" ht="13.5" thickBot="1">
      <c r="A319" s="714"/>
      <c r="B319" s="335" t="s">
        <v>955</v>
      </c>
      <c r="C319" s="336">
        <v>1685</v>
      </c>
      <c r="D319" s="336">
        <v>350</v>
      </c>
    </row>
    <row r="320" spans="1:4" ht="13.5" thickBot="1">
      <c r="A320" s="714"/>
      <c r="B320" s="335" t="s">
        <v>956</v>
      </c>
      <c r="C320" s="336">
        <v>5179</v>
      </c>
      <c r="D320" s="336">
        <v>493</v>
      </c>
    </row>
    <row r="321" spans="1:4" ht="13.5" thickBot="1">
      <c r="A321" s="714"/>
      <c r="B321" s="335" t="s">
        <v>957</v>
      </c>
      <c r="C321" s="336">
        <v>4401</v>
      </c>
      <c r="D321" s="336">
        <v>638</v>
      </c>
    </row>
    <row r="322" spans="1:4" ht="13.5" thickBot="1">
      <c r="A322" s="714"/>
      <c r="B322" s="335" t="s">
        <v>958</v>
      </c>
      <c r="C322" s="336">
        <v>4013</v>
      </c>
      <c r="D322" s="336">
        <v>500</v>
      </c>
    </row>
    <row r="323" spans="1:4" ht="13.5" thickBot="1">
      <c r="A323" s="715"/>
      <c r="B323" s="335" t="s">
        <v>959</v>
      </c>
      <c r="C323" s="336">
        <v>478</v>
      </c>
      <c r="D323" s="336">
        <v>46</v>
      </c>
    </row>
    <row r="324" spans="1:4" ht="13.5" thickBot="1">
      <c r="A324" s="713" t="s">
        <v>960</v>
      </c>
      <c r="B324" s="335" t="s">
        <v>961</v>
      </c>
      <c r="C324" s="336">
        <v>9358</v>
      </c>
      <c r="D324" s="336">
        <v>1462</v>
      </c>
    </row>
    <row r="325" spans="1:4" ht="13.5" thickBot="1">
      <c r="A325" s="714"/>
      <c r="B325" s="335" t="s">
        <v>962</v>
      </c>
      <c r="C325" s="336">
        <v>13471</v>
      </c>
      <c r="D325" s="336">
        <v>2175</v>
      </c>
    </row>
    <row r="326" spans="1:4" ht="13.5" thickBot="1">
      <c r="A326" s="715"/>
      <c r="B326" s="335" t="s">
        <v>963</v>
      </c>
      <c r="C326" s="336">
        <v>12018</v>
      </c>
      <c r="D326" s="336">
        <v>1950</v>
      </c>
    </row>
    <row r="327" spans="1:4" ht="13.5" thickBot="1">
      <c r="A327" s="338" t="s">
        <v>964</v>
      </c>
      <c r="B327" s="335" t="s">
        <v>965</v>
      </c>
      <c r="C327" s="336">
        <v>19360</v>
      </c>
      <c r="D327" s="336">
        <v>58528</v>
      </c>
    </row>
    <row r="328" spans="1:4" ht="13.5" thickBot="1">
      <c r="A328" s="713" t="s">
        <v>966</v>
      </c>
      <c r="B328" s="335" t="s">
        <v>967</v>
      </c>
      <c r="C328" s="336">
        <v>4309</v>
      </c>
      <c r="D328" s="336">
        <v>619</v>
      </c>
    </row>
    <row r="329" spans="1:4" ht="13.5" thickBot="1">
      <c r="A329" s="714"/>
      <c r="B329" s="335" t="s">
        <v>968</v>
      </c>
      <c r="C329" s="336">
        <v>6405</v>
      </c>
      <c r="D329" s="336">
        <v>646</v>
      </c>
    </row>
    <row r="330" spans="1:4" ht="13.5" thickBot="1">
      <c r="A330" s="715"/>
      <c r="B330" s="335" t="s">
        <v>969</v>
      </c>
      <c r="C330" s="336">
        <v>10190</v>
      </c>
      <c r="D330" s="336">
        <v>834</v>
      </c>
    </row>
    <row r="331" spans="1:4" ht="13.5" thickBot="1">
      <c r="A331" s="338" t="s">
        <v>739</v>
      </c>
      <c r="B331" s="335" t="s">
        <v>970</v>
      </c>
      <c r="C331" s="336">
        <v>695</v>
      </c>
      <c r="D331" s="336">
        <v>40</v>
      </c>
    </row>
    <row r="332" spans="1:4" ht="13.5" thickBot="1">
      <c r="A332" s="713" t="s">
        <v>739</v>
      </c>
      <c r="B332" s="335" t="s">
        <v>971</v>
      </c>
      <c r="C332" s="336">
        <v>13502</v>
      </c>
      <c r="D332" s="336">
        <v>2378</v>
      </c>
    </row>
    <row r="333" spans="1:4" ht="13.5" thickBot="1">
      <c r="A333" s="714"/>
      <c r="B333" s="335" t="s">
        <v>972</v>
      </c>
      <c r="C333" s="336">
        <v>2867</v>
      </c>
      <c r="D333" s="336">
        <v>408</v>
      </c>
    </row>
    <row r="334" spans="1:4" ht="13.5" thickBot="1">
      <c r="A334" s="715"/>
      <c r="B334" s="335" t="s">
        <v>973</v>
      </c>
      <c r="C334" s="336">
        <v>490</v>
      </c>
      <c r="D334" s="336">
        <v>714</v>
      </c>
    </row>
    <row r="335" spans="1:4" ht="13.5" thickBot="1">
      <c r="A335" s="338" t="s">
        <v>974</v>
      </c>
      <c r="B335" s="335">
        <v>1413</v>
      </c>
      <c r="C335" s="336">
        <v>9369</v>
      </c>
      <c r="D335" s="336">
        <v>8512</v>
      </c>
    </row>
    <row r="336" spans="1:4" ht="13.5" thickBot="1">
      <c r="A336" s="338" t="s">
        <v>975</v>
      </c>
      <c r="B336" s="335">
        <v>2086</v>
      </c>
      <c r="C336" s="336">
        <v>1067</v>
      </c>
      <c r="D336" s="336">
        <v>1709</v>
      </c>
    </row>
    <row r="337" spans="1:4" ht="13.5" thickBot="1">
      <c r="A337" s="338" t="s">
        <v>976</v>
      </c>
      <c r="B337" s="335" t="s">
        <v>977</v>
      </c>
      <c r="C337" s="336">
        <v>9274</v>
      </c>
      <c r="D337" s="336">
        <v>48126</v>
      </c>
    </row>
    <row r="338" spans="1:4" ht="13.5" thickBot="1">
      <c r="A338" s="338" t="s">
        <v>978</v>
      </c>
      <c r="B338" s="335">
        <v>245</v>
      </c>
      <c r="C338" s="336">
        <v>1435</v>
      </c>
      <c r="D338" s="336">
        <v>12983</v>
      </c>
    </row>
    <row r="339" spans="1:4" ht="13.5" thickBot="1">
      <c r="A339" s="338" t="s">
        <v>979</v>
      </c>
      <c r="B339" s="335">
        <v>411</v>
      </c>
      <c r="C339" s="336">
        <v>1154</v>
      </c>
      <c r="D339" s="336">
        <v>10932</v>
      </c>
    </row>
    <row r="340" spans="1:4" ht="13.5" thickBot="1">
      <c r="A340" s="338" t="s">
        <v>980</v>
      </c>
      <c r="B340" s="335">
        <v>2044</v>
      </c>
      <c r="C340" s="336">
        <v>3341</v>
      </c>
      <c r="D340" s="336">
        <v>15872</v>
      </c>
    </row>
    <row r="341" spans="1:4" ht="13.5" thickBot="1">
      <c r="A341" s="338" t="s">
        <v>981</v>
      </c>
      <c r="B341" s="335">
        <v>1526</v>
      </c>
      <c r="C341" s="336">
        <v>1437</v>
      </c>
      <c r="D341" s="336">
        <v>43974</v>
      </c>
    </row>
    <row r="342" spans="1:4" ht="13.5" thickBot="1">
      <c r="A342" s="338" t="s">
        <v>982</v>
      </c>
      <c r="B342" s="335">
        <v>2004</v>
      </c>
      <c r="C342" s="336">
        <v>4072</v>
      </c>
      <c r="D342" s="336">
        <v>69677</v>
      </c>
    </row>
    <row r="343" spans="1:4" ht="13.5" thickBot="1">
      <c r="A343" s="338" t="s">
        <v>983</v>
      </c>
      <c r="B343" s="335">
        <v>2282</v>
      </c>
      <c r="C343" s="336">
        <v>13474</v>
      </c>
      <c r="D343" s="336">
        <v>18142</v>
      </c>
    </row>
    <row r="344" spans="1:4" ht="13.5" thickBot="1">
      <c r="A344" s="338" t="s">
        <v>984</v>
      </c>
      <c r="B344" s="335">
        <v>2082</v>
      </c>
      <c r="C344" s="336">
        <v>2393</v>
      </c>
      <c r="D344" s="336">
        <v>8692</v>
      </c>
    </row>
    <row r="345" spans="1:4" ht="13.5" thickBot="1">
      <c r="A345" s="338" t="s">
        <v>985</v>
      </c>
      <c r="B345" s="335">
        <v>2161</v>
      </c>
      <c r="C345" s="336">
        <v>2984</v>
      </c>
      <c r="D345" s="336">
        <v>28028</v>
      </c>
    </row>
    <row r="346" spans="1:4" ht="13.5" thickBot="1">
      <c r="A346" s="338" t="s">
        <v>986</v>
      </c>
      <c r="B346" s="335" t="s">
        <v>987</v>
      </c>
      <c r="C346" s="336">
        <v>11593</v>
      </c>
      <c r="D346" s="336">
        <v>46224</v>
      </c>
    </row>
    <row r="347" spans="1:4" ht="13.5" thickBot="1">
      <c r="A347" s="338" t="s">
        <v>988</v>
      </c>
      <c r="B347" s="335">
        <v>10</v>
      </c>
      <c r="C347" s="336">
        <v>9838</v>
      </c>
      <c r="D347" s="336">
        <v>95094</v>
      </c>
    </row>
    <row r="348" spans="1:4" ht="13.5" thickBot="1">
      <c r="A348" s="338" t="s">
        <v>989</v>
      </c>
      <c r="B348" s="335">
        <v>2175</v>
      </c>
      <c r="C348" s="336">
        <v>279</v>
      </c>
      <c r="D348" s="336">
        <v>1100</v>
      </c>
    </row>
    <row r="349" spans="1:4" ht="13.5" thickBot="1">
      <c r="A349" s="338" t="s">
        <v>990</v>
      </c>
      <c r="B349" s="335">
        <v>938</v>
      </c>
      <c r="C349" s="336">
        <v>5494</v>
      </c>
      <c r="D349" s="336">
        <v>10043</v>
      </c>
    </row>
    <row r="350" spans="1:4" ht="13.5" thickBot="1">
      <c r="A350" s="338" t="s">
        <v>991</v>
      </c>
      <c r="B350" s="335">
        <v>1345</v>
      </c>
      <c r="C350" s="336">
        <v>1372</v>
      </c>
      <c r="D350" s="336">
        <v>3906</v>
      </c>
    </row>
    <row r="351" spans="1:4" ht="13.5" thickBot="1">
      <c r="A351" s="713" t="s">
        <v>992</v>
      </c>
      <c r="B351" s="335">
        <v>1339</v>
      </c>
      <c r="C351" s="336">
        <v>2282</v>
      </c>
      <c r="D351" s="336">
        <v>24427</v>
      </c>
    </row>
    <row r="352" spans="1:4" ht="13.5" thickBot="1">
      <c r="A352" s="715"/>
      <c r="B352" s="335">
        <v>1989</v>
      </c>
      <c r="C352" s="336">
        <v>2794</v>
      </c>
      <c r="D352" s="336">
        <v>27736</v>
      </c>
    </row>
    <row r="353" spans="1:4" ht="13.5" thickBot="1">
      <c r="A353" s="338" t="s">
        <v>993</v>
      </c>
      <c r="B353" s="335">
        <v>1524</v>
      </c>
      <c r="C353" s="336">
        <v>978</v>
      </c>
      <c r="D353" s="336">
        <v>1900</v>
      </c>
    </row>
    <row r="354" spans="1:4" ht="13.5" thickBot="1">
      <c r="A354" s="338" t="s">
        <v>994</v>
      </c>
      <c r="B354" s="335">
        <v>1525</v>
      </c>
      <c r="C354" s="336">
        <v>1030</v>
      </c>
      <c r="D354" s="336">
        <v>1648</v>
      </c>
    </row>
    <row r="355" spans="1:4" ht="13.5" thickBot="1">
      <c r="A355" s="338" t="s">
        <v>995</v>
      </c>
      <c r="B355" s="335">
        <v>2085</v>
      </c>
      <c r="C355" s="336">
        <v>3576</v>
      </c>
      <c r="D355" s="336">
        <v>5726</v>
      </c>
    </row>
    <row r="356" spans="1:4" ht="13.5" thickBot="1">
      <c r="A356" s="713" t="s">
        <v>996</v>
      </c>
      <c r="B356" s="335" t="s">
        <v>997</v>
      </c>
      <c r="C356" s="336">
        <v>4700</v>
      </c>
      <c r="D356" s="336">
        <v>10</v>
      </c>
    </row>
    <row r="357" spans="1:4" ht="13.5" thickBot="1">
      <c r="A357" s="714"/>
      <c r="B357" s="335" t="s">
        <v>998</v>
      </c>
      <c r="C357" s="336">
        <v>24</v>
      </c>
      <c r="D357" s="336">
        <v>388</v>
      </c>
    </row>
    <row r="358" spans="1:4" ht="13.5" thickBot="1">
      <c r="A358" s="714"/>
      <c r="B358" s="335" t="s">
        <v>999</v>
      </c>
      <c r="C358" s="336">
        <v>1831</v>
      </c>
      <c r="D358" s="336">
        <v>165</v>
      </c>
    </row>
    <row r="359" spans="1:4" ht="13.5" thickBot="1">
      <c r="A359" s="714"/>
      <c r="B359" s="335" t="s">
        <v>1000</v>
      </c>
      <c r="C359" s="336">
        <v>4787</v>
      </c>
      <c r="D359" s="336">
        <v>546</v>
      </c>
    </row>
    <row r="360" spans="1:4" ht="13.5" thickBot="1">
      <c r="A360" s="714"/>
      <c r="B360" s="335" t="s">
        <v>1001</v>
      </c>
      <c r="C360" s="336">
        <v>115</v>
      </c>
      <c r="D360" s="336">
        <v>207</v>
      </c>
    </row>
    <row r="361" spans="1:4" ht="13.5" thickBot="1">
      <c r="A361" s="714"/>
      <c r="B361" s="335" t="s">
        <v>1002</v>
      </c>
      <c r="C361" s="336">
        <v>70</v>
      </c>
      <c r="D361" s="336">
        <v>286</v>
      </c>
    </row>
    <row r="362" spans="1:4" ht="13.5" thickBot="1">
      <c r="A362" s="714"/>
      <c r="B362" s="335" t="s">
        <v>1003</v>
      </c>
      <c r="C362" s="336">
        <v>480</v>
      </c>
      <c r="D362" s="336">
        <v>45</v>
      </c>
    </row>
    <row r="363" spans="1:4" ht="13.5" thickBot="1">
      <c r="A363" s="714"/>
      <c r="B363" s="335" t="s">
        <v>1004</v>
      </c>
      <c r="C363" s="336">
        <v>691</v>
      </c>
      <c r="D363" s="336">
        <v>166</v>
      </c>
    </row>
    <row r="364" spans="1:4" ht="13.5" thickBot="1">
      <c r="A364" s="714"/>
      <c r="B364" s="335" t="s">
        <v>1005</v>
      </c>
      <c r="C364" s="336">
        <v>2400</v>
      </c>
      <c r="D364" s="336">
        <v>926</v>
      </c>
    </row>
    <row r="365" spans="1:4" ht="13.5" thickBot="1">
      <c r="A365" s="714"/>
      <c r="B365" s="335" t="s">
        <v>1006</v>
      </c>
      <c r="C365" s="336">
        <v>9032</v>
      </c>
      <c r="D365" s="336">
        <v>533</v>
      </c>
    </row>
    <row r="366" spans="1:4" ht="13.5" thickBot="1">
      <c r="A366" s="714"/>
      <c r="B366" s="335" t="s">
        <v>1007</v>
      </c>
      <c r="C366" s="336">
        <v>6687</v>
      </c>
      <c r="D366" s="336">
        <v>338</v>
      </c>
    </row>
    <row r="367" spans="1:4" ht="13.5" thickBot="1">
      <c r="A367" s="714"/>
      <c r="B367" s="335" t="s">
        <v>1008</v>
      </c>
      <c r="C367" s="336">
        <v>1355</v>
      </c>
      <c r="D367" s="336">
        <v>69988</v>
      </c>
    </row>
    <row r="368" spans="1:4" ht="13.5" thickBot="1">
      <c r="A368" s="714"/>
      <c r="B368" s="335" t="s">
        <v>1009</v>
      </c>
      <c r="C368" s="336">
        <v>181</v>
      </c>
      <c r="D368" s="336">
        <v>42388</v>
      </c>
    </row>
    <row r="369" spans="1:4" ht="13.5" thickBot="1">
      <c r="A369" s="714"/>
      <c r="B369" s="335" t="s">
        <v>1010</v>
      </c>
      <c r="C369" s="336">
        <v>173</v>
      </c>
      <c r="D369" s="336">
        <v>4</v>
      </c>
    </row>
    <row r="370" spans="1:4" ht="13.5" thickBot="1">
      <c r="A370" s="714"/>
      <c r="B370" s="335" t="s">
        <v>1011</v>
      </c>
      <c r="C370" s="336">
        <v>6261</v>
      </c>
      <c r="D370" s="336">
        <v>30</v>
      </c>
    </row>
    <row r="371" spans="1:4" ht="13.5" thickBot="1">
      <c r="A371" s="715"/>
      <c r="B371" s="335" t="s">
        <v>1012</v>
      </c>
      <c r="C371" s="336">
        <v>1866</v>
      </c>
      <c r="D371" s="336">
        <v>44</v>
      </c>
    </row>
    <row r="372" spans="1:4" ht="13.5" thickBot="1">
      <c r="A372" s="713" t="s">
        <v>739</v>
      </c>
      <c r="B372" s="335" t="s">
        <v>1013</v>
      </c>
      <c r="C372" s="336">
        <v>417</v>
      </c>
      <c r="D372" s="336">
        <v>386</v>
      </c>
    </row>
    <row r="373" spans="1:4" ht="13.5" thickBot="1">
      <c r="A373" s="714"/>
      <c r="B373" s="335" t="s">
        <v>1014</v>
      </c>
      <c r="C373" s="336">
        <v>8008</v>
      </c>
      <c r="D373" s="336">
        <v>898</v>
      </c>
    </row>
    <row r="374" spans="1:4" ht="13.5" thickBot="1">
      <c r="A374" s="714"/>
      <c r="B374" s="335" t="s">
        <v>1015</v>
      </c>
      <c r="C374" s="336">
        <v>611</v>
      </c>
      <c r="D374" s="336">
        <v>632</v>
      </c>
    </row>
    <row r="375" spans="1:4" ht="13.5" thickBot="1">
      <c r="A375" s="714"/>
      <c r="B375" s="335" t="s">
        <v>1016</v>
      </c>
      <c r="C375" s="336">
        <v>5328</v>
      </c>
      <c r="D375" s="336">
        <v>304</v>
      </c>
    </row>
    <row r="376" spans="1:4" ht="13.5" thickBot="1">
      <c r="A376" s="714"/>
      <c r="B376" s="335" t="s">
        <v>1017</v>
      </c>
      <c r="C376" s="336">
        <v>1903</v>
      </c>
      <c r="D376" s="336">
        <v>866</v>
      </c>
    </row>
    <row r="377" spans="1:4" ht="13.5" thickBot="1">
      <c r="A377" s="714"/>
      <c r="B377" s="335" t="s">
        <v>1018</v>
      </c>
      <c r="C377" s="336">
        <v>661</v>
      </c>
      <c r="D377" s="336">
        <v>827</v>
      </c>
    </row>
    <row r="378" spans="1:4" ht="13.5" thickBot="1">
      <c r="A378" s="715"/>
      <c r="B378" s="335" t="s">
        <v>1019</v>
      </c>
      <c r="C378" s="336">
        <v>390</v>
      </c>
      <c r="D378" s="336">
        <v>706</v>
      </c>
    </row>
    <row r="379" spans="1:4" ht="13.5" thickBot="1">
      <c r="A379" s="338" t="s">
        <v>1020</v>
      </c>
      <c r="B379" s="335"/>
      <c r="C379" s="336"/>
      <c r="D379" s="336">
        <v>19895</v>
      </c>
    </row>
    <row r="380" spans="1:4" ht="13.5" thickBot="1">
      <c r="A380" s="338" t="s">
        <v>1021</v>
      </c>
      <c r="B380" s="335"/>
      <c r="C380" s="336"/>
      <c r="D380" s="336">
        <v>32269</v>
      </c>
    </row>
    <row r="381" spans="1:4" ht="13.5" thickBot="1">
      <c r="A381" s="338" t="s">
        <v>1022</v>
      </c>
      <c r="B381" s="335"/>
      <c r="C381" s="336"/>
      <c r="D381" s="336">
        <v>77379</v>
      </c>
    </row>
    <row r="382" spans="1:4" ht="13.5" thickBot="1">
      <c r="A382" s="339" t="s">
        <v>1023</v>
      </c>
      <c r="B382" s="340" t="s">
        <v>1024</v>
      </c>
      <c r="C382" s="341">
        <v>800</v>
      </c>
      <c r="D382" s="341">
        <v>31452</v>
      </c>
    </row>
    <row r="383" spans="1:4" ht="26.25" thickBot="1">
      <c r="A383" s="342" t="s">
        <v>1025</v>
      </c>
      <c r="B383" s="343"/>
      <c r="C383" s="344"/>
      <c r="D383" s="345">
        <v>97545</v>
      </c>
    </row>
    <row r="384" ht="12.75">
      <c r="B384" s="346"/>
    </row>
    <row r="385" ht="12.75">
      <c r="B385" s="346"/>
    </row>
  </sheetData>
  <sheetProtection/>
  <mergeCells count="79">
    <mergeCell ref="A372:A378"/>
    <mergeCell ref="A313:A323"/>
    <mergeCell ref="A324:A326"/>
    <mergeCell ref="A328:A330"/>
    <mergeCell ref="A332:A334"/>
    <mergeCell ref="A351:A352"/>
    <mergeCell ref="A356:A371"/>
    <mergeCell ref="A283:A285"/>
    <mergeCell ref="A286:A288"/>
    <mergeCell ref="A289:A290"/>
    <mergeCell ref="A297:A299"/>
    <mergeCell ref="A238:A241"/>
    <mergeCell ref="A243:A246"/>
    <mergeCell ref="A301:A304"/>
    <mergeCell ref="A306:A310"/>
    <mergeCell ref="A261:A262"/>
    <mergeCell ref="A267:A269"/>
    <mergeCell ref="A271:A272"/>
    <mergeCell ref="A274:A275"/>
    <mergeCell ref="A277:A278"/>
    <mergeCell ref="A279:A280"/>
    <mergeCell ref="A252:A254"/>
    <mergeCell ref="A257:A258"/>
    <mergeCell ref="A207:A208"/>
    <mergeCell ref="A210:A211"/>
    <mergeCell ref="A212:A216"/>
    <mergeCell ref="A218:A221"/>
    <mergeCell ref="A224:A225"/>
    <mergeCell ref="A231:A232"/>
    <mergeCell ref="A234:A235"/>
    <mergeCell ref="A236:A237"/>
    <mergeCell ref="A184:A185"/>
    <mergeCell ref="A186:A188"/>
    <mergeCell ref="A194:A195"/>
    <mergeCell ref="A200:A201"/>
    <mergeCell ref="A127:A128"/>
    <mergeCell ref="A130:A131"/>
    <mergeCell ref="A202:A203"/>
    <mergeCell ref="A204:A205"/>
    <mergeCell ref="A140:A141"/>
    <mergeCell ref="A142:A146"/>
    <mergeCell ref="A148:A157"/>
    <mergeCell ref="A158:A159"/>
    <mergeCell ref="A172:A173"/>
    <mergeCell ref="A175:A176"/>
    <mergeCell ref="A134:A135"/>
    <mergeCell ref="A137:A138"/>
    <mergeCell ref="A96:A97"/>
    <mergeCell ref="A99:A100"/>
    <mergeCell ref="A103:A104"/>
    <mergeCell ref="A105:A107"/>
    <mergeCell ref="A109:A113"/>
    <mergeCell ref="A115:A116"/>
    <mergeCell ref="A118:A121"/>
    <mergeCell ref="A122:A125"/>
    <mergeCell ref="A76:A77"/>
    <mergeCell ref="A79:A80"/>
    <mergeCell ref="A81:A89"/>
    <mergeCell ref="A90:A91"/>
    <mergeCell ref="A35:A38"/>
    <mergeCell ref="A39:A43"/>
    <mergeCell ref="A92:A93"/>
    <mergeCell ref="A94:A95"/>
    <mergeCell ref="A51:A52"/>
    <mergeCell ref="A53:A54"/>
    <mergeCell ref="A55:A61"/>
    <mergeCell ref="A63:A65"/>
    <mergeCell ref="A66:A70"/>
    <mergeCell ref="A72:A75"/>
    <mergeCell ref="A44:A47"/>
    <mergeCell ref="A48:A50"/>
    <mergeCell ref="A1:C1"/>
    <mergeCell ref="A2:C2"/>
    <mergeCell ref="A4:A7"/>
    <mergeCell ref="A8:A10"/>
    <mergeCell ref="A11:A12"/>
    <mergeCell ref="A14:A19"/>
    <mergeCell ref="A21:A26"/>
    <mergeCell ref="A27:A3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&amp;R17a. ,melléklet a 8/2014. (IV.30.) önk.rendelethez, ezer Ft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59"/>
  <sheetViews>
    <sheetView view="pageLayout" workbookViewId="0" topLeftCell="A1">
      <selection activeCell="D8" sqref="D8"/>
    </sheetView>
  </sheetViews>
  <sheetFormatPr defaultColWidth="9.140625" defaultRowHeight="12.75"/>
  <cols>
    <col min="1" max="1" width="44.8515625" style="0" customWidth="1"/>
    <col min="2" max="2" width="10.8515625" style="0" bestFit="1" customWidth="1"/>
    <col min="3" max="3" width="13.140625" style="0" bestFit="1" customWidth="1"/>
    <col min="4" max="4" width="12.28125" style="0" bestFit="1" customWidth="1"/>
  </cols>
  <sheetData>
    <row r="1" spans="1:4" ht="12.75">
      <c r="A1" s="721" t="s">
        <v>645</v>
      </c>
      <c r="B1" s="721"/>
      <c r="C1" s="721"/>
      <c r="D1" s="330"/>
    </row>
    <row r="2" spans="1:4" ht="12.75">
      <c r="A2" s="721" t="s">
        <v>1026</v>
      </c>
      <c r="B2" s="721"/>
      <c r="C2" s="512"/>
      <c r="D2" s="330"/>
    </row>
    <row r="3" spans="1:4" ht="12.75">
      <c r="A3" s="347"/>
      <c r="B3" s="347"/>
      <c r="C3" s="347"/>
      <c r="D3" s="347"/>
    </row>
    <row r="4" spans="1:4" ht="12.75">
      <c r="A4" s="348" t="s">
        <v>647</v>
      </c>
      <c r="B4" s="348" t="s">
        <v>648</v>
      </c>
      <c r="C4" s="348" t="s">
        <v>649</v>
      </c>
      <c r="D4" s="348" t="s">
        <v>650</v>
      </c>
    </row>
    <row r="5" spans="1:4" ht="25.5">
      <c r="A5" s="349" t="s">
        <v>1027</v>
      </c>
      <c r="B5" s="350">
        <v>2009</v>
      </c>
      <c r="C5" s="351">
        <v>4533</v>
      </c>
      <c r="D5" s="352">
        <v>33221</v>
      </c>
    </row>
    <row r="6" spans="1:4" ht="12.75">
      <c r="A6" s="353" t="s">
        <v>1028</v>
      </c>
      <c r="B6" s="350">
        <v>2010</v>
      </c>
      <c r="C6" s="351">
        <v>923</v>
      </c>
      <c r="D6" s="352">
        <v>1477</v>
      </c>
    </row>
    <row r="7" spans="1:4" ht="12.75">
      <c r="A7" s="349" t="s">
        <v>1029</v>
      </c>
      <c r="B7" s="350" t="s">
        <v>1030</v>
      </c>
      <c r="C7" s="351">
        <v>5664</v>
      </c>
      <c r="D7" s="352">
        <v>4854</v>
      </c>
    </row>
    <row r="8" spans="1:4" ht="12.75">
      <c r="A8" s="349" t="s">
        <v>1031</v>
      </c>
      <c r="B8" s="350">
        <v>2068</v>
      </c>
      <c r="C8" s="351">
        <v>16167</v>
      </c>
      <c r="D8" s="354">
        <v>305754</v>
      </c>
    </row>
    <row r="9" spans="1:4" ht="12.75">
      <c r="A9" s="353" t="s">
        <v>1032</v>
      </c>
      <c r="B9" s="355" t="s">
        <v>1033</v>
      </c>
      <c r="C9" s="351">
        <v>2526</v>
      </c>
      <c r="D9" s="352">
        <v>4282</v>
      </c>
    </row>
    <row r="10" spans="1:4" ht="12.75">
      <c r="A10" s="353" t="s">
        <v>1034</v>
      </c>
      <c r="B10" s="350">
        <v>2037</v>
      </c>
      <c r="C10" s="351">
        <v>1090</v>
      </c>
      <c r="D10" s="352">
        <v>10723</v>
      </c>
    </row>
    <row r="11" spans="1:4" ht="12.75">
      <c r="A11" s="353" t="s">
        <v>1035</v>
      </c>
      <c r="B11" s="722">
        <v>1522</v>
      </c>
      <c r="C11" s="723">
        <v>2882</v>
      </c>
      <c r="D11" s="354">
        <v>122632</v>
      </c>
    </row>
    <row r="12" spans="1:4" ht="12.75">
      <c r="A12" s="349" t="s">
        <v>1036</v>
      </c>
      <c r="B12" s="722"/>
      <c r="C12" s="723"/>
      <c r="D12" s="354">
        <v>44802</v>
      </c>
    </row>
    <row r="13" spans="1:4" ht="12.75">
      <c r="A13" s="353" t="s">
        <v>1037</v>
      </c>
      <c r="B13" s="350">
        <v>2022</v>
      </c>
      <c r="C13" s="351">
        <v>2944</v>
      </c>
      <c r="D13" s="354">
        <v>44983</v>
      </c>
    </row>
    <row r="14" spans="1:4" ht="12.75">
      <c r="A14" s="353" t="s">
        <v>1038</v>
      </c>
      <c r="B14" s="350">
        <v>554</v>
      </c>
      <c r="C14" s="351">
        <v>2164</v>
      </c>
      <c r="D14" s="354">
        <v>71253</v>
      </c>
    </row>
    <row r="15" spans="1:4" ht="12.75">
      <c r="A15" s="349" t="s">
        <v>1039</v>
      </c>
      <c r="B15" s="350">
        <v>150</v>
      </c>
      <c r="C15" s="351">
        <v>1410</v>
      </c>
      <c r="D15" s="352">
        <v>3627</v>
      </c>
    </row>
    <row r="16" spans="1:4" ht="12.75">
      <c r="A16" s="353" t="s">
        <v>1040</v>
      </c>
      <c r="B16" s="355" t="s">
        <v>1041</v>
      </c>
      <c r="C16" s="351">
        <v>3879</v>
      </c>
      <c r="D16" s="354">
        <v>167773</v>
      </c>
    </row>
    <row r="17" spans="1:4" ht="12.75">
      <c r="A17" s="349" t="s">
        <v>1042</v>
      </c>
      <c r="B17" s="350" t="s">
        <v>1043</v>
      </c>
      <c r="C17" s="351">
        <v>936</v>
      </c>
      <c r="D17" s="354">
        <v>8413</v>
      </c>
    </row>
    <row r="18" spans="1:4" ht="12.75">
      <c r="A18" s="349" t="s">
        <v>1044</v>
      </c>
      <c r="B18" s="350" t="s">
        <v>1045</v>
      </c>
      <c r="C18" s="351">
        <v>12021</v>
      </c>
      <c r="D18" s="354">
        <v>541825</v>
      </c>
    </row>
    <row r="19" spans="1:4" ht="12.75">
      <c r="A19" s="349" t="s">
        <v>1046</v>
      </c>
      <c r="B19" s="350" t="s">
        <v>1047</v>
      </c>
      <c r="C19" s="351">
        <v>410</v>
      </c>
      <c r="D19" s="354">
        <v>386</v>
      </c>
    </row>
    <row r="20" spans="1:4" ht="12.75">
      <c r="A20" s="349" t="s">
        <v>1046</v>
      </c>
      <c r="B20" s="350">
        <v>1110</v>
      </c>
      <c r="C20" s="351">
        <v>1626</v>
      </c>
      <c r="D20" s="354">
        <v>754</v>
      </c>
    </row>
    <row r="21" spans="1:4" ht="12.75">
      <c r="A21" s="353" t="s">
        <v>1048</v>
      </c>
      <c r="B21" s="350">
        <v>2008</v>
      </c>
      <c r="C21" s="351">
        <v>1000</v>
      </c>
      <c r="D21" s="352">
        <v>56497</v>
      </c>
    </row>
    <row r="22" spans="1:4" ht="12.75">
      <c r="A22" s="353" t="s">
        <v>1049</v>
      </c>
      <c r="B22" s="350">
        <v>2016</v>
      </c>
      <c r="C22" s="351">
        <v>528</v>
      </c>
      <c r="D22" s="352">
        <v>37442</v>
      </c>
    </row>
    <row r="23" spans="1:4" ht="12.75">
      <c r="A23" s="353" t="s">
        <v>1050</v>
      </c>
      <c r="B23" s="350">
        <v>647</v>
      </c>
      <c r="C23" s="351">
        <v>600</v>
      </c>
      <c r="D23" s="354">
        <v>8228</v>
      </c>
    </row>
    <row r="24" spans="1:4" ht="12.75">
      <c r="A24" s="353" t="s">
        <v>1051</v>
      </c>
      <c r="B24" s="350">
        <v>1619</v>
      </c>
      <c r="C24" s="351">
        <v>1083</v>
      </c>
      <c r="D24" s="352">
        <v>3639</v>
      </c>
    </row>
    <row r="25" spans="1:4" ht="12.75">
      <c r="A25" s="353" t="s">
        <v>1052</v>
      </c>
      <c r="B25" s="350">
        <v>2025</v>
      </c>
      <c r="C25" s="351">
        <v>592</v>
      </c>
      <c r="D25" s="352">
        <v>1397</v>
      </c>
    </row>
    <row r="26" spans="1:4" ht="12.75">
      <c r="A26" s="353" t="s">
        <v>1053</v>
      </c>
      <c r="B26" s="350" t="s">
        <v>1054</v>
      </c>
      <c r="C26" s="351">
        <v>279</v>
      </c>
      <c r="D26" s="354">
        <v>12224</v>
      </c>
    </row>
    <row r="27" spans="1:4" ht="12.75">
      <c r="A27" s="353" t="s">
        <v>1053</v>
      </c>
      <c r="B27" s="350" t="s">
        <v>1055</v>
      </c>
      <c r="C27" s="351">
        <v>279</v>
      </c>
      <c r="D27" s="354">
        <v>12193</v>
      </c>
    </row>
    <row r="28" spans="1:4" ht="12.75">
      <c r="A28" s="353" t="s">
        <v>1056</v>
      </c>
      <c r="B28" s="355" t="s">
        <v>1057</v>
      </c>
      <c r="C28" s="351">
        <v>341</v>
      </c>
      <c r="D28" s="354">
        <v>2432</v>
      </c>
    </row>
    <row r="29" spans="1:4" ht="12.75">
      <c r="A29" s="353" t="s">
        <v>1058</v>
      </c>
      <c r="B29" s="350" t="s">
        <v>1059</v>
      </c>
      <c r="C29" s="351">
        <v>12754</v>
      </c>
      <c r="D29" s="352">
        <v>3520</v>
      </c>
    </row>
    <row r="30" spans="1:4" ht="12.75">
      <c r="A30" s="356" t="s">
        <v>1060</v>
      </c>
      <c r="B30" s="357">
        <v>11</v>
      </c>
      <c r="C30" s="354">
        <v>25154</v>
      </c>
      <c r="D30" s="354">
        <v>14315</v>
      </c>
    </row>
    <row r="31" spans="1:4" ht="12.75">
      <c r="A31" s="353" t="s">
        <v>1061</v>
      </c>
      <c r="B31" s="350" t="s">
        <v>1062</v>
      </c>
      <c r="C31" s="351">
        <v>11599</v>
      </c>
      <c r="D31" s="352">
        <v>6113</v>
      </c>
    </row>
    <row r="32" spans="1:4" ht="12.75">
      <c r="A32" s="353" t="s">
        <v>1063</v>
      </c>
      <c r="B32" s="350">
        <v>5</v>
      </c>
      <c r="C32" s="351">
        <v>1344</v>
      </c>
      <c r="D32" s="354">
        <v>2142</v>
      </c>
    </row>
    <row r="33" spans="1:4" ht="12.75">
      <c r="A33" s="349" t="s">
        <v>1064</v>
      </c>
      <c r="B33" s="350">
        <v>1750</v>
      </c>
      <c r="C33" s="351">
        <v>1671</v>
      </c>
      <c r="D33" s="354">
        <v>40855</v>
      </c>
    </row>
    <row r="34" spans="1:4" ht="12.75">
      <c r="A34" s="353" t="s">
        <v>1065</v>
      </c>
      <c r="B34" s="350">
        <v>1</v>
      </c>
      <c r="C34" s="351">
        <v>21912</v>
      </c>
      <c r="D34" s="354">
        <v>35432</v>
      </c>
    </row>
    <row r="35" spans="1:4" ht="12.75">
      <c r="A35" s="353" t="s">
        <v>1066</v>
      </c>
      <c r="B35" s="350" t="s">
        <v>1067</v>
      </c>
      <c r="C35" s="351">
        <v>48941</v>
      </c>
      <c r="D35" s="354">
        <v>458224</v>
      </c>
    </row>
    <row r="36" spans="1:4" ht="12.75">
      <c r="A36" s="353" t="s">
        <v>1068</v>
      </c>
      <c r="B36" s="350" t="s">
        <v>1069</v>
      </c>
      <c r="C36" s="351">
        <v>1740</v>
      </c>
      <c r="D36" s="354">
        <v>16292</v>
      </c>
    </row>
    <row r="37" spans="1:4" ht="12.75">
      <c r="A37" s="720" t="s">
        <v>1070</v>
      </c>
      <c r="B37" s="350" t="s">
        <v>1071</v>
      </c>
      <c r="C37" s="351">
        <v>7227</v>
      </c>
      <c r="D37" s="354">
        <v>99</v>
      </c>
    </row>
    <row r="38" spans="1:4" ht="12.75">
      <c r="A38" s="720"/>
      <c r="B38" s="350" t="s">
        <v>1072</v>
      </c>
      <c r="C38" s="351">
        <v>9196</v>
      </c>
      <c r="D38" s="354">
        <v>86406</v>
      </c>
    </row>
    <row r="39" spans="1:4" ht="12.75">
      <c r="A39" s="720" t="s">
        <v>1073</v>
      </c>
      <c r="B39" s="350">
        <v>2503</v>
      </c>
      <c r="C39" s="351">
        <v>163</v>
      </c>
      <c r="D39" s="354">
        <v>24</v>
      </c>
    </row>
    <row r="40" spans="1:4" ht="12.75">
      <c r="A40" s="720"/>
      <c r="B40" s="350">
        <v>305</v>
      </c>
      <c r="C40" s="351">
        <v>753</v>
      </c>
      <c r="D40" s="354">
        <v>293</v>
      </c>
    </row>
    <row r="41" spans="1:4" ht="12.75">
      <c r="A41" s="353" t="s">
        <v>1074</v>
      </c>
      <c r="B41" s="350">
        <v>309</v>
      </c>
      <c r="C41" s="351">
        <v>3549</v>
      </c>
      <c r="D41" s="354">
        <v>532</v>
      </c>
    </row>
    <row r="42" spans="1:4" ht="12.75">
      <c r="A42" s="353" t="s">
        <v>1075</v>
      </c>
      <c r="B42" s="350" t="s">
        <v>1076</v>
      </c>
      <c r="C42" s="351">
        <v>33962</v>
      </c>
      <c r="D42" s="354">
        <v>384</v>
      </c>
    </row>
    <row r="43" spans="1:4" ht="12.75">
      <c r="A43" s="353" t="s">
        <v>1077</v>
      </c>
      <c r="B43" s="350">
        <v>2084</v>
      </c>
      <c r="C43" s="351">
        <v>15648</v>
      </c>
      <c r="D43" s="354">
        <v>1781</v>
      </c>
    </row>
    <row r="44" spans="1:4" ht="12.75">
      <c r="A44" s="353" t="s">
        <v>1078</v>
      </c>
      <c r="B44" s="350">
        <v>1340</v>
      </c>
      <c r="C44" s="351">
        <v>15528</v>
      </c>
      <c r="D44" s="354">
        <v>1863</v>
      </c>
    </row>
    <row r="45" spans="1:4" ht="12.75">
      <c r="A45" s="353" t="s">
        <v>1079</v>
      </c>
      <c r="B45" s="350">
        <v>1101</v>
      </c>
      <c r="C45" s="351">
        <v>2453</v>
      </c>
      <c r="D45" s="354">
        <v>294</v>
      </c>
    </row>
    <row r="46" spans="1:4" ht="12.75">
      <c r="A46" s="353" t="s">
        <v>1080</v>
      </c>
      <c r="B46" s="350" t="s">
        <v>1081</v>
      </c>
      <c r="C46" s="351">
        <v>1439</v>
      </c>
      <c r="D46" s="354">
        <v>216</v>
      </c>
    </row>
    <row r="47" spans="1:4" ht="12.75">
      <c r="A47" s="353" t="s">
        <v>1082</v>
      </c>
      <c r="B47" s="350" t="s">
        <v>1083</v>
      </c>
      <c r="C47" s="351">
        <v>6750</v>
      </c>
      <c r="D47" s="358">
        <v>1013</v>
      </c>
    </row>
    <row r="48" spans="1:4" ht="12.75">
      <c r="A48" s="353" t="s">
        <v>1084</v>
      </c>
      <c r="B48" s="350" t="s">
        <v>1085</v>
      </c>
      <c r="C48" s="351">
        <v>1691</v>
      </c>
      <c r="D48" s="354">
        <v>254</v>
      </c>
    </row>
    <row r="49" spans="1:4" ht="12.75">
      <c r="A49" s="353" t="s">
        <v>1084</v>
      </c>
      <c r="B49" s="350" t="s">
        <v>1086</v>
      </c>
      <c r="C49" s="351">
        <v>6709</v>
      </c>
      <c r="D49" s="354">
        <v>1006</v>
      </c>
    </row>
    <row r="50" spans="1:4" ht="12.75">
      <c r="A50" s="356" t="s">
        <v>1087</v>
      </c>
      <c r="B50" s="357" t="s">
        <v>1088</v>
      </c>
      <c r="C50" s="354">
        <v>21660</v>
      </c>
      <c r="D50" s="354">
        <v>197748</v>
      </c>
    </row>
    <row r="51" spans="1:4" ht="12.75">
      <c r="A51" s="353" t="s">
        <v>1089</v>
      </c>
      <c r="B51" s="350" t="s">
        <v>1090</v>
      </c>
      <c r="C51" s="351">
        <v>25608</v>
      </c>
      <c r="D51" s="354">
        <v>304</v>
      </c>
    </row>
    <row r="52" spans="1:4" ht="12.75">
      <c r="A52" s="353" t="s">
        <v>1091</v>
      </c>
      <c r="B52" s="350">
        <v>302</v>
      </c>
      <c r="C52" s="351">
        <v>1631</v>
      </c>
      <c r="D52" s="354">
        <v>196</v>
      </c>
    </row>
    <row r="53" spans="1:4" ht="12.75">
      <c r="A53" s="353" t="s">
        <v>1092</v>
      </c>
      <c r="B53" s="350">
        <v>279</v>
      </c>
      <c r="C53" s="351">
        <v>755</v>
      </c>
      <c r="D53" s="354">
        <v>293</v>
      </c>
    </row>
    <row r="54" spans="1:4" ht="12.75">
      <c r="A54" s="353" t="s">
        <v>1093</v>
      </c>
      <c r="B54" s="350" t="s">
        <v>1094</v>
      </c>
      <c r="C54" s="351">
        <v>5316</v>
      </c>
      <c r="D54" s="354">
        <v>263</v>
      </c>
    </row>
    <row r="55" spans="1:4" ht="12.75">
      <c r="A55" s="353" t="s">
        <v>1095</v>
      </c>
      <c r="B55" s="350" t="s">
        <v>1096</v>
      </c>
      <c r="C55" s="351">
        <v>4144</v>
      </c>
      <c r="D55" s="354">
        <v>200</v>
      </c>
    </row>
    <row r="56" spans="1:4" ht="12.75">
      <c r="A56" s="353" t="s">
        <v>1097</v>
      </c>
      <c r="B56" s="350">
        <v>917</v>
      </c>
      <c r="C56" s="351">
        <v>1076</v>
      </c>
      <c r="D56" s="354">
        <v>5900</v>
      </c>
    </row>
    <row r="57" spans="1:4" ht="12.75">
      <c r="A57" s="356" t="s">
        <v>1098</v>
      </c>
      <c r="B57" s="357">
        <v>2021</v>
      </c>
      <c r="C57" s="354">
        <v>1184</v>
      </c>
      <c r="D57" s="354">
        <v>15875</v>
      </c>
    </row>
    <row r="58" spans="1:4" ht="12.75">
      <c r="A58" s="353" t="s">
        <v>1099</v>
      </c>
      <c r="B58" s="355" t="s">
        <v>1100</v>
      </c>
      <c r="C58" s="351">
        <v>29228</v>
      </c>
      <c r="D58" s="359">
        <v>78049</v>
      </c>
    </row>
    <row r="59" ht="12.75">
      <c r="D59" s="5"/>
    </row>
  </sheetData>
  <sheetProtection/>
  <mergeCells count="6">
    <mergeCell ref="A37:A38"/>
    <mergeCell ref="A39:A40"/>
    <mergeCell ref="A1:C1"/>
    <mergeCell ref="A2:B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&amp;R17b. ,melléklet a 8/2014. (IV.30.) önk.rendelethez, ezer Ft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50"/>
  <sheetViews>
    <sheetView view="pageLayout" workbookViewId="0" topLeftCell="A1">
      <selection activeCell="A6" sqref="A6:A13"/>
    </sheetView>
  </sheetViews>
  <sheetFormatPr defaultColWidth="9.140625" defaultRowHeight="12.75"/>
  <cols>
    <col min="1" max="1" width="37.140625" style="0" customWidth="1"/>
    <col min="2" max="2" width="14.28125" style="0" customWidth="1"/>
    <col min="3" max="3" width="13.140625" style="0" bestFit="1" customWidth="1"/>
    <col min="4" max="4" width="12.28125" style="0" bestFit="1" customWidth="1"/>
  </cols>
  <sheetData>
    <row r="1" spans="1:4" ht="12.75">
      <c r="A1" s="727" t="s">
        <v>645</v>
      </c>
      <c r="B1" s="727"/>
      <c r="C1" s="9"/>
      <c r="D1" s="9"/>
    </row>
    <row r="2" spans="1:4" ht="12.75">
      <c r="A2" s="727" t="s">
        <v>1101</v>
      </c>
      <c r="B2" s="727"/>
      <c r="C2" s="9"/>
      <c r="D2" s="9"/>
    </row>
    <row r="3" spans="1:4" ht="13.5" thickBot="1">
      <c r="A3" s="360"/>
      <c r="B3" s="360"/>
      <c r="C3" s="360"/>
      <c r="D3" s="360"/>
    </row>
    <row r="4" spans="1:4" ht="13.5" thickBot="1">
      <c r="A4" s="361" t="s">
        <v>647</v>
      </c>
      <c r="B4" s="362" t="s">
        <v>648</v>
      </c>
      <c r="C4" s="362" t="s">
        <v>649</v>
      </c>
      <c r="D4" s="362" t="s">
        <v>650</v>
      </c>
    </row>
    <row r="5" spans="1:4" ht="13.5" thickBot="1">
      <c r="A5" s="363" t="s">
        <v>1102</v>
      </c>
      <c r="B5" s="364" t="s">
        <v>1103</v>
      </c>
      <c r="C5" s="364">
        <v>724</v>
      </c>
      <c r="D5" s="364">
        <v>290</v>
      </c>
    </row>
    <row r="6" spans="1:4" ht="13.5" thickBot="1">
      <c r="A6" s="728"/>
      <c r="B6" s="364">
        <v>287</v>
      </c>
      <c r="C6" s="364">
        <v>900</v>
      </c>
      <c r="D6" s="364">
        <v>425</v>
      </c>
    </row>
    <row r="7" spans="1:4" ht="13.5" thickBot="1">
      <c r="A7" s="729"/>
      <c r="B7" s="364">
        <v>288</v>
      </c>
      <c r="C7" s="364">
        <v>901</v>
      </c>
      <c r="D7" s="364">
        <v>425</v>
      </c>
    </row>
    <row r="8" spans="1:4" ht="13.5" thickBot="1">
      <c r="A8" s="729"/>
      <c r="B8" s="364">
        <v>289</v>
      </c>
      <c r="C8" s="364">
        <v>900</v>
      </c>
      <c r="D8" s="364">
        <v>425</v>
      </c>
    </row>
    <row r="9" spans="1:4" ht="13.5" thickBot="1">
      <c r="A9" s="729"/>
      <c r="B9" s="364">
        <v>290</v>
      </c>
      <c r="C9" s="364">
        <v>921</v>
      </c>
      <c r="D9" s="364">
        <v>433</v>
      </c>
    </row>
    <row r="10" spans="1:4" ht="13.5" thickBot="1">
      <c r="A10" s="729"/>
      <c r="B10" s="364">
        <v>294</v>
      </c>
      <c r="C10" s="364">
        <v>910</v>
      </c>
      <c r="D10" s="364">
        <v>427</v>
      </c>
    </row>
    <row r="11" spans="1:4" ht="13.5" thickBot="1">
      <c r="A11" s="729"/>
      <c r="B11" s="364">
        <v>297</v>
      </c>
      <c r="C11" s="364">
        <v>900</v>
      </c>
      <c r="D11" s="364">
        <v>425</v>
      </c>
    </row>
    <row r="12" spans="1:4" ht="13.5" thickBot="1">
      <c r="A12" s="729"/>
      <c r="B12" s="364">
        <v>299</v>
      </c>
      <c r="C12" s="364">
        <v>901</v>
      </c>
      <c r="D12" s="364">
        <v>425</v>
      </c>
    </row>
    <row r="13" spans="1:4" ht="13.5" thickBot="1">
      <c r="A13" s="730"/>
      <c r="B13" s="364">
        <v>300</v>
      </c>
      <c r="C13" s="364">
        <v>901</v>
      </c>
      <c r="D13" s="364">
        <v>425</v>
      </c>
    </row>
    <row r="14" spans="1:4" ht="13.5" thickBot="1">
      <c r="A14" s="365" t="s">
        <v>1104</v>
      </c>
      <c r="B14" s="364">
        <v>301</v>
      </c>
      <c r="C14" s="364">
        <v>903</v>
      </c>
      <c r="D14" s="364">
        <v>328</v>
      </c>
    </row>
    <row r="15" spans="1:4" ht="13.5" thickBot="1">
      <c r="A15" s="724" t="s">
        <v>1105</v>
      </c>
      <c r="B15" s="364">
        <v>1495</v>
      </c>
      <c r="C15" s="364">
        <v>1244</v>
      </c>
      <c r="D15" s="364">
        <v>286</v>
      </c>
    </row>
    <row r="16" spans="1:4" ht="13.5" thickBot="1">
      <c r="A16" s="726"/>
      <c r="B16" s="364">
        <v>1475</v>
      </c>
      <c r="C16" s="364">
        <v>1167</v>
      </c>
      <c r="D16" s="364">
        <v>268</v>
      </c>
    </row>
    <row r="17" spans="1:4" ht="13.5" thickBot="1">
      <c r="A17" s="731" t="s">
        <v>1106</v>
      </c>
      <c r="B17" s="368" t="s">
        <v>1107</v>
      </c>
      <c r="C17" s="364">
        <v>361</v>
      </c>
      <c r="D17" s="364">
        <v>299</v>
      </c>
    </row>
    <row r="18" spans="1:4" ht="13.5" thickBot="1">
      <c r="A18" s="732"/>
      <c r="B18" s="368" t="s">
        <v>1108</v>
      </c>
      <c r="C18" s="364">
        <v>279</v>
      </c>
      <c r="D18" s="364">
        <v>232</v>
      </c>
    </row>
    <row r="19" spans="1:4" ht="13.5" thickBot="1">
      <c r="A19" s="732"/>
      <c r="B19" s="368" t="s">
        <v>1109</v>
      </c>
      <c r="C19" s="364">
        <v>279</v>
      </c>
      <c r="D19" s="364">
        <v>232</v>
      </c>
    </row>
    <row r="20" spans="1:4" ht="13.5" thickBot="1">
      <c r="A20" s="733"/>
      <c r="B20" s="368" t="s">
        <v>1110</v>
      </c>
      <c r="C20" s="364">
        <v>279</v>
      </c>
      <c r="D20" s="364">
        <v>232</v>
      </c>
    </row>
    <row r="21" spans="1:4" ht="13.5" thickBot="1">
      <c r="A21" s="724" t="s">
        <v>1111</v>
      </c>
      <c r="B21" s="364" t="s">
        <v>1112</v>
      </c>
      <c r="C21" s="364">
        <v>279</v>
      </c>
      <c r="D21" s="364">
        <v>232</v>
      </c>
    </row>
    <row r="22" spans="1:4" ht="13.5" thickBot="1">
      <c r="A22" s="725"/>
      <c r="B22" s="364" t="s">
        <v>1113</v>
      </c>
      <c r="C22" s="364">
        <v>361</v>
      </c>
      <c r="D22" s="364">
        <v>300</v>
      </c>
    </row>
    <row r="23" spans="1:4" ht="13.5" thickBot="1">
      <c r="A23" s="726"/>
      <c r="B23" s="364" t="s">
        <v>1114</v>
      </c>
      <c r="C23" s="364">
        <v>279</v>
      </c>
      <c r="D23" s="364">
        <v>232</v>
      </c>
    </row>
    <row r="24" spans="1:4" ht="13.5" thickBot="1">
      <c r="A24" s="371"/>
      <c r="B24" s="364">
        <v>2502</v>
      </c>
      <c r="C24" s="364">
        <v>2217</v>
      </c>
      <c r="D24" s="364">
        <v>332</v>
      </c>
    </row>
    <row r="25" spans="1:4" ht="13.5" thickBot="1">
      <c r="A25" s="366" t="s">
        <v>1115</v>
      </c>
      <c r="B25" s="368" t="s">
        <v>1116</v>
      </c>
      <c r="C25" s="336">
        <v>2877</v>
      </c>
      <c r="D25" s="336">
        <v>120</v>
      </c>
    </row>
    <row r="26" spans="1:4" ht="13.5" thickBot="1">
      <c r="A26" s="724" t="s">
        <v>1117</v>
      </c>
      <c r="B26" s="364" t="s">
        <v>1118</v>
      </c>
      <c r="C26" s="364">
        <v>4311</v>
      </c>
      <c r="D26" s="364">
        <v>70</v>
      </c>
    </row>
    <row r="27" spans="1:4" ht="13.5" thickBot="1">
      <c r="A27" s="725"/>
      <c r="B27" s="364" t="s">
        <v>1119</v>
      </c>
      <c r="C27" s="364">
        <v>51035</v>
      </c>
      <c r="D27" s="364">
        <v>1994</v>
      </c>
    </row>
    <row r="28" spans="1:4" ht="13.5" thickBot="1">
      <c r="A28" s="725"/>
      <c r="B28" s="364" t="s">
        <v>1120</v>
      </c>
      <c r="C28" s="364">
        <v>3839</v>
      </c>
      <c r="D28" s="364">
        <v>525</v>
      </c>
    </row>
    <row r="29" spans="1:4" ht="13.5" thickBot="1">
      <c r="A29" s="725"/>
      <c r="B29" s="364" t="s">
        <v>1121</v>
      </c>
      <c r="C29" s="364">
        <v>19912</v>
      </c>
      <c r="D29" s="364">
        <v>996</v>
      </c>
    </row>
    <row r="30" spans="1:4" ht="13.5" thickBot="1">
      <c r="A30" s="725"/>
      <c r="B30" s="364" t="s">
        <v>1122</v>
      </c>
      <c r="C30" s="364">
        <v>11687</v>
      </c>
      <c r="D30" s="364">
        <v>719</v>
      </c>
    </row>
    <row r="31" spans="1:4" ht="13.5" thickBot="1">
      <c r="A31" s="725"/>
      <c r="B31" s="364" t="s">
        <v>1123</v>
      </c>
      <c r="C31" s="364">
        <v>34567</v>
      </c>
      <c r="D31" s="364">
        <v>1406</v>
      </c>
    </row>
    <row r="32" spans="1:4" ht="13.5" thickBot="1">
      <c r="A32" s="725"/>
      <c r="B32" s="364" t="s">
        <v>1124</v>
      </c>
      <c r="C32" s="364">
        <v>2008</v>
      </c>
      <c r="D32" s="364">
        <v>45</v>
      </c>
    </row>
    <row r="33" spans="1:4" ht="13.5" thickBot="1">
      <c r="A33" s="725"/>
      <c r="B33" s="364" t="s">
        <v>1125</v>
      </c>
      <c r="C33" s="364">
        <v>2015</v>
      </c>
      <c r="D33" s="364">
        <v>40</v>
      </c>
    </row>
    <row r="34" spans="1:4" ht="13.5" thickBot="1">
      <c r="A34" s="725"/>
      <c r="B34" s="364" t="s">
        <v>1126</v>
      </c>
      <c r="C34" s="364">
        <v>8790</v>
      </c>
      <c r="D34" s="364">
        <v>435</v>
      </c>
    </row>
    <row r="35" spans="1:4" ht="13.5" thickBot="1">
      <c r="A35" s="725"/>
      <c r="B35" s="364" t="s">
        <v>1127</v>
      </c>
      <c r="C35" s="364">
        <v>1293</v>
      </c>
      <c r="D35" s="364">
        <v>66</v>
      </c>
    </row>
    <row r="36" spans="1:4" ht="13.5" thickBot="1">
      <c r="A36" s="725"/>
      <c r="B36" s="364" t="s">
        <v>1128</v>
      </c>
      <c r="C36" s="364">
        <v>971</v>
      </c>
      <c r="D36" s="364">
        <v>117</v>
      </c>
    </row>
    <row r="37" spans="1:4" ht="13.5" thickBot="1">
      <c r="A37" s="725"/>
      <c r="B37" s="364" t="s">
        <v>1129</v>
      </c>
      <c r="C37" s="364">
        <v>1644</v>
      </c>
      <c r="D37" s="364">
        <v>82</v>
      </c>
    </row>
    <row r="38" spans="1:4" ht="13.5" thickBot="1">
      <c r="A38" s="725"/>
      <c r="B38" s="364" t="s">
        <v>1130</v>
      </c>
      <c r="C38" s="364">
        <v>29214</v>
      </c>
      <c r="D38" s="364">
        <v>245</v>
      </c>
    </row>
    <row r="39" spans="1:4" ht="13.5" thickBot="1">
      <c r="A39" s="725"/>
      <c r="B39" s="364" t="s">
        <v>1131</v>
      </c>
      <c r="C39" s="364">
        <v>35663</v>
      </c>
      <c r="D39" s="364">
        <v>1457</v>
      </c>
    </row>
    <row r="40" spans="1:4" ht="13.5" thickBot="1">
      <c r="A40" s="726"/>
      <c r="B40" s="364" t="s">
        <v>1132</v>
      </c>
      <c r="C40" s="364">
        <v>191412</v>
      </c>
      <c r="D40" s="364">
        <v>9984</v>
      </c>
    </row>
    <row r="41" spans="1:4" ht="13.5" thickBot="1">
      <c r="A41" s="724" t="s">
        <v>1133</v>
      </c>
      <c r="B41" s="364">
        <v>380</v>
      </c>
      <c r="C41" s="364">
        <v>25767</v>
      </c>
      <c r="D41" s="364">
        <v>1185</v>
      </c>
    </row>
    <row r="42" spans="1:4" ht="13.5" thickBot="1">
      <c r="A42" s="725"/>
      <c r="B42" s="364">
        <v>400</v>
      </c>
      <c r="C42" s="364">
        <v>22774</v>
      </c>
      <c r="D42" s="364">
        <v>851</v>
      </c>
    </row>
    <row r="43" spans="1:4" ht="13.5" thickBot="1">
      <c r="A43" s="725"/>
      <c r="B43" s="364">
        <v>1494</v>
      </c>
      <c r="C43" s="364">
        <v>42661</v>
      </c>
      <c r="D43" s="364">
        <v>1889</v>
      </c>
    </row>
    <row r="44" spans="1:4" ht="13.5" thickBot="1">
      <c r="A44" s="726"/>
      <c r="B44" s="364">
        <v>1990</v>
      </c>
      <c r="C44" s="364">
        <v>16759</v>
      </c>
      <c r="D44" s="364">
        <v>861</v>
      </c>
    </row>
    <row r="45" spans="1:4" ht="13.5" thickBot="1">
      <c r="A45" s="367" t="s">
        <v>1134</v>
      </c>
      <c r="B45" s="364" t="s">
        <v>1135</v>
      </c>
      <c r="C45" s="364">
        <v>8541</v>
      </c>
      <c r="D45" s="364">
        <v>426</v>
      </c>
    </row>
    <row r="46" spans="1:4" ht="13.5" thickBot="1">
      <c r="A46" s="369"/>
      <c r="B46" s="364" t="s">
        <v>1136</v>
      </c>
      <c r="C46" s="364">
        <v>1162</v>
      </c>
      <c r="D46" s="364">
        <v>58</v>
      </c>
    </row>
    <row r="47" spans="1:4" ht="13.5" thickBot="1">
      <c r="A47" s="369"/>
      <c r="B47" s="364" t="s">
        <v>1137</v>
      </c>
      <c r="C47" s="364">
        <v>8423</v>
      </c>
      <c r="D47" s="364">
        <v>420</v>
      </c>
    </row>
    <row r="48" spans="1:4" ht="13.5" thickBot="1">
      <c r="A48" s="370" t="s">
        <v>1138</v>
      </c>
      <c r="B48" s="372">
        <v>2240</v>
      </c>
      <c r="C48" s="372">
        <v>42863</v>
      </c>
      <c r="D48" s="372">
        <v>159255</v>
      </c>
    </row>
    <row r="49" spans="1:4" ht="13.5" thickBot="1">
      <c r="A49" s="373" t="s">
        <v>1139</v>
      </c>
      <c r="B49" s="374" t="s">
        <v>1140</v>
      </c>
      <c r="C49" s="374">
        <v>1569</v>
      </c>
      <c r="D49" s="374">
        <v>82</v>
      </c>
    </row>
    <row r="50" spans="1:4" ht="13.5" thickBot="1">
      <c r="A50" s="375" t="s">
        <v>1141</v>
      </c>
      <c r="B50" s="376" t="s">
        <v>1142</v>
      </c>
      <c r="C50" s="377">
        <v>11335</v>
      </c>
      <c r="D50" s="378">
        <v>4340</v>
      </c>
    </row>
  </sheetData>
  <sheetProtection/>
  <mergeCells count="8">
    <mergeCell ref="A26:A40"/>
    <mergeCell ref="A41:A44"/>
    <mergeCell ref="A1:B1"/>
    <mergeCell ref="A2:B2"/>
    <mergeCell ref="A6:A13"/>
    <mergeCell ref="A15:A16"/>
    <mergeCell ref="A17:A20"/>
    <mergeCell ref="A21:A2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&amp;R17c. ,melléklet a 8/2014. (IV.30.) önk.rendelethez, ezer Ft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4:H36"/>
  <sheetViews>
    <sheetView view="pageLayout" workbookViewId="0" topLeftCell="A1">
      <selection activeCell="E6" sqref="E6"/>
    </sheetView>
  </sheetViews>
  <sheetFormatPr defaultColWidth="9.140625" defaultRowHeight="12.75"/>
  <cols>
    <col min="1" max="1" width="12.28125" style="0" customWidth="1"/>
    <col min="2" max="2" width="6.140625" style="0" customWidth="1"/>
    <col min="4" max="4" width="11.421875" style="0" customWidth="1"/>
    <col min="6" max="6" width="11.140625" style="0" customWidth="1"/>
    <col min="7" max="7" width="10.421875" style="0" customWidth="1"/>
  </cols>
  <sheetData>
    <row r="4" spans="1:8" ht="15">
      <c r="A4" s="734" t="s">
        <v>106</v>
      </c>
      <c r="B4" s="735"/>
      <c r="C4" s="735"/>
      <c r="D4" s="735"/>
      <c r="E4" s="735"/>
      <c r="F4" s="735"/>
      <c r="G4" s="735"/>
      <c r="H4" s="735"/>
    </row>
    <row r="5" spans="1:8" ht="30.75" thickBot="1">
      <c r="A5" s="439" t="s">
        <v>1184</v>
      </c>
      <c r="B5" s="440"/>
      <c r="C5" s="440"/>
      <c r="D5" s="440"/>
      <c r="E5" s="440"/>
      <c r="F5" s="440"/>
      <c r="G5" s="440"/>
      <c r="H5" s="441"/>
    </row>
    <row r="6" spans="1:8" ht="63.75">
      <c r="A6" s="442" t="s">
        <v>118</v>
      </c>
      <c r="B6" s="443" t="s">
        <v>1185</v>
      </c>
      <c r="C6" s="443" t="s">
        <v>1186</v>
      </c>
      <c r="D6" s="443" t="s">
        <v>1187</v>
      </c>
      <c r="E6" s="443" t="s">
        <v>1188</v>
      </c>
      <c r="F6" s="443" t="s">
        <v>1189</v>
      </c>
      <c r="G6" s="443" t="s">
        <v>1190</v>
      </c>
      <c r="H6" s="444" t="s">
        <v>123</v>
      </c>
    </row>
    <row r="7" spans="1:8" ht="12.75">
      <c r="A7" s="445" t="s">
        <v>116</v>
      </c>
      <c r="B7" s="446" t="s">
        <v>117</v>
      </c>
      <c r="C7" s="446" t="s">
        <v>356</v>
      </c>
      <c r="D7" s="446" t="s">
        <v>358</v>
      </c>
      <c r="E7" s="446" t="s">
        <v>360</v>
      </c>
      <c r="F7" s="446" t="s">
        <v>362</v>
      </c>
      <c r="G7" s="446" t="s">
        <v>364</v>
      </c>
      <c r="H7" s="447" t="s">
        <v>366</v>
      </c>
    </row>
    <row r="8" spans="1:8" ht="76.5">
      <c r="A8" s="448" t="s">
        <v>1191</v>
      </c>
      <c r="B8" s="446">
        <v>1</v>
      </c>
      <c r="C8" s="449">
        <v>58033</v>
      </c>
      <c r="D8" s="449">
        <v>5596486</v>
      </c>
      <c r="E8" s="449">
        <v>115936</v>
      </c>
      <c r="F8" s="449">
        <v>26747</v>
      </c>
      <c r="G8" s="449">
        <v>91018</v>
      </c>
      <c r="H8" s="450">
        <f>SUM(C8:G8)</f>
        <v>5888220</v>
      </c>
    </row>
    <row r="9" spans="1:8" ht="51">
      <c r="A9" s="448" t="s">
        <v>1192</v>
      </c>
      <c r="B9" s="446">
        <v>2</v>
      </c>
      <c r="C9" s="449"/>
      <c r="D9" s="449">
        <v>529804</v>
      </c>
      <c r="E9" s="449">
        <v>2444</v>
      </c>
      <c r="F9" s="449"/>
      <c r="G9" s="449"/>
      <c r="H9" s="450">
        <f aca="true" t="shared" si="0" ref="H9:H36">SUM(C9:G9)</f>
        <v>532248</v>
      </c>
    </row>
    <row r="10" spans="1:8" ht="12.75">
      <c r="A10" s="448" t="s">
        <v>237</v>
      </c>
      <c r="B10" s="446">
        <v>3</v>
      </c>
      <c r="C10" s="449"/>
      <c r="D10" s="449">
        <v>7297</v>
      </c>
      <c r="E10" s="449"/>
      <c r="F10" s="449">
        <v>0</v>
      </c>
      <c r="G10" s="449"/>
      <c r="H10" s="450">
        <f t="shared" si="0"/>
        <v>7297</v>
      </c>
    </row>
    <row r="11" spans="1:8" ht="63.75">
      <c r="A11" s="448" t="s">
        <v>1193</v>
      </c>
      <c r="B11" s="446">
        <v>4</v>
      </c>
      <c r="C11" s="449"/>
      <c r="D11" s="449">
        <v>115411</v>
      </c>
      <c r="E11" s="449">
        <v>660</v>
      </c>
      <c r="F11" s="449">
        <v>0</v>
      </c>
      <c r="G11" s="449"/>
      <c r="H11" s="450">
        <f t="shared" si="0"/>
        <v>116071</v>
      </c>
    </row>
    <row r="12" spans="1:8" ht="63.75">
      <c r="A12" s="448" t="s">
        <v>1194</v>
      </c>
      <c r="B12" s="446">
        <v>5</v>
      </c>
      <c r="C12" s="451">
        <f aca="true" t="shared" si="1" ref="C12:H12">SUM(C9:C11)</f>
        <v>0</v>
      </c>
      <c r="D12" s="451">
        <f t="shared" si="1"/>
        <v>652512</v>
      </c>
      <c r="E12" s="451">
        <f t="shared" si="1"/>
        <v>3104</v>
      </c>
      <c r="F12" s="451">
        <f t="shared" si="1"/>
        <v>0</v>
      </c>
      <c r="G12" s="451">
        <f t="shared" si="1"/>
        <v>0</v>
      </c>
      <c r="H12" s="450">
        <f t="shared" si="1"/>
        <v>655616</v>
      </c>
    </row>
    <row r="13" spans="1:8" ht="76.5">
      <c r="A13" s="448" t="s">
        <v>1195</v>
      </c>
      <c r="B13" s="446">
        <v>6</v>
      </c>
      <c r="C13" s="449"/>
      <c r="D13" s="449"/>
      <c r="E13" s="449"/>
      <c r="F13" s="449"/>
      <c r="G13" s="449"/>
      <c r="H13" s="450">
        <f t="shared" si="0"/>
        <v>0</v>
      </c>
    </row>
    <row r="14" spans="1:8" ht="51">
      <c r="A14" s="448" t="s">
        <v>1196</v>
      </c>
      <c r="B14" s="446">
        <v>7</v>
      </c>
      <c r="C14" s="449"/>
      <c r="D14" s="449">
        <v>119657</v>
      </c>
      <c r="E14" s="449">
        <v>14622</v>
      </c>
      <c r="F14" s="449"/>
      <c r="G14" s="449"/>
      <c r="H14" s="450">
        <f t="shared" si="0"/>
        <v>134279</v>
      </c>
    </row>
    <row r="15" spans="1:8" ht="25.5">
      <c r="A15" s="448" t="s">
        <v>1197</v>
      </c>
      <c r="B15" s="446">
        <v>8</v>
      </c>
      <c r="C15" s="449"/>
      <c r="D15" s="449">
        <v>0</v>
      </c>
      <c r="E15" s="449"/>
      <c r="F15" s="449"/>
      <c r="G15" s="449"/>
      <c r="H15" s="450">
        <f t="shared" si="0"/>
        <v>0</v>
      </c>
    </row>
    <row r="16" spans="1:8" ht="25.5">
      <c r="A16" s="448" t="s">
        <v>1198</v>
      </c>
      <c r="B16" s="446">
        <v>9</v>
      </c>
      <c r="C16" s="449"/>
      <c r="D16" s="449"/>
      <c r="E16" s="449">
        <v>2717</v>
      </c>
      <c r="F16" s="449"/>
      <c r="G16" s="449">
        <v>212473</v>
      </c>
      <c r="H16" s="450">
        <f t="shared" si="0"/>
        <v>215190</v>
      </c>
    </row>
    <row r="17" spans="1:8" ht="89.25">
      <c r="A17" s="448" t="s">
        <v>1199</v>
      </c>
      <c r="B17" s="446">
        <v>10</v>
      </c>
      <c r="C17" s="451">
        <f aca="true" t="shared" si="2" ref="C17:H17">SUM(C13:C16)</f>
        <v>0</v>
      </c>
      <c r="D17" s="451">
        <f t="shared" si="2"/>
        <v>119657</v>
      </c>
      <c r="E17" s="451">
        <f t="shared" si="2"/>
        <v>17339</v>
      </c>
      <c r="F17" s="451">
        <f t="shared" si="2"/>
        <v>0</v>
      </c>
      <c r="G17" s="451">
        <f t="shared" si="2"/>
        <v>212473</v>
      </c>
      <c r="H17" s="509">
        <f t="shared" si="2"/>
        <v>349469</v>
      </c>
    </row>
    <row r="18" spans="1:8" ht="38.25">
      <c r="A18" s="452" t="s">
        <v>1200</v>
      </c>
      <c r="B18" s="446">
        <v>11</v>
      </c>
      <c r="C18" s="451">
        <f aca="true" t="shared" si="3" ref="C18:H18">C12+C17</f>
        <v>0</v>
      </c>
      <c r="D18" s="451">
        <f t="shared" si="3"/>
        <v>772169</v>
      </c>
      <c r="E18" s="451">
        <f t="shared" si="3"/>
        <v>20443</v>
      </c>
      <c r="F18" s="451">
        <f t="shared" si="3"/>
        <v>0</v>
      </c>
      <c r="G18" s="451">
        <v>533394</v>
      </c>
      <c r="H18" s="450">
        <f t="shared" si="3"/>
        <v>1005085</v>
      </c>
    </row>
    <row r="19" spans="1:8" ht="25.5">
      <c r="A19" s="448" t="s">
        <v>1201</v>
      </c>
      <c r="B19" s="446">
        <v>12</v>
      </c>
      <c r="C19" s="449">
        <v>0</v>
      </c>
      <c r="D19" s="449"/>
      <c r="E19" s="449"/>
      <c r="F19" s="449"/>
      <c r="G19" s="449">
        <v>0</v>
      </c>
      <c r="H19" s="450">
        <f t="shared" si="0"/>
        <v>0</v>
      </c>
    </row>
    <row r="20" spans="1:8" ht="76.5">
      <c r="A20" s="448" t="s">
        <v>1202</v>
      </c>
      <c r="B20" s="446">
        <v>13</v>
      </c>
      <c r="C20" s="449">
        <v>0</v>
      </c>
      <c r="D20" s="449">
        <v>264314</v>
      </c>
      <c r="E20" s="449"/>
      <c r="F20" s="449">
        <v>0</v>
      </c>
      <c r="G20" s="449">
        <v>0</v>
      </c>
      <c r="H20" s="450">
        <f t="shared" si="0"/>
        <v>264314</v>
      </c>
    </row>
    <row r="21" spans="1:8" ht="38.25">
      <c r="A21" s="448" t="s">
        <v>1203</v>
      </c>
      <c r="B21" s="446">
        <v>14</v>
      </c>
      <c r="C21" s="449">
        <v>55</v>
      </c>
      <c r="D21" s="449">
        <v>0</v>
      </c>
      <c r="E21" s="449">
        <v>1016</v>
      </c>
      <c r="F21" s="449">
        <v>0</v>
      </c>
      <c r="G21" s="449">
        <v>0</v>
      </c>
      <c r="H21" s="450">
        <f t="shared" si="0"/>
        <v>1071</v>
      </c>
    </row>
    <row r="22" spans="1:8" ht="25.5">
      <c r="A22" s="448" t="s">
        <v>1204</v>
      </c>
      <c r="B22" s="446">
        <v>15</v>
      </c>
      <c r="C22" s="449">
        <v>37</v>
      </c>
      <c r="D22" s="449">
        <v>292518</v>
      </c>
      <c r="E22" s="449">
        <v>9625</v>
      </c>
      <c r="F22" s="449">
        <v>1950</v>
      </c>
      <c r="G22" s="449">
        <v>212474</v>
      </c>
      <c r="H22" s="450">
        <f t="shared" si="0"/>
        <v>516604</v>
      </c>
    </row>
    <row r="23" spans="1:8" ht="38.25">
      <c r="A23" s="448" t="s">
        <v>1205</v>
      </c>
      <c r="B23" s="446">
        <v>16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50">
        <f t="shared" si="0"/>
        <v>0</v>
      </c>
    </row>
    <row r="24" spans="1:8" ht="25.5">
      <c r="A24" s="448" t="s">
        <v>1206</v>
      </c>
      <c r="B24" s="446">
        <v>17</v>
      </c>
      <c r="C24" s="449">
        <v>0</v>
      </c>
      <c r="D24" s="449">
        <v>216962</v>
      </c>
      <c r="E24" s="449">
        <v>4380</v>
      </c>
      <c r="F24" s="449">
        <v>0</v>
      </c>
      <c r="G24" s="449"/>
      <c r="H24" s="450">
        <f t="shared" si="0"/>
        <v>221342</v>
      </c>
    </row>
    <row r="25" spans="1:8" ht="51">
      <c r="A25" s="452" t="s">
        <v>1207</v>
      </c>
      <c r="B25" s="446">
        <v>18</v>
      </c>
      <c r="C25" s="451">
        <f>SUM(C19:C24)</f>
        <v>92</v>
      </c>
      <c r="D25" s="451">
        <f>SUM(D19:D24)</f>
        <v>773794</v>
      </c>
      <c r="E25" s="451">
        <f>SUM(E19:E24)</f>
        <v>15021</v>
      </c>
      <c r="F25" s="451">
        <f>SUM(F19:F24)</f>
        <v>1950</v>
      </c>
      <c r="G25" s="451">
        <f>SUM(G19:G24)</f>
        <v>212474</v>
      </c>
      <c r="H25" s="450">
        <f t="shared" si="0"/>
        <v>1003331</v>
      </c>
    </row>
    <row r="26" spans="1:8" ht="38.25">
      <c r="A26" s="452" t="s">
        <v>1208</v>
      </c>
      <c r="B26" s="446">
        <v>20</v>
      </c>
      <c r="C26" s="451">
        <f>C8+C18-C25</f>
        <v>57941</v>
      </c>
      <c r="D26" s="451">
        <f>D8+D18-D25</f>
        <v>5594861</v>
      </c>
      <c r="E26" s="451">
        <f>E8+E18-E25</f>
        <v>121358</v>
      </c>
      <c r="F26" s="451">
        <f>F8+F18-F25</f>
        <v>24797</v>
      </c>
      <c r="G26" s="451">
        <f>G8+G18-G25</f>
        <v>411938</v>
      </c>
      <c r="H26" s="450">
        <f t="shared" si="0"/>
        <v>6210895</v>
      </c>
    </row>
    <row r="27" spans="1:8" ht="89.25">
      <c r="A27" s="448" t="s">
        <v>1209</v>
      </c>
      <c r="B27" s="446">
        <v>21</v>
      </c>
      <c r="C27" s="449">
        <v>43798</v>
      </c>
      <c r="D27" s="449">
        <v>2384516</v>
      </c>
      <c r="E27" s="449">
        <v>87041</v>
      </c>
      <c r="F27" s="449">
        <v>18262</v>
      </c>
      <c r="G27" s="449">
        <v>31387</v>
      </c>
      <c r="H27" s="450">
        <f t="shared" si="0"/>
        <v>2565004</v>
      </c>
    </row>
    <row r="28" spans="1:8" ht="12.75">
      <c r="A28" s="448" t="s">
        <v>1210</v>
      </c>
      <c r="B28" s="446">
        <v>22</v>
      </c>
      <c r="C28" s="449">
        <v>7730</v>
      </c>
      <c r="D28" s="449">
        <v>114282</v>
      </c>
      <c r="E28" s="449">
        <v>13865</v>
      </c>
      <c r="F28" s="449">
        <v>1024</v>
      </c>
      <c r="G28" s="449">
        <v>121952</v>
      </c>
      <c r="H28" s="450">
        <f t="shared" si="0"/>
        <v>258853</v>
      </c>
    </row>
    <row r="29" spans="1:8" ht="12.75">
      <c r="A29" s="448" t="s">
        <v>1211</v>
      </c>
      <c r="B29" s="446">
        <v>23</v>
      </c>
      <c r="C29" s="449">
        <v>92</v>
      </c>
      <c r="D29" s="449">
        <v>153963</v>
      </c>
      <c r="E29" s="449">
        <v>10022</v>
      </c>
      <c r="F29" s="449">
        <v>632</v>
      </c>
      <c r="G29" s="449">
        <v>13505</v>
      </c>
      <c r="H29" s="450">
        <f t="shared" si="0"/>
        <v>178214</v>
      </c>
    </row>
    <row r="30" spans="1:8" ht="51">
      <c r="A30" s="448" t="s">
        <v>0</v>
      </c>
      <c r="B30" s="446">
        <v>24</v>
      </c>
      <c r="C30" s="451">
        <f>C27+C28-C29</f>
        <v>51436</v>
      </c>
      <c r="D30" s="451">
        <f>D27+D28-D29</f>
        <v>2344835</v>
      </c>
      <c r="E30" s="451">
        <f>E27+E28-E29</f>
        <v>90884</v>
      </c>
      <c r="F30" s="451">
        <f>F27+F28-F29</f>
        <v>18654</v>
      </c>
      <c r="G30" s="451">
        <f>G27+G28-G29</f>
        <v>139834</v>
      </c>
      <c r="H30" s="450">
        <f t="shared" si="0"/>
        <v>2645643</v>
      </c>
    </row>
    <row r="31" spans="1:8" ht="25.5">
      <c r="A31" s="453" t="s">
        <v>1</v>
      </c>
      <c r="B31" s="454">
        <v>25</v>
      </c>
      <c r="C31" s="455">
        <v>0</v>
      </c>
      <c r="D31" s="455">
        <v>0</v>
      </c>
      <c r="E31" s="455">
        <v>0</v>
      </c>
      <c r="F31" s="455">
        <v>0</v>
      </c>
      <c r="G31" s="455">
        <v>0</v>
      </c>
      <c r="H31" s="450">
        <f t="shared" si="0"/>
        <v>0</v>
      </c>
    </row>
    <row r="32" spans="1:8" ht="12.75">
      <c r="A32" s="448" t="s">
        <v>1210</v>
      </c>
      <c r="B32" s="446">
        <v>26</v>
      </c>
      <c r="C32" s="456">
        <v>0</v>
      </c>
      <c r="D32" s="456"/>
      <c r="E32" s="456"/>
      <c r="F32" s="456">
        <v>0</v>
      </c>
      <c r="G32" s="456">
        <v>0</v>
      </c>
      <c r="H32" s="450">
        <f t="shared" si="0"/>
        <v>0</v>
      </c>
    </row>
    <row r="33" spans="1:8" ht="12.75">
      <c r="A33" s="453" t="s">
        <v>1211</v>
      </c>
      <c r="B33" s="454">
        <v>27</v>
      </c>
      <c r="C33" s="455">
        <v>0</v>
      </c>
      <c r="D33" s="455"/>
      <c r="E33" s="455"/>
      <c r="F33" s="455">
        <v>0</v>
      </c>
      <c r="G33" s="455">
        <v>0</v>
      </c>
      <c r="H33" s="450">
        <f t="shared" si="0"/>
        <v>0</v>
      </c>
    </row>
    <row r="34" spans="1:8" ht="38.25">
      <c r="A34" s="453" t="s">
        <v>2</v>
      </c>
      <c r="B34" s="454">
        <v>28</v>
      </c>
      <c r="C34" s="455">
        <v>0</v>
      </c>
      <c r="D34" s="455">
        <v>0</v>
      </c>
      <c r="E34" s="455">
        <v>0</v>
      </c>
      <c r="F34" s="455">
        <v>0</v>
      </c>
      <c r="G34" s="455">
        <v>0</v>
      </c>
      <c r="H34" s="457">
        <f t="shared" si="0"/>
        <v>0</v>
      </c>
    </row>
    <row r="35" spans="1:8" ht="39" thickBot="1">
      <c r="A35" s="458" t="s">
        <v>3</v>
      </c>
      <c r="B35" s="459">
        <v>29</v>
      </c>
      <c r="C35" s="460">
        <f aca="true" t="shared" si="4" ref="C35:H35">C26-C30</f>
        <v>6505</v>
      </c>
      <c r="D35" s="460">
        <f t="shared" si="4"/>
        <v>3250026</v>
      </c>
      <c r="E35" s="460">
        <f t="shared" si="4"/>
        <v>30474</v>
      </c>
      <c r="F35" s="460">
        <f t="shared" si="4"/>
        <v>6143</v>
      </c>
      <c r="G35" s="460">
        <f t="shared" si="4"/>
        <v>272104</v>
      </c>
      <c r="H35" s="461">
        <f t="shared" si="4"/>
        <v>3565252</v>
      </c>
    </row>
    <row r="36" spans="1:8" ht="39" thickBot="1">
      <c r="A36" s="462" t="s">
        <v>4</v>
      </c>
      <c r="B36" s="459">
        <v>30</v>
      </c>
      <c r="C36" s="463">
        <v>28439</v>
      </c>
      <c r="D36" s="463">
        <v>1826714</v>
      </c>
      <c r="E36" s="463">
        <v>75829</v>
      </c>
      <c r="F36" s="463">
        <v>17947</v>
      </c>
      <c r="G36" s="463">
        <v>3860</v>
      </c>
      <c r="H36" s="464">
        <f t="shared" si="0"/>
        <v>1952789</v>
      </c>
    </row>
  </sheetData>
  <sheetProtection/>
  <mergeCells count="1">
    <mergeCell ref="A4:H4"/>
  </mergeCells>
  <printOptions/>
  <pageMargins left="0.7" right="0.7" top="0.75" bottom="0.75" header="0.3" footer="0.3"/>
  <pageSetup horizontalDpi="300" verticalDpi="300" orientation="portrait" paperSize="9" r:id="rId1"/>
  <headerFooter alignWithMargins="0">
    <oddHeader>&amp;R18. ,melléklet a 8/2014. (IV.30.) önk.rendelethez, ezer Ft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F8" sqref="F8"/>
    </sheetView>
  </sheetViews>
  <sheetFormatPr defaultColWidth="9.140625" defaultRowHeight="12.75"/>
  <cols>
    <col min="1" max="1" width="17.8515625" style="0" customWidth="1"/>
    <col min="2" max="2" width="11.140625" style="0" customWidth="1"/>
    <col min="3" max="3" width="8.7109375" style="0" customWidth="1"/>
    <col min="4" max="4" width="11.7109375" style="0" customWidth="1"/>
    <col min="5" max="5" width="11.28125" style="0" customWidth="1"/>
    <col min="6" max="6" width="8.421875" style="0" customWidth="1"/>
    <col min="7" max="7" width="13.140625" style="0" customWidth="1"/>
  </cols>
  <sheetData>
    <row r="1" spans="1:7" ht="12.75">
      <c r="A1" s="736" t="s">
        <v>106</v>
      </c>
      <c r="B1" s="737"/>
      <c r="C1" s="737"/>
      <c r="D1" s="737"/>
      <c r="E1" s="737"/>
      <c r="F1" s="737"/>
      <c r="G1" s="737"/>
    </row>
    <row r="2" spans="1:7" ht="12.75">
      <c r="A2" s="736" t="s">
        <v>5</v>
      </c>
      <c r="B2" s="737"/>
      <c r="C2" s="737"/>
      <c r="D2" s="737"/>
      <c r="E2" s="737"/>
      <c r="F2" s="737"/>
      <c r="G2" s="737"/>
    </row>
    <row r="3" spans="1:7" ht="60">
      <c r="A3" s="465" t="s">
        <v>6</v>
      </c>
      <c r="B3" s="466" t="s">
        <v>7</v>
      </c>
      <c r="C3" s="466" t="s">
        <v>8</v>
      </c>
      <c r="D3" s="466" t="s">
        <v>9</v>
      </c>
      <c r="E3" s="467" t="s">
        <v>10</v>
      </c>
      <c r="F3" s="467" t="s">
        <v>11</v>
      </c>
      <c r="G3" s="466" t="s">
        <v>12</v>
      </c>
    </row>
    <row r="4" spans="1:7" ht="24">
      <c r="A4" s="468" t="s">
        <v>13</v>
      </c>
      <c r="B4" s="469">
        <v>3609693</v>
      </c>
      <c r="C4" s="469">
        <v>0</v>
      </c>
      <c r="D4" s="469">
        <v>0</v>
      </c>
      <c r="E4" s="469">
        <v>4258091</v>
      </c>
      <c r="F4" s="469">
        <v>0</v>
      </c>
      <c r="G4" s="470">
        <v>0</v>
      </c>
    </row>
    <row r="5" spans="1:7" ht="12.75">
      <c r="A5" s="471" t="s">
        <v>14</v>
      </c>
      <c r="B5" s="472">
        <v>14235</v>
      </c>
      <c r="C5" s="473"/>
      <c r="D5" s="473"/>
      <c r="E5" s="472">
        <v>6505</v>
      </c>
      <c r="F5" s="472"/>
      <c r="G5" s="471"/>
    </row>
    <row r="6" spans="1:7" ht="12.75">
      <c r="A6" s="471" t="s">
        <v>15</v>
      </c>
      <c r="B6" s="472">
        <v>3533843</v>
      </c>
      <c r="C6" s="473"/>
      <c r="D6" s="473"/>
      <c r="E6" s="472">
        <v>3969932</v>
      </c>
      <c r="F6" s="472"/>
      <c r="G6" s="471"/>
    </row>
    <row r="7" spans="1:7" ht="24">
      <c r="A7" s="471" t="s">
        <v>16</v>
      </c>
      <c r="B7" s="472">
        <v>1984</v>
      </c>
      <c r="C7" s="473"/>
      <c r="D7" s="473"/>
      <c r="E7" s="472">
        <v>9550</v>
      </c>
      <c r="F7" s="472"/>
      <c r="G7" s="471"/>
    </row>
    <row r="8" spans="1:7" ht="36">
      <c r="A8" s="471" t="s">
        <v>17</v>
      </c>
      <c r="B8" s="472">
        <v>59631</v>
      </c>
      <c r="C8" s="473"/>
      <c r="D8" s="473"/>
      <c r="E8" s="472">
        <v>272104</v>
      </c>
      <c r="F8" s="472"/>
      <c r="G8" s="471"/>
    </row>
    <row r="9" spans="1:7" ht="12.75">
      <c r="A9" s="468" t="s">
        <v>18</v>
      </c>
      <c r="B9" s="469">
        <v>457281</v>
      </c>
      <c r="C9" s="469">
        <v>0</v>
      </c>
      <c r="D9" s="469">
        <v>0</v>
      </c>
      <c r="E9" s="469">
        <v>384510</v>
      </c>
      <c r="F9" s="469">
        <v>0</v>
      </c>
      <c r="G9" s="470">
        <v>0</v>
      </c>
    </row>
    <row r="10" spans="1:7" ht="12.75">
      <c r="A10" s="471" t="s">
        <v>19</v>
      </c>
      <c r="B10" s="472">
        <v>3310</v>
      </c>
      <c r="C10" s="473"/>
      <c r="D10" s="473"/>
      <c r="E10" s="472">
        <v>3801</v>
      </c>
      <c r="F10" s="472"/>
      <c r="G10" s="471"/>
    </row>
    <row r="11" spans="1:7" ht="12.75">
      <c r="A11" s="471" t="s">
        <v>20</v>
      </c>
      <c r="B11" s="472">
        <v>45178</v>
      </c>
      <c r="C11" s="473"/>
      <c r="D11" s="473"/>
      <c r="E11" s="472">
        <v>50243</v>
      </c>
      <c r="F11" s="472"/>
      <c r="G11" s="471"/>
    </row>
    <row r="12" spans="1:7" ht="12.75">
      <c r="A12" s="471" t="s">
        <v>21</v>
      </c>
      <c r="B12" s="472">
        <v>0</v>
      </c>
      <c r="C12" s="473"/>
      <c r="D12" s="473"/>
      <c r="E12" s="472">
        <v>0</v>
      </c>
      <c r="F12" s="472"/>
      <c r="G12" s="471"/>
    </row>
    <row r="13" spans="1:7" ht="12.75">
      <c r="A13" s="471" t="s">
        <v>22</v>
      </c>
      <c r="B13" s="472">
        <v>389548</v>
      </c>
      <c r="C13" s="473"/>
      <c r="D13" s="473"/>
      <c r="E13" s="472">
        <v>320551</v>
      </c>
      <c r="F13" s="472"/>
      <c r="G13" s="471"/>
    </row>
    <row r="14" spans="1:7" ht="36">
      <c r="A14" s="471" t="s">
        <v>23</v>
      </c>
      <c r="B14" s="472">
        <v>19245</v>
      </c>
      <c r="C14" s="473"/>
      <c r="D14" s="473"/>
      <c r="E14" s="472">
        <v>9915</v>
      </c>
      <c r="F14" s="472"/>
      <c r="G14" s="471"/>
    </row>
    <row r="15" spans="1:7" ht="24">
      <c r="A15" s="474" t="s">
        <v>24</v>
      </c>
      <c r="B15" s="475">
        <v>4066974</v>
      </c>
      <c r="C15" s="475">
        <v>0</v>
      </c>
      <c r="D15" s="475">
        <v>0</v>
      </c>
      <c r="E15" s="475">
        <v>4642601</v>
      </c>
      <c r="F15" s="475">
        <v>0</v>
      </c>
      <c r="G15" s="474">
        <v>0</v>
      </c>
    </row>
    <row r="16" spans="1:7" ht="60">
      <c r="A16" s="476" t="s">
        <v>25</v>
      </c>
      <c r="B16" s="477" t="s">
        <v>10</v>
      </c>
      <c r="C16" s="478" t="s">
        <v>26</v>
      </c>
      <c r="D16" s="478" t="s">
        <v>9</v>
      </c>
      <c r="E16" s="477" t="s">
        <v>10</v>
      </c>
      <c r="F16" s="477" t="s">
        <v>11</v>
      </c>
      <c r="G16" s="479" t="s">
        <v>12</v>
      </c>
    </row>
    <row r="17" spans="1:7" ht="12.75">
      <c r="A17" s="468" t="s">
        <v>27</v>
      </c>
      <c r="B17" s="469">
        <v>3338394</v>
      </c>
      <c r="C17" s="469">
        <v>0</v>
      </c>
      <c r="D17" s="469">
        <v>0</v>
      </c>
      <c r="E17" s="469">
        <v>4226139</v>
      </c>
      <c r="F17" s="469">
        <v>0</v>
      </c>
      <c r="G17" s="470">
        <v>0</v>
      </c>
    </row>
    <row r="18" spans="1:7" ht="36">
      <c r="A18" s="471" t="s">
        <v>28</v>
      </c>
      <c r="B18" s="472">
        <v>2588602</v>
      </c>
      <c r="C18" s="473"/>
      <c r="D18" s="473"/>
      <c r="E18" s="472">
        <v>2588602</v>
      </c>
      <c r="F18" s="472"/>
      <c r="G18" s="471"/>
    </row>
    <row r="19" spans="1:7" ht="12.75">
      <c r="A19" s="471" t="s">
        <v>29</v>
      </c>
      <c r="B19" s="472">
        <v>749792</v>
      </c>
      <c r="C19" s="473"/>
      <c r="D19" s="473"/>
      <c r="E19" s="472">
        <v>1637537</v>
      </c>
      <c r="F19" s="472"/>
      <c r="G19" s="471"/>
    </row>
    <row r="20" spans="1:7" ht="12.75">
      <c r="A20" s="468" t="s">
        <v>30</v>
      </c>
      <c r="B20" s="469">
        <v>408780</v>
      </c>
      <c r="C20" s="469">
        <v>0</v>
      </c>
      <c r="D20" s="469">
        <v>0</v>
      </c>
      <c r="E20" s="469">
        <v>330466</v>
      </c>
      <c r="F20" s="469">
        <v>0</v>
      </c>
      <c r="G20" s="470">
        <v>0</v>
      </c>
    </row>
    <row r="21" spans="1:7" ht="24">
      <c r="A21" s="471" t="s">
        <v>31</v>
      </c>
      <c r="B21" s="472">
        <v>408780</v>
      </c>
      <c r="C21" s="473"/>
      <c r="D21" s="473"/>
      <c r="E21" s="472">
        <v>330466</v>
      </c>
      <c r="F21" s="472"/>
      <c r="G21" s="471"/>
    </row>
    <row r="22" spans="1:7" ht="24">
      <c r="A22" s="471" t="s">
        <v>32</v>
      </c>
      <c r="B22" s="472"/>
      <c r="C22" s="473"/>
      <c r="D22" s="473"/>
      <c r="E22" s="472">
        <v>0</v>
      </c>
      <c r="F22" s="472"/>
      <c r="G22" s="471"/>
    </row>
    <row r="23" spans="1:7" ht="24">
      <c r="A23" s="468" t="s">
        <v>33</v>
      </c>
      <c r="B23" s="469">
        <v>319800</v>
      </c>
      <c r="C23" s="469">
        <v>0</v>
      </c>
      <c r="D23" s="469">
        <v>0</v>
      </c>
      <c r="E23" s="469">
        <v>85996</v>
      </c>
      <c r="F23" s="469">
        <v>0</v>
      </c>
      <c r="G23" s="470">
        <v>0</v>
      </c>
    </row>
    <row r="24" spans="1:7" ht="24">
      <c r="A24" s="471" t="s">
        <v>34</v>
      </c>
      <c r="B24" s="472">
        <v>279572</v>
      </c>
      <c r="C24" s="473"/>
      <c r="D24" s="473"/>
      <c r="E24" s="472"/>
      <c r="F24" s="472"/>
      <c r="G24" s="471"/>
    </row>
    <row r="25" spans="1:7" ht="24">
      <c r="A25" s="471" t="s">
        <v>35</v>
      </c>
      <c r="B25" s="472">
        <v>40215</v>
      </c>
      <c r="C25" s="473"/>
      <c r="D25" s="473"/>
      <c r="E25" s="472">
        <v>85996</v>
      </c>
      <c r="F25" s="472"/>
      <c r="G25" s="471"/>
    </row>
    <row r="26" spans="1:7" ht="36">
      <c r="A26" s="471" t="s">
        <v>36</v>
      </c>
      <c r="B26" s="472">
        <v>13</v>
      </c>
      <c r="C26" s="473"/>
      <c r="D26" s="473"/>
      <c r="E26" s="472">
        <v>0</v>
      </c>
      <c r="F26" s="472"/>
      <c r="G26" s="471"/>
    </row>
    <row r="27" spans="1:7" ht="24">
      <c r="A27" s="474" t="s">
        <v>37</v>
      </c>
      <c r="B27" s="475">
        <f>B17+B20+B23</f>
        <v>4066974</v>
      </c>
      <c r="C27" s="475">
        <v>0</v>
      </c>
      <c r="D27" s="475">
        <v>0</v>
      </c>
      <c r="E27" s="475">
        <f>E17+E20+E23</f>
        <v>4642601</v>
      </c>
      <c r="F27" s="475">
        <v>0</v>
      </c>
      <c r="G27" s="474">
        <v>0</v>
      </c>
    </row>
    <row r="28" spans="1:7" ht="12.75">
      <c r="A28" s="480"/>
      <c r="B28" s="481"/>
      <c r="C28" s="481"/>
      <c r="D28" s="481"/>
      <c r="E28" s="481"/>
      <c r="F28" s="481"/>
      <c r="G28" s="481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&amp;R19. ,melléklet a 8/2014. (IV.30.) önk.rendelethez, ezer Ft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16" sqref="F16"/>
    </sheetView>
  </sheetViews>
  <sheetFormatPr defaultColWidth="9.140625" defaultRowHeight="12.75"/>
  <cols>
    <col min="1" max="1" width="2.7109375" style="0" customWidth="1"/>
    <col min="2" max="2" width="15.57421875" style="0" customWidth="1"/>
    <col min="3" max="3" width="11.8515625" style="0" customWidth="1"/>
    <col min="5" max="5" width="10.421875" style="0" customWidth="1"/>
    <col min="6" max="6" width="12.28125" style="0" customWidth="1"/>
    <col min="8" max="8" width="14.421875" style="0" customWidth="1"/>
  </cols>
  <sheetData>
    <row r="1" spans="1:8" ht="12.75">
      <c r="A1" s="738" t="s">
        <v>107</v>
      </c>
      <c r="B1" s="738"/>
      <c r="C1" s="738"/>
      <c r="D1" s="738"/>
      <c r="E1" s="738"/>
      <c r="F1" s="738"/>
      <c r="G1" s="738"/>
      <c r="H1" s="738"/>
    </row>
    <row r="2" spans="1:8" ht="13.5" thickBot="1">
      <c r="A2" s="482" t="s">
        <v>38</v>
      </c>
      <c r="B2" s="482"/>
      <c r="C2" s="482"/>
      <c r="D2" s="482"/>
      <c r="E2" s="482"/>
      <c r="F2" s="482"/>
      <c r="G2" s="482"/>
      <c r="H2" s="482"/>
    </row>
    <row r="3" spans="1:8" ht="72.75" thickBot="1">
      <c r="A3" s="483" t="s">
        <v>352</v>
      </c>
      <c r="B3" s="484" t="s">
        <v>39</v>
      </c>
      <c r="C3" s="484" t="s">
        <v>10</v>
      </c>
      <c r="D3" s="484" t="s">
        <v>40</v>
      </c>
      <c r="E3" s="484" t="s">
        <v>9</v>
      </c>
      <c r="F3" s="484" t="s">
        <v>10</v>
      </c>
      <c r="G3" s="484" t="s">
        <v>41</v>
      </c>
      <c r="H3" s="485" t="s">
        <v>42</v>
      </c>
    </row>
    <row r="4" spans="1:8" ht="12.75">
      <c r="A4" s="486" t="s">
        <v>116</v>
      </c>
      <c r="B4" s="487" t="s">
        <v>43</v>
      </c>
      <c r="C4" s="488">
        <v>389535</v>
      </c>
      <c r="D4" s="488"/>
      <c r="E4" s="488"/>
      <c r="F4" s="488">
        <v>320551</v>
      </c>
      <c r="G4" s="488"/>
      <c r="H4" s="488"/>
    </row>
    <row r="5" spans="1:8" ht="76.5">
      <c r="A5" s="489" t="s">
        <v>117</v>
      </c>
      <c r="B5" s="490" t="s">
        <v>44</v>
      </c>
      <c r="C5" s="491">
        <v>19245</v>
      </c>
      <c r="D5" s="491"/>
      <c r="E5" s="491"/>
      <c r="F5" s="491">
        <v>9915</v>
      </c>
      <c r="G5" s="491"/>
      <c r="H5" s="491"/>
    </row>
    <row r="6" spans="1:8" ht="51">
      <c r="A6" s="489" t="s">
        <v>356</v>
      </c>
      <c r="B6" s="490" t="s">
        <v>45</v>
      </c>
      <c r="C6" s="491">
        <v>313458</v>
      </c>
      <c r="D6" s="491"/>
      <c r="E6" s="491"/>
      <c r="F6" s="491">
        <v>311141</v>
      </c>
      <c r="G6" s="491"/>
      <c r="H6" s="491"/>
    </row>
    <row r="7" spans="1:8" ht="51">
      <c r="A7" s="489" t="s">
        <v>46</v>
      </c>
      <c r="B7" s="490" t="s">
        <v>47</v>
      </c>
      <c r="C7" s="491"/>
      <c r="D7" s="491"/>
      <c r="E7" s="491"/>
      <c r="F7" s="491"/>
      <c r="G7" s="491"/>
      <c r="H7" s="491"/>
    </row>
    <row r="8" spans="1:8" ht="51">
      <c r="A8" s="489" t="s">
        <v>360</v>
      </c>
      <c r="B8" s="490" t="s">
        <v>48</v>
      </c>
      <c r="C8" s="491">
        <v>95322</v>
      </c>
      <c r="D8" s="491"/>
      <c r="E8" s="491"/>
      <c r="F8" s="491">
        <v>19325</v>
      </c>
      <c r="G8" s="491"/>
      <c r="H8" s="491"/>
    </row>
    <row r="9" spans="1:8" ht="38.25">
      <c r="A9" s="489" t="s">
        <v>362</v>
      </c>
      <c r="B9" s="490" t="s">
        <v>49</v>
      </c>
      <c r="C9" s="491">
        <v>1403</v>
      </c>
      <c r="D9" s="491"/>
      <c r="E9" s="491"/>
      <c r="F9" s="491">
        <v>-561</v>
      </c>
      <c r="G9" s="491"/>
      <c r="H9" s="491"/>
    </row>
    <row r="10" spans="1:8" ht="38.25">
      <c r="A10" s="489" t="s">
        <v>364</v>
      </c>
      <c r="B10" s="490" t="s">
        <v>50</v>
      </c>
      <c r="C10" s="491"/>
      <c r="D10" s="491"/>
      <c r="E10" s="491"/>
      <c r="F10" s="491"/>
      <c r="G10" s="491"/>
      <c r="H10" s="491"/>
    </row>
    <row r="11" spans="1:8" ht="89.25">
      <c r="A11" s="489" t="s">
        <v>366</v>
      </c>
      <c r="B11" s="490" t="s">
        <v>51</v>
      </c>
      <c r="C11" s="491"/>
      <c r="D11" s="491"/>
      <c r="E11" s="491"/>
      <c r="F11" s="491"/>
      <c r="G11" s="491"/>
      <c r="H11" s="491"/>
    </row>
    <row r="12" spans="1:8" ht="63.75">
      <c r="A12" s="489" t="s">
        <v>368</v>
      </c>
      <c r="B12" s="490" t="s">
        <v>52</v>
      </c>
      <c r="C12" s="491"/>
      <c r="D12" s="491"/>
      <c r="E12" s="491"/>
      <c r="F12" s="491"/>
      <c r="G12" s="491"/>
      <c r="H12" s="491"/>
    </row>
    <row r="13" spans="1:8" ht="38.25">
      <c r="A13" s="489" t="s">
        <v>370</v>
      </c>
      <c r="B13" s="490" t="s">
        <v>53</v>
      </c>
      <c r="C13" s="491">
        <v>96725</v>
      </c>
      <c r="D13" s="491"/>
      <c r="E13" s="491"/>
      <c r="F13" s="491">
        <v>18764</v>
      </c>
      <c r="G13" s="491"/>
      <c r="H13" s="491"/>
    </row>
    <row r="14" spans="1:8" ht="76.5">
      <c r="A14" s="489" t="s">
        <v>372</v>
      </c>
      <c r="B14" s="490" t="s">
        <v>54</v>
      </c>
      <c r="C14" s="491"/>
      <c r="D14" s="491"/>
      <c r="E14" s="491"/>
      <c r="F14" s="491"/>
      <c r="G14" s="491"/>
      <c r="H14" s="491"/>
    </row>
    <row r="15" spans="1:8" ht="51">
      <c r="A15" s="489" t="s">
        <v>374</v>
      </c>
      <c r="B15" s="58" t="s">
        <v>55</v>
      </c>
      <c r="C15" s="491">
        <v>96090</v>
      </c>
      <c r="D15" s="491"/>
      <c r="E15" s="491"/>
      <c r="F15" s="491">
        <v>17381</v>
      </c>
      <c r="G15" s="491"/>
      <c r="H15" s="491"/>
    </row>
    <row r="16" spans="1:8" ht="25.5">
      <c r="A16" s="489" t="s">
        <v>376</v>
      </c>
      <c r="B16" s="58" t="s">
        <v>56</v>
      </c>
      <c r="C16" s="17">
        <v>635</v>
      </c>
      <c r="D16" s="491"/>
      <c r="E16" s="491"/>
      <c r="F16" s="17">
        <v>1383</v>
      </c>
      <c r="G16" s="491"/>
      <c r="H16" s="49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&amp;R20. melléklet a 8/2014. (IV.30.) önk.rendelethez, ezer Ft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D6" sqref="D6"/>
    </sheetView>
  </sheetViews>
  <sheetFormatPr defaultColWidth="9.140625" defaultRowHeight="12.75"/>
  <cols>
    <col min="2" max="2" width="25.8515625" style="0" customWidth="1"/>
    <col min="3" max="3" width="14.57421875" style="0" customWidth="1"/>
    <col min="4" max="4" width="13.57421875" style="0" customWidth="1"/>
    <col min="5" max="5" width="15.8515625" style="0" customWidth="1"/>
  </cols>
  <sheetData>
    <row r="1" spans="1:5" ht="12.75">
      <c r="A1" s="739" t="s">
        <v>106</v>
      </c>
      <c r="B1" s="654"/>
      <c r="C1" s="654"/>
      <c r="D1" s="654"/>
      <c r="E1" s="654"/>
    </row>
    <row r="2" spans="1:5" ht="15.75">
      <c r="A2" s="740" t="s">
        <v>57</v>
      </c>
      <c r="B2" s="741"/>
      <c r="C2" s="741"/>
      <c r="D2" s="741"/>
      <c r="E2" s="741"/>
    </row>
    <row r="3" spans="1:5" ht="15">
      <c r="A3" s="492" t="s">
        <v>58</v>
      </c>
      <c r="B3" s="492" t="s">
        <v>39</v>
      </c>
      <c r="C3" s="492" t="s">
        <v>59</v>
      </c>
      <c r="D3" s="492" t="s">
        <v>60</v>
      </c>
      <c r="E3" s="492" t="s">
        <v>617</v>
      </c>
    </row>
    <row r="4" spans="1:5" ht="15">
      <c r="A4" s="493"/>
      <c r="B4" s="492"/>
      <c r="C4" s="742" t="s">
        <v>61</v>
      </c>
      <c r="D4" s="743"/>
      <c r="E4" s="492"/>
    </row>
    <row r="5" spans="1:5" ht="15">
      <c r="A5" s="494">
        <v>1</v>
      </c>
      <c r="B5" s="495" t="s">
        <v>62</v>
      </c>
      <c r="C5" s="496">
        <v>165977</v>
      </c>
      <c r="D5" s="496">
        <v>271729</v>
      </c>
      <c r="E5" s="496">
        <v>218744</v>
      </c>
    </row>
    <row r="6" spans="1:5" ht="30">
      <c r="A6" s="494">
        <v>2</v>
      </c>
      <c r="B6" s="495" t="s">
        <v>384</v>
      </c>
      <c r="C6" s="496">
        <v>43159</v>
      </c>
      <c r="D6" s="496">
        <v>55315</v>
      </c>
      <c r="E6" s="496">
        <v>45266</v>
      </c>
    </row>
    <row r="7" spans="1:5" ht="15">
      <c r="A7" s="494">
        <v>3</v>
      </c>
      <c r="B7" s="495" t="s">
        <v>119</v>
      </c>
      <c r="C7" s="496">
        <v>207632</v>
      </c>
      <c r="D7" s="496">
        <v>349493</v>
      </c>
      <c r="E7" s="496">
        <v>269905</v>
      </c>
    </row>
    <row r="8" spans="1:5" ht="45">
      <c r="A8" s="494">
        <v>4</v>
      </c>
      <c r="B8" s="495" t="s">
        <v>63</v>
      </c>
      <c r="C8" s="496">
        <v>52814</v>
      </c>
      <c r="D8" s="496">
        <v>96107</v>
      </c>
      <c r="E8" s="497">
        <v>88958</v>
      </c>
    </row>
    <row r="9" spans="1:5" ht="30">
      <c r="A9" s="494">
        <v>5</v>
      </c>
      <c r="B9" s="495" t="s">
        <v>64</v>
      </c>
      <c r="C9" s="496">
        <v>112296</v>
      </c>
      <c r="D9" s="496">
        <v>61941</v>
      </c>
      <c r="E9" s="496">
        <v>16172</v>
      </c>
    </row>
    <row r="10" spans="1:5" ht="30">
      <c r="A10" s="494">
        <v>6</v>
      </c>
      <c r="B10" s="495" t="s">
        <v>473</v>
      </c>
      <c r="C10" s="496">
        <v>19800</v>
      </c>
      <c r="D10" s="496">
        <v>60768</v>
      </c>
      <c r="E10" s="496">
        <v>57534</v>
      </c>
    </row>
    <row r="11" spans="1:5" ht="15">
      <c r="A11" s="494">
        <v>7</v>
      </c>
      <c r="B11" s="495" t="s">
        <v>237</v>
      </c>
      <c r="C11" s="496">
        <v>1334</v>
      </c>
      <c r="D11" s="496">
        <v>53300</v>
      </c>
      <c r="E11" s="496">
        <v>9267</v>
      </c>
    </row>
    <row r="12" spans="1:5" ht="15">
      <c r="A12" s="494">
        <v>8</v>
      </c>
      <c r="B12" s="495" t="s">
        <v>120</v>
      </c>
      <c r="C12" s="496">
        <v>419654</v>
      </c>
      <c r="D12" s="496">
        <v>925468</v>
      </c>
      <c r="E12" s="496">
        <v>646349</v>
      </c>
    </row>
    <row r="13" spans="1:5" ht="30">
      <c r="A13" s="494">
        <v>9</v>
      </c>
      <c r="B13" s="495" t="s">
        <v>65</v>
      </c>
      <c r="C13" s="496">
        <v>178007</v>
      </c>
      <c r="D13" s="496">
        <v>375873</v>
      </c>
      <c r="E13" s="496">
        <v>209912</v>
      </c>
    </row>
    <row r="14" spans="1:5" ht="30">
      <c r="A14" s="494">
        <v>10</v>
      </c>
      <c r="B14" s="495" t="s">
        <v>66</v>
      </c>
      <c r="C14" s="496">
        <v>0</v>
      </c>
      <c r="D14" s="496">
        <v>371</v>
      </c>
      <c r="E14" s="496">
        <v>366</v>
      </c>
    </row>
    <row r="15" spans="1:5" ht="15">
      <c r="A15" s="494"/>
      <c r="B15" s="495" t="s">
        <v>109</v>
      </c>
      <c r="C15" s="496"/>
      <c r="D15" s="496">
        <v>329</v>
      </c>
      <c r="E15" s="496">
        <v>329</v>
      </c>
    </row>
    <row r="16" spans="1:5" ht="31.5">
      <c r="A16" s="498">
        <v>11</v>
      </c>
      <c r="B16" s="499" t="s">
        <v>67</v>
      </c>
      <c r="C16" s="500">
        <f>SUM(C5:C14)</f>
        <v>1200673</v>
      </c>
      <c r="D16" s="500">
        <f>SUM(D5:D15)</f>
        <v>2250694</v>
      </c>
      <c r="E16" s="500">
        <f>SUM(E5:E15)</f>
        <v>1562802</v>
      </c>
    </row>
    <row r="17" spans="1:5" ht="15">
      <c r="A17" s="494">
        <v>12</v>
      </c>
      <c r="B17" s="495" t="s">
        <v>68</v>
      </c>
      <c r="C17" s="501">
        <v>4263</v>
      </c>
      <c r="D17" s="501">
        <v>8931</v>
      </c>
      <c r="E17" s="501">
        <v>5151</v>
      </c>
    </row>
    <row r="18" spans="1:5" ht="60">
      <c r="A18" s="494">
        <v>13</v>
      </c>
      <c r="B18" s="495" t="s">
        <v>69</v>
      </c>
      <c r="C18" s="501">
        <v>18176</v>
      </c>
      <c r="D18" s="501">
        <v>17780</v>
      </c>
      <c r="E18" s="501">
        <v>13923</v>
      </c>
    </row>
    <row r="19" spans="1:5" ht="31.5">
      <c r="A19" s="498">
        <v>14</v>
      </c>
      <c r="B19" s="499" t="s">
        <v>210</v>
      </c>
      <c r="C19" s="500">
        <f>SUM(C17:C18)</f>
        <v>22439</v>
      </c>
      <c r="D19" s="500">
        <f>SUM(D17:D18)</f>
        <v>26711</v>
      </c>
      <c r="E19" s="500">
        <f>SUM(E17:E18)</f>
        <v>19074</v>
      </c>
    </row>
    <row r="20" spans="1:5" ht="31.5">
      <c r="A20" s="498">
        <v>15</v>
      </c>
      <c r="B20" s="499" t="s">
        <v>70</v>
      </c>
      <c r="C20" s="500">
        <f>SUM(C16:C18)</f>
        <v>1223112</v>
      </c>
      <c r="D20" s="500">
        <f>SUM(D16:D18)</f>
        <v>2277405</v>
      </c>
      <c r="E20" s="500">
        <f>SUM(E16:E18)</f>
        <v>1581876</v>
      </c>
    </row>
    <row r="21" spans="1:5" ht="30">
      <c r="A21" s="494">
        <v>16</v>
      </c>
      <c r="B21" s="495" t="s">
        <v>71</v>
      </c>
      <c r="C21" s="496"/>
      <c r="D21" s="496"/>
      <c r="E21" s="496"/>
    </row>
    <row r="22" spans="1:5" ht="45">
      <c r="A22" s="494">
        <v>17</v>
      </c>
      <c r="B22" s="495" t="s">
        <v>72</v>
      </c>
      <c r="C22" s="496"/>
      <c r="D22" s="496"/>
      <c r="E22" s="496">
        <v>-9229</v>
      </c>
    </row>
    <row r="23" spans="1:5" ht="15.75">
      <c r="A23" s="502">
        <v>18</v>
      </c>
      <c r="B23" s="503" t="s">
        <v>73</v>
      </c>
      <c r="C23" s="504">
        <f>C20+C21+C22</f>
        <v>1223112</v>
      </c>
      <c r="D23" s="504">
        <f>D20+D21+D22</f>
        <v>2277405</v>
      </c>
      <c r="E23" s="504">
        <f>E20+E21+E22</f>
        <v>1572647</v>
      </c>
    </row>
    <row r="24" spans="1:5" ht="30">
      <c r="A24" s="494">
        <v>19</v>
      </c>
      <c r="B24" s="495" t="s">
        <v>125</v>
      </c>
      <c r="C24" s="496">
        <v>382398</v>
      </c>
      <c r="D24" s="496">
        <v>470966</v>
      </c>
      <c r="E24" s="496">
        <v>198014</v>
      </c>
    </row>
    <row r="25" spans="1:5" ht="45">
      <c r="A25" s="494">
        <v>20</v>
      </c>
      <c r="B25" s="495" t="s">
        <v>135</v>
      </c>
      <c r="C25" s="496">
        <v>129324</v>
      </c>
      <c r="D25" s="496">
        <v>135682</v>
      </c>
      <c r="E25" s="496">
        <v>146928</v>
      </c>
    </row>
    <row r="26" spans="1:5" ht="45">
      <c r="A26" s="494">
        <v>21</v>
      </c>
      <c r="B26" s="495" t="s">
        <v>74</v>
      </c>
      <c r="C26" s="496">
        <v>10591</v>
      </c>
      <c r="D26" s="496">
        <v>154788</v>
      </c>
      <c r="E26" s="496">
        <v>157167</v>
      </c>
    </row>
    <row r="27" spans="1:5" ht="30">
      <c r="A27" s="494">
        <v>22</v>
      </c>
      <c r="B27" s="495" t="s">
        <v>75</v>
      </c>
      <c r="C27" s="496">
        <v>0</v>
      </c>
      <c r="D27" s="496">
        <v>2892</v>
      </c>
      <c r="E27" s="496">
        <v>2574</v>
      </c>
    </row>
    <row r="28" spans="1:5" ht="30">
      <c r="A28" s="494">
        <v>23</v>
      </c>
      <c r="B28" s="495" t="s">
        <v>254</v>
      </c>
      <c r="C28" s="496">
        <v>0</v>
      </c>
      <c r="D28" s="496">
        <v>1987</v>
      </c>
      <c r="E28" s="496">
        <v>1987</v>
      </c>
    </row>
    <row r="29" spans="1:5" ht="45">
      <c r="A29" s="494">
        <v>24</v>
      </c>
      <c r="B29" s="495" t="s">
        <v>110</v>
      </c>
      <c r="C29" s="496">
        <v>0</v>
      </c>
      <c r="D29" s="496">
        <v>1987</v>
      </c>
      <c r="E29" s="496">
        <v>1987</v>
      </c>
    </row>
    <row r="30" spans="1:5" ht="30">
      <c r="A30" s="494">
        <v>25</v>
      </c>
      <c r="B30" s="495" t="s">
        <v>76</v>
      </c>
      <c r="C30" s="496">
        <v>0</v>
      </c>
      <c r="D30" s="496">
        <v>634147</v>
      </c>
      <c r="E30" s="496">
        <v>642284</v>
      </c>
    </row>
    <row r="31" spans="1:5" ht="30">
      <c r="A31" s="494">
        <v>26</v>
      </c>
      <c r="B31" s="495" t="s">
        <v>77</v>
      </c>
      <c r="C31" s="496">
        <v>141851</v>
      </c>
      <c r="D31" s="496">
        <v>141851</v>
      </c>
      <c r="E31" s="496">
        <v>67945</v>
      </c>
    </row>
    <row r="32" spans="1:5" ht="30">
      <c r="A32" s="494">
        <v>27</v>
      </c>
      <c r="B32" s="495" t="s">
        <v>78</v>
      </c>
      <c r="C32" s="496">
        <v>193840</v>
      </c>
      <c r="D32" s="496">
        <v>324460</v>
      </c>
      <c r="E32" s="496">
        <v>324460</v>
      </c>
    </row>
    <row r="33" spans="1:5" ht="45">
      <c r="A33" s="494">
        <v>28</v>
      </c>
      <c r="B33" s="495" t="s">
        <v>79</v>
      </c>
      <c r="C33" s="496">
        <v>271443</v>
      </c>
      <c r="D33" s="496">
        <v>324460</v>
      </c>
      <c r="E33" s="496">
        <v>324460</v>
      </c>
    </row>
    <row r="34" spans="1:5" ht="45">
      <c r="A34" s="494">
        <v>29</v>
      </c>
      <c r="B34" s="495" t="s">
        <v>80</v>
      </c>
      <c r="C34" s="496">
        <v>677</v>
      </c>
      <c r="D34" s="496">
        <v>677</v>
      </c>
      <c r="E34" s="496">
        <v>581</v>
      </c>
    </row>
    <row r="35" spans="1:5" ht="31.5">
      <c r="A35" s="498">
        <v>30</v>
      </c>
      <c r="B35" s="499" t="s">
        <v>81</v>
      </c>
      <c r="C35" s="500">
        <f>SUM(C24:C34)-C33-C29</f>
        <v>858681</v>
      </c>
      <c r="D35" s="500">
        <f>SUM(D24:D34)-D33-D29</f>
        <v>1867450</v>
      </c>
      <c r="E35" s="500">
        <f>SUM(E24:E34)-E33-E29</f>
        <v>1541940</v>
      </c>
    </row>
    <row r="36" spans="1:5" ht="30">
      <c r="A36" s="494">
        <v>31</v>
      </c>
      <c r="B36" s="495" t="s">
        <v>82</v>
      </c>
      <c r="C36" s="501"/>
      <c r="D36" s="501"/>
      <c r="E36" s="501"/>
    </row>
    <row r="37" spans="1:5" ht="30">
      <c r="A37" s="494">
        <v>32</v>
      </c>
      <c r="B37" s="495" t="s">
        <v>83</v>
      </c>
      <c r="C37" s="501"/>
      <c r="D37" s="501"/>
      <c r="E37" s="501"/>
    </row>
    <row r="38" spans="1:5" ht="45">
      <c r="A38" s="494">
        <v>33</v>
      </c>
      <c r="B38" s="495" t="s">
        <v>84</v>
      </c>
      <c r="C38" s="501"/>
      <c r="D38" s="501"/>
      <c r="E38" s="501"/>
    </row>
    <row r="39" spans="1:5" ht="31.5">
      <c r="A39" s="498">
        <v>34</v>
      </c>
      <c r="B39" s="499" t="s">
        <v>85</v>
      </c>
      <c r="C39" s="500">
        <f>SUM(C36:C38)</f>
        <v>0</v>
      </c>
      <c r="D39" s="500">
        <f>SUM(D36:D38)</f>
        <v>0</v>
      </c>
      <c r="E39" s="500">
        <f>SUM(E36:E38)</f>
        <v>0</v>
      </c>
    </row>
    <row r="40" spans="1:5" ht="31.5">
      <c r="A40" s="498">
        <v>35</v>
      </c>
      <c r="B40" s="499" t="s">
        <v>86</v>
      </c>
      <c r="C40" s="500">
        <f>C35+C39</f>
        <v>858681</v>
      </c>
      <c r="D40" s="500">
        <f>D35+D39</f>
        <v>1867450</v>
      </c>
      <c r="E40" s="500">
        <f>E35+E39</f>
        <v>1541940</v>
      </c>
    </row>
    <row r="41" spans="1:5" ht="30">
      <c r="A41" s="494">
        <v>36</v>
      </c>
      <c r="B41" s="495" t="s">
        <v>209</v>
      </c>
      <c r="C41" s="496">
        <v>364431</v>
      </c>
      <c r="D41" s="496">
        <v>409955</v>
      </c>
      <c r="E41" s="496">
        <v>97320</v>
      </c>
    </row>
    <row r="42" spans="1:5" ht="45">
      <c r="A42" s="494">
        <v>37</v>
      </c>
      <c r="B42" s="495" t="s">
        <v>87</v>
      </c>
      <c r="C42" s="496"/>
      <c r="D42" s="496"/>
      <c r="E42" s="496"/>
    </row>
    <row r="43" spans="1:5" ht="15.75">
      <c r="A43" s="502">
        <v>38</v>
      </c>
      <c r="B43" s="503" t="s">
        <v>88</v>
      </c>
      <c r="C43" s="504">
        <f>C40+C41+C42</f>
        <v>1223112</v>
      </c>
      <c r="D43" s="504">
        <f>D40+D41+D42</f>
        <v>2277405</v>
      </c>
      <c r="E43" s="504">
        <f>E40+E41+E42</f>
        <v>1639260</v>
      </c>
    </row>
  </sheetData>
  <sheetProtection/>
  <mergeCells count="3">
    <mergeCell ref="A1:E1"/>
    <mergeCell ref="A2:E2"/>
    <mergeCell ref="C4:D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&amp;R21. melléklet a 8/2014. (IV.30.) önk.rendelethez, ezer Ft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6" sqref="C6"/>
    </sheetView>
  </sheetViews>
  <sheetFormatPr defaultColWidth="9.140625" defaultRowHeight="12.75"/>
  <cols>
    <col min="1" max="1" width="34.8515625" style="0" customWidth="1"/>
    <col min="2" max="2" width="14.7109375" style="0" customWidth="1"/>
    <col min="3" max="3" width="12.7109375" style="0" customWidth="1"/>
  </cols>
  <sheetData>
    <row r="1" spans="1:5" ht="12.75">
      <c r="A1" s="744" t="s">
        <v>108</v>
      </c>
      <c r="B1" s="744"/>
      <c r="C1" s="744"/>
      <c r="D1" s="744"/>
      <c r="E1" s="744"/>
    </row>
    <row r="2" spans="1:5" ht="12.75">
      <c r="A2" s="744" t="s">
        <v>89</v>
      </c>
      <c r="B2" s="744"/>
      <c r="C2" s="744"/>
      <c r="D2" s="744"/>
      <c r="E2" s="744"/>
    </row>
    <row r="3" spans="1:5" ht="25.5">
      <c r="A3" s="505" t="s">
        <v>90</v>
      </c>
      <c r="B3" s="506" t="s">
        <v>91</v>
      </c>
      <c r="C3" s="506" t="s">
        <v>92</v>
      </c>
      <c r="D3" s="506" t="s">
        <v>93</v>
      </c>
      <c r="E3" s="507" t="s">
        <v>94</v>
      </c>
    </row>
    <row r="4" spans="1:5" ht="12.75">
      <c r="A4" s="83" t="s">
        <v>95</v>
      </c>
      <c r="B4" s="45">
        <v>253</v>
      </c>
      <c r="C4" s="45">
        <v>253</v>
      </c>
      <c r="D4" s="45"/>
      <c r="E4" s="45"/>
    </row>
    <row r="5" spans="1:5" ht="25.5">
      <c r="A5" s="73" t="s">
        <v>111</v>
      </c>
      <c r="B5" s="45">
        <v>148</v>
      </c>
      <c r="C5" s="45">
        <v>148</v>
      </c>
      <c r="D5" s="45"/>
      <c r="E5" s="45"/>
    </row>
    <row r="6" spans="1:5" ht="25.5">
      <c r="A6" s="73" t="s">
        <v>113</v>
      </c>
      <c r="B6" s="45">
        <v>1175</v>
      </c>
      <c r="C6" s="45">
        <v>1175</v>
      </c>
      <c r="D6" s="45"/>
      <c r="E6" s="45"/>
    </row>
    <row r="7" spans="1:5" ht="38.25">
      <c r="A7" s="83" t="s">
        <v>96</v>
      </c>
      <c r="B7" s="45">
        <v>203</v>
      </c>
      <c r="C7" s="45">
        <v>203</v>
      </c>
      <c r="D7" s="45"/>
      <c r="E7" s="45"/>
    </row>
    <row r="8" spans="1:5" ht="25.5">
      <c r="A8" s="83" t="s">
        <v>97</v>
      </c>
      <c r="B8" s="45">
        <v>2081</v>
      </c>
      <c r="C8" s="45">
        <v>2081</v>
      </c>
      <c r="D8" s="45"/>
      <c r="E8" s="45"/>
    </row>
    <row r="9" spans="1:5" ht="38.25">
      <c r="A9" s="83" t="s">
        <v>98</v>
      </c>
      <c r="B9" s="45">
        <v>38348</v>
      </c>
      <c r="C9" s="45">
        <v>38348</v>
      </c>
      <c r="D9" s="45"/>
      <c r="E9" s="45"/>
    </row>
    <row r="10" spans="1:5" ht="25.5">
      <c r="A10" s="83" t="s">
        <v>99</v>
      </c>
      <c r="B10" s="45">
        <v>3023</v>
      </c>
      <c r="C10" s="45">
        <v>3023</v>
      </c>
      <c r="D10" s="45"/>
      <c r="E10" s="45"/>
    </row>
    <row r="11" spans="1:5" ht="25.5">
      <c r="A11" s="83" t="s">
        <v>100</v>
      </c>
      <c r="B11" s="45">
        <v>1426</v>
      </c>
      <c r="C11" s="45">
        <v>1426</v>
      </c>
      <c r="D11" s="45"/>
      <c r="E11" s="45"/>
    </row>
    <row r="12" spans="1:5" ht="25.5">
      <c r="A12" s="73" t="s">
        <v>112</v>
      </c>
      <c r="B12" s="45">
        <v>883</v>
      </c>
      <c r="C12" s="45">
        <v>883</v>
      </c>
      <c r="D12" s="45"/>
      <c r="E12" s="45"/>
    </row>
    <row r="13" spans="1:5" ht="25.5">
      <c r="A13" s="505" t="s">
        <v>101</v>
      </c>
      <c r="B13" s="508">
        <v>44517</v>
      </c>
      <c r="C13" s="508">
        <v>44517</v>
      </c>
      <c r="D13" s="508"/>
      <c r="E13" s="508"/>
    </row>
    <row r="14" spans="1:5" ht="25.5">
      <c r="A14" s="83" t="s">
        <v>102</v>
      </c>
      <c r="B14" s="45">
        <v>37721</v>
      </c>
      <c r="C14" s="45">
        <v>37590</v>
      </c>
      <c r="D14" s="45"/>
      <c r="E14" s="45">
        <v>-131</v>
      </c>
    </row>
    <row r="15" spans="1:5" ht="12.75">
      <c r="A15" s="505" t="s">
        <v>103</v>
      </c>
      <c r="B15" s="508">
        <f>SUM(B14:B14)</f>
        <v>37721</v>
      </c>
      <c r="C15" s="508">
        <f>SUM(C14:C14)</f>
        <v>37590</v>
      </c>
      <c r="D15" s="508"/>
      <c r="E15" s="508"/>
    </row>
    <row r="16" spans="1:5" ht="38.25">
      <c r="A16" s="510" t="s">
        <v>114</v>
      </c>
      <c r="B16" s="359">
        <v>20000</v>
      </c>
      <c r="C16" s="359"/>
      <c r="D16" s="359">
        <v>20000</v>
      </c>
      <c r="E16" s="359"/>
    </row>
    <row r="17" spans="1:5" ht="25.5">
      <c r="A17" s="510" t="s">
        <v>115</v>
      </c>
      <c r="B17" s="359">
        <v>18276</v>
      </c>
      <c r="C17" s="359">
        <v>18276</v>
      </c>
      <c r="D17" s="359"/>
      <c r="E17" s="359"/>
    </row>
    <row r="18" spans="1:5" ht="38.25">
      <c r="A18" s="74" t="s">
        <v>104</v>
      </c>
      <c r="B18" s="511">
        <v>16185</v>
      </c>
      <c r="C18" s="511">
        <v>16185</v>
      </c>
      <c r="D18" s="511"/>
      <c r="E18" s="511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&amp;R22. melléklet a 8/2014. (IV.30.) önk.rendelethez, 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53"/>
  <sheetViews>
    <sheetView view="pageLayout" workbookViewId="0" topLeftCell="A1">
      <selection activeCell="D8" sqref="D8"/>
    </sheetView>
  </sheetViews>
  <sheetFormatPr defaultColWidth="9.140625" defaultRowHeight="12.75"/>
  <cols>
    <col min="1" max="1" width="5.8515625" style="9" customWidth="1"/>
    <col min="2" max="2" width="4.8515625" style="9" customWidth="1"/>
    <col min="3" max="3" width="7.00390625" style="9" customWidth="1"/>
    <col min="4" max="4" width="49.8515625" style="9" customWidth="1"/>
    <col min="5" max="5" width="15.57421875" style="27" customWidth="1"/>
    <col min="6" max="6" width="13.28125" style="27" customWidth="1"/>
    <col min="7" max="7" width="14.8515625" style="404" customWidth="1"/>
    <col min="8" max="8" width="10.8515625" style="404" customWidth="1"/>
    <col min="9" max="9" width="12.57421875" style="404" customWidth="1"/>
  </cols>
  <sheetData>
    <row r="1" spans="1:9" ht="15.75">
      <c r="A1" s="534" t="s">
        <v>339</v>
      </c>
      <c r="B1" s="535"/>
      <c r="C1" s="535"/>
      <c r="D1" s="535"/>
      <c r="E1" s="535"/>
      <c r="F1" s="536"/>
      <c r="G1" s="535"/>
      <c r="H1" s="535"/>
      <c r="I1" s="535"/>
    </row>
    <row r="2" spans="1:9" ht="15.75">
      <c r="A2" s="537" t="s">
        <v>283</v>
      </c>
      <c r="B2" s="538"/>
      <c r="C2" s="538"/>
      <c r="D2" s="538"/>
      <c r="E2" s="538"/>
      <c r="F2" s="538"/>
      <c r="G2" s="538"/>
      <c r="H2" s="538"/>
      <c r="I2" s="538"/>
    </row>
    <row r="3" spans="1:9" s="12" customFormat="1" ht="45">
      <c r="A3" s="189" t="s">
        <v>177</v>
      </c>
      <c r="B3" s="189" t="s">
        <v>178</v>
      </c>
      <c r="C3" s="189" t="s">
        <v>171</v>
      </c>
      <c r="D3" s="189" t="s">
        <v>172</v>
      </c>
      <c r="E3" s="292" t="s">
        <v>317</v>
      </c>
      <c r="F3" s="293" t="s">
        <v>616</v>
      </c>
      <c r="G3" s="293" t="s">
        <v>617</v>
      </c>
      <c r="H3" s="293" t="s">
        <v>618</v>
      </c>
      <c r="I3" s="293" t="s">
        <v>619</v>
      </c>
    </row>
    <row r="4" spans="1:9" ht="15">
      <c r="A4" s="190"/>
      <c r="B4" s="190" t="s">
        <v>116</v>
      </c>
      <c r="C4" s="191"/>
      <c r="D4" s="190" t="s">
        <v>125</v>
      </c>
      <c r="E4" s="396">
        <v>382398</v>
      </c>
      <c r="F4" s="396">
        <v>460893</v>
      </c>
      <c r="G4" s="397">
        <v>198014</v>
      </c>
      <c r="H4" s="398">
        <f>G4/F4*100</f>
        <v>42.96311725281139</v>
      </c>
      <c r="I4" s="398">
        <f>(G4/$G$53)*100</f>
        <v>12.07947488500909</v>
      </c>
    </row>
    <row r="5" spans="1:9" s="308" customFormat="1" ht="14.25">
      <c r="A5" s="305"/>
      <c r="B5" s="305"/>
      <c r="C5" s="306"/>
      <c r="D5" s="307" t="s">
        <v>182</v>
      </c>
      <c r="E5" s="399">
        <v>1360</v>
      </c>
      <c r="F5" s="399">
        <v>15330</v>
      </c>
      <c r="G5" s="400">
        <v>15285</v>
      </c>
      <c r="H5" s="400">
        <f aca="true" t="shared" si="0" ref="H5:H53">G5/F5*100</f>
        <v>99.706457925636</v>
      </c>
      <c r="I5" s="400">
        <f aca="true" t="shared" si="1" ref="I5:I53">(G5/$G$53)*100</f>
        <v>0.9324329270524505</v>
      </c>
    </row>
    <row r="6" spans="1:9" ht="15">
      <c r="A6" s="190"/>
      <c r="B6" s="190" t="s">
        <v>117</v>
      </c>
      <c r="C6" s="191"/>
      <c r="D6" s="190" t="s">
        <v>135</v>
      </c>
      <c r="E6" s="397">
        <f>+E7+E13+E17</f>
        <v>129324</v>
      </c>
      <c r="F6" s="397">
        <f>+F7+F13+F17</f>
        <v>145755</v>
      </c>
      <c r="G6" s="397">
        <f>+G7+G13+G17+G11+G12</f>
        <v>146928</v>
      </c>
      <c r="H6" s="398">
        <f t="shared" si="0"/>
        <v>100.80477513635896</v>
      </c>
      <c r="I6" s="398">
        <f t="shared" si="1"/>
        <v>8.96306870173127</v>
      </c>
    </row>
    <row r="7" spans="1:9" ht="14.25">
      <c r="A7" s="48"/>
      <c r="B7" s="48"/>
      <c r="C7" s="71" t="s">
        <v>128</v>
      </c>
      <c r="D7" s="72" t="s">
        <v>121</v>
      </c>
      <c r="E7" s="401">
        <v>116185</v>
      </c>
      <c r="F7" s="401">
        <v>133374</v>
      </c>
      <c r="G7" s="399">
        <v>133374</v>
      </c>
      <c r="H7" s="400">
        <f t="shared" si="0"/>
        <v>100</v>
      </c>
      <c r="I7" s="400">
        <f t="shared" si="1"/>
        <v>8.1362322023352</v>
      </c>
    </row>
    <row r="8" spans="1:9" ht="14.25">
      <c r="A8" s="48"/>
      <c r="B8" s="48"/>
      <c r="C8" s="71" t="s">
        <v>192</v>
      </c>
      <c r="D8" s="48" t="s">
        <v>126</v>
      </c>
      <c r="E8" s="401">
        <v>19703</v>
      </c>
      <c r="F8" s="401">
        <v>16939</v>
      </c>
      <c r="G8" s="399">
        <v>16939</v>
      </c>
      <c r="H8" s="400">
        <f t="shared" si="0"/>
        <v>100</v>
      </c>
      <c r="I8" s="400">
        <f t="shared" si="1"/>
        <v>1.0333321132706221</v>
      </c>
    </row>
    <row r="9" spans="1:9" ht="14.25">
      <c r="A9" s="48"/>
      <c r="B9" s="48"/>
      <c r="C9" s="71" t="s">
        <v>193</v>
      </c>
      <c r="D9" s="48" t="s">
        <v>127</v>
      </c>
      <c r="E9" s="401">
        <v>80950</v>
      </c>
      <c r="F9" s="401">
        <v>102585</v>
      </c>
      <c r="G9" s="399">
        <v>102585</v>
      </c>
      <c r="H9" s="400">
        <f t="shared" si="0"/>
        <v>100</v>
      </c>
      <c r="I9" s="400">
        <f t="shared" si="1"/>
        <v>6.258006661542403</v>
      </c>
    </row>
    <row r="10" spans="1:9" ht="14.25">
      <c r="A10" s="48"/>
      <c r="B10" s="48"/>
      <c r="C10" s="71" t="s">
        <v>287</v>
      </c>
      <c r="D10" s="60" t="s">
        <v>131</v>
      </c>
      <c r="E10" s="401">
        <v>11198</v>
      </c>
      <c r="F10" s="401">
        <v>12428</v>
      </c>
      <c r="G10" s="399">
        <v>12428</v>
      </c>
      <c r="H10" s="400">
        <f t="shared" si="0"/>
        <v>100</v>
      </c>
      <c r="I10" s="400">
        <f t="shared" si="1"/>
        <v>0.758146968754194</v>
      </c>
    </row>
    <row r="11" spans="1:9" ht="14.25">
      <c r="A11" s="48"/>
      <c r="B11" s="48"/>
      <c r="C11" s="71" t="s">
        <v>132</v>
      </c>
      <c r="D11" s="72" t="s">
        <v>129</v>
      </c>
      <c r="E11" s="401">
        <v>34</v>
      </c>
      <c r="F11" s="401">
        <v>13</v>
      </c>
      <c r="G11" s="399">
        <v>13</v>
      </c>
      <c r="H11" s="400">
        <f t="shared" si="0"/>
        <v>100</v>
      </c>
      <c r="I11" s="400">
        <f t="shared" si="1"/>
        <v>0.000793040762295182</v>
      </c>
    </row>
    <row r="12" spans="1:9" ht="14.25">
      <c r="A12" s="48"/>
      <c r="B12" s="48"/>
      <c r="C12" s="71" t="s">
        <v>288</v>
      </c>
      <c r="D12" s="72" t="s">
        <v>259</v>
      </c>
      <c r="E12" s="401">
        <v>4300</v>
      </c>
      <c r="F12" s="401">
        <v>1409</v>
      </c>
      <c r="G12" s="399">
        <v>1409</v>
      </c>
      <c r="H12" s="400">
        <f t="shared" si="0"/>
        <v>100</v>
      </c>
      <c r="I12" s="400">
        <f t="shared" si="1"/>
        <v>0.0859534180056855</v>
      </c>
    </row>
    <row r="13" spans="1:9" ht="15">
      <c r="A13" s="193"/>
      <c r="B13" s="193"/>
      <c r="C13" s="195" t="s">
        <v>198</v>
      </c>
      <c r="D13" s="196" t="s">
        <v>133</v>
      </c>
      <c r="E13" s="397">
        <v>0</v>
      </c>
      <c r="F13" s="397">
        <v>0</v>
      </c>
      <c r="G13" s="396">
        <f>SUM(E13:F13)</f>
        <v>0</v>
      </c>
      <c r="H13" s="398"/>
      <c r="I13" s="398">
        <f t="shared" si="1"/>
        <v>0</v>
      </c>
    </row>
    <row r="14" spans="1:10" ht="14.25">
      <c r="A14" s="48"/>
      <c r="B14" s="48"/>
      <c r="C14" s="71" t="s">
        <v>289</v>
      </c>
      <c r="D14" s="48" t="s">
        <v>130</v>
      </c>
      <c r="E14" s="402"/>
      <c r="F14" s="402"/>
      <c r="G14" s="400"/>
      <c r="H14" s="400"/>
      <c r="I14" s="400">
        <f t="shared" si="1"/>
        <v>0</v>
      </c>
      <c r="J14" s="308"/>
    </row>
    <row r="15" spans="1:10" ht="14.25">
      <c r="A15" s="48"/>
      <c r="B15" s="48"/>
      <c r="C15" s="71" t="s">
        <v>290</v>
      </c>
      <c r="D15" s="48" t="s">
        <v>196</v>
      </c>
      <c r="E15" s="401"/>
      <c r="F15" s="401"/>
      <c r="G15" s="400"/>
      <c r="H15" s="400"/>
      <c r="I15" s="400">
        <f t="shared" si="1"/>
        <v>0</v>
      </c>
      <c r="J15" s="308"/>
    </row>
    <row r="16" spans="1:10" ht="14.25">
      <c r="A16" s="48"/>
      <c r="B16" s="48"/>
      <c r="C16" s="71" t="s">
        <v>291</v>
      </c>
      <c r="D16" s="48" t="s">
        <v>131</v>
      </c>
      <c r="E16" s="401"/>
      <c r="F16" s="401"/>
      <c r="G16" s="400"/>
      <c r="H16" s="400"/>
      <c r="I16" s="400">
        <f t="shared" si="1"/>
        <v>0</v>
      </c>
      <c r="J16" s="308"/>
    </row>
    <row r="17" spans="1:10" ht="14.25">
      <c r="A17" s="48"/>
      <c r="B17" s="48"/>
      <c r="C17" s="71" t="s">
        <v>292</v>
      </c>
      <c r="D17" s="72" t="s">
        <v>134</v>
      </c>
      <c r="E17" s="401">
        <v>13139</v>
      </c>
      <c r="F17" s="401">
        <v>12381</v>
      </c>
      <c r="G17" s="400">
        <v>12132</v>
      </c>
      <c r="H17" s="400">
        <f t="shared" si="0"/>
        <v>97.9888538890235</v>
      </c>
      <c r="I17" s="400">
        <f t="shared" si="1"/>
        <v>0.7400900406280884</v>
      </c>
      <c r="J17" s="308"/>
    </row>
    <row r="18" spans="1:9" ht="15.75">
      <c r="A18" s="197" t="s">
        <v>136</v>
      </c>
      <c r="B18" s="193"/>
      <c r="C18" s="198"/>
      <c r="D18" s="197" t="s">
        <v>137</v>
      </c>
      <c r="E18" s="397">
        <f>E4+E6</f>
        <v>511722</v>
      </c>
      <c r="F18" s="397">
        <v>606648</v>
      </c>
      <c r="G18" s="397">
        <v>344942</v>
      </c>
      <c r="H18" s="398">
        <f t="shared" si="0"/>
        <v>56.860320976909186</v>
      </c>
      <c r="I18" s="398">
        <f t="shared" si="1"/>
        <v>21.042543586740358</v>
      </c>
    </row>
    <row r="19" spans="1:9" s="3" customFormat="1" ht="15.75">
      <c r="A19" s="200"/>
      <c r="B19" s="190" t="s">
        <v>116</v>
      </c>
      <c r="C19" s="191"/>
      <c r="D19" s="190" t="s">
        <v>141</v>
      </c>
      <c r="E19" s="397">
        <f>E20+E21+E22</f>
        <v>193840</v>
      </c>
      <c r="F19" s="397">
        <v>324460</v>
      </c>
      <c r="G19" s="397">
        <v>324460</v>
      </c>
      <c r="H19" s="398">
        <f t="shared" si="0"/>
        <v>100</v>
      </c>
      <c r="I19" s="398">
        <f t="shared" si="1"/>
        <v>19.79307736417652</v>
      </c>
    </row>
    <row r="20" spans="1:10" ht="14.25">
      <c r="A20" s="48"/>
      <c r="B20" s="48"/>
      <c r="C20" s="71" t="s">
        <v>138</v>
      </c>
      <c r="D20" s="48" t="s">
        <v>203</v>
      </c>
      <c r="E20" s="401">
        <v>193840</v>
      </c>
      <c r="F20" s="401">
        <v>188034</v>
      </c>
      <c r="G20" s="400">
        <v>188034</v>
      </c>
      <c r="H20" s="400">
        <f t="shared" si="0"/>
        <v>100</v>
      </c>
      <c r="I20" s="400">
        <f t="shared" si="1"/>
        <v>11.470663592108634</v>
      </c>
      <c r="J20" s="308"/>
    </row>
    <row r="21" spans="1:10" ht="14.25">
      <c r="A21" s="48"/>
      <c r="B21" s="48"/>
      <c r="C21" s="71" t="s">
        <v>139</v>
      </c>
      <c r="D21" s="48" t="s">
        <v>175</v>
      </c>
      <c r="E21" s="401"/>
      <c r="F21" s="401">
        <v>55762</v>
      </c>
      <c r="G21" s="400">
        <v>55762</v>
      </c>
      <c r="H21" s="400">
        <f t="shared" si="0"/>
        <v>100</v>
      </c>
      <c r="I21" s="400">
        <f t="shared" si="1"/>
        <v>3.4016568451618414</v>
      </c>
      <c r="J21" s="308"/>
    </row>
    <row r="22" spans="1:10" ht="14.25">
      <c r="A22" s="48"/>
      <c r="B22" s="48"/>
      <c r="C22" s="48"/>
      <c r="D22" s="73" t="s">
        <v>321</v>
      </c>
      <c r="E22" s="401"/>
      <c r="F22" s="401">
        <v>5915</v>
      </c>
      <c r="G22" s="400">
        <f>SUM(E22:F22)</f>
        <v>5915</v>
      </c>
      <c r="H22" s="400">
        <f t="shared" si="0"/>
        <v>100</v>
      </c>
      <c r="I22" s="400">
        <f t="shared" si="1"/>
        <v>0.3608335468443078</v>
      </c>
      <c r="J22" s="308"/>
    </row>
    <row r="23" spans="1:10" ht="14.25">
      <c r="A23" s="48"/>
      <c r="B23" s="48"/>
      <c r="C23" s="71"/>
      <c r="D23" s="74" t="s">
        <v>322</v>
      </c>
      <c r="E23" s="401"/>
      <c r="F23" s="401">
        <v>38601</v>
      </c>
      <c r="G23" s="400">
        <f>SUM(E23:F23)</f>
        <v>38601</v>
      </c>
      <c r="H23" s="400">
        <f t="shared" si="0"/>
        <v>100</v>
      </c>
      <c r="I23" s="400">
        <f t="shared" si="1"/>
        <v>2.35478203579664</v>
      </c>
      <c r="J23" s="308"/>
    </row>
    <row r="24" spans="1:10" ht="14.25">
      <c r="A24" s="48"/>
      <c r="B24" s="48"/>
      <c r="C24" s="71"/>
      <c r="D24" s="74" t="s">
        <v>323</v>
      </c>
      <c r="E24" s="401"/>
      <c r="F24" s="401">
        <v>7998</v>
      </c>
      <c r="G24" s="400">
        <f>SUM(E24:F24)</f>
        <v>7998</v>
      </c>
      <c r="H24" s="400">
        <f t="shared" si="0"/>
        <v>100</v>
      </c>
      <c r="I24" s="400">
        <f t="shared" si="1"/>
        <v>0.4879030782182204</v>
      </c>
      <c r="J24" s="308"/>
    </row>
    <row r="25" spans="1:10" ht="14.25">
      <c r="A25" s="48"/>
      <c r="B25" s="48"/>
      <c r="C25" s="71"/>
      <c r="D25" s="74" t="s">
        <v>620</v>
      </c>
      <c r="E25" s="401"/>
      <c r="F25" s="401">
        <v>3248</v>
      </c>
      <c r="G25" s="400">
        <v>3248</v>
      </c>
      <c r="H25" s="400">
        <f t="shared" si="0"/>
        <v>100</v>
      </c>
      <c r="I25" s="400">
        <f t="shared" si="1"/>
        <v>0.19813818430267316</v>
      </c>
      <c r="J25" s="308"/>
    </row>
    <row r="26" spans="1:10" ht="14.25">
      <c r="A26" s="48"/>
      <c r="B26" s="48"/>
      <c r="C26" s="71" t="s">
        <v>199</v>
      </c>
      <c r="D26" s="73" t="s">
        <v>140</v>
      </c>
      <c r="E26" s="401"/>
      <c r="F26" s="401">
        <v>37720</v>
      </c>
      <c r="G26" s="400">
        <f>SUM(E26:F26)</f>
        <v>37720</v>
      </c>
      <c r="H26" s="400">
        <f t="shared" si="0"/>
        <v>100</v>
      </c>
      <c r="I26" s="400">
        <f t="shared" si="1"/>
        <v>2.301038273367251</v>
      </c>
      <c r="J26" s="308"/>
    </row>
    <row r="27" spans="1:10" ht="14.25">
      <c r="A27" s="48"/>
      <c r="B27" s="48"/>
      <c r="C27" s="71"/>
      <c r="D27" s="74" t="s">
        <v>324</v>
      </c>
      <c r="E27" s="401"/>
      <c r="F27" s="401">
        <v>37720</v>
      </c>
      <c r="G27" s="400">
        <f>SUM(E27:F27)</f>
        <v>37720</v>
      </c>
      <c r="H27" s="400">
        <f t="shared" si="0"/>
        <v>100</v>
      </c>
      <c r="I27" s="400">
        <f t="shared" si="1"/>
        <v>2.301038273367251</v>
      </c>
      <c r="J27" s="308"/>
    </row>
    <row r="28" spans="1:10" ht="14.25">
      <c r="A28" s="48"/>
      <c r="B28" s="48"/>
      <c r="C28" s="71" t="s">
        <v>330</v>
      </c>
      <c r="D28" s="74" t="s">
        <v>325</v>
      </c>
      <c r="E28" s="401"/>
      <c r="F28" s="401">
        <v>22944</v>
      </c>
      <c r="G28" s="400">
        <f>SUM(E28:F28)</f>
        <v>22944</v>
      </c>
      <c r="H28" s="400">
        <f t="shared" si="0"/>
        <v>100</v>
      </c>
      <c r="I28" s="400">
        <f t="shared" si="1"/>
        <v>1.399655942315435</v>
      </c>
      <c r="J28" s="308"/>
    </row>
    <row r="29" spans="1:10" ht="14.25">
      <c r="A29" s="48"/>
      <c r="B29" s="48"/>
      <c r="C29" s="71"/>
      <c r="D29" s="74" t="s">
        <v>326</v>
      </c>
      <c r="E29" s="401"/>
      <c r="F29" s="401">
        <v>3533</v>
      </c>
      <c r="G29" s="400">
        <f>SUM(E29:F29)</f>
        <v>3533</v>
      </c>
      <c r="H29" s="400">
        <f t="shared" si="0"/>
        <v>100</v>
      </c>
      <c r="I29" s="400">
        <f t="shared" si="1"/>
        <v>0.215524077937606</v>
      </c>
      <c r="J29" s="308"/>
    </row>
    <row r="30" spans="1:10" ht="25.5">
      <c r="A30" s="48"/>
      <c r="B30" s="48"/>
      <c r="C30" s="71"/>
      <c r="D30" s="74" t="s">
        <v>327</v>
      </c>
      <c r="E30" s="401"/>
      <c r="F30" s="401">
        <v>11186</v>
      </c>
      <c r="G30" s="400">
        <f>SUM(E30:F30)</f>
        <v>11186</v>
      </c>
      <c r="H30" s="400">
        <f t="shared" si="0"/>
        <v>100</v>
      </c>
      <c r="I30" s="400">
        <f t="shared" si="1"/>
        <v>0.6823810743872235</v>
      </c>
      <c r="J30" s="308"/>
    </row>
    <row r="31" spans="1:10" ht="14.25">
      <c r="A31" s="48"/>
      <c r="B31" s="48"/>
      <c r="C31" s="71"/>
      <c r="D31" s="74" t="s">
        <v>1172</v>
      </c>
      <c r="E31" s="401"/>
      <c r="F31" s="401">
        <v>1637</v>
      </c>
      <c r="G31" s="400">
        <v>1637</v>
      </c>
      <c r="H31" s="400">
        <f t="shared" si="0"/>
        <v>100</v>
      </c>
      <c r="I31" s="400">
        <f t="shared" si="1"/>
        <v>0.09986213291363177</v>
      </c>
      <c r="J31" s="308"/>
    </row>
    <row r="32" spans="1:10" ht="25.5">
      <c r="A32" s="48"/>
      <c r="B32" s="48"/>
      <c r="C32" s="71"/>
      <c r="D32" s="74" t="s">
        <v>615</v>
      </c>
      <c r="E32" s="401"/>
      <c r="F32" s="401">
        <v>1920</v>
      </c>
      <c r="G32" s="400">
        <v>1920</v>
      </c>
      <c r="H32" s="400">
        <f t="shared" si="0"/>
        <v>100</v>
      </c>
      <c r="I32" s="400">
        <f t="shared" si="1"/>
        <v>0.11712602027744226</v>
      </c>
      <c r="J32" s="308"/>
    </row>
    <row r="33" spans="1:10" ht="25.5">
      <c r="A33" s="48"/>
      <c r="B33" s="48"/>
      <c r="C33" s="71"/>
      <c r="D33" s="74" t="s">
        <v>328</v>
      </c>
      <c r="E33" s="401"/>
      <c r="F33" s="401">
        <v>0</v>
      </c>
      <c r="G33" s="400">
        <f>SUM(E33:F33)</f>
        <v>0</v>
      </c>
      <c r="H33" s="400"/>
      <c r="I33" s="400">
        <f t="shared" si="1"/>
        <v>0</v>
      </c>
      <c r="J33" s="308"/>
    </row>
    <row r="34" spans="1:10" ht="25.5">
      <c r="A34" s="48"/>
      <c r="B34" s="48"/>
      <c r="C34" s="71"/>
      <c r="D34" s="74" t="s">
        <v>329</v>
      </c>
      <c r="E34" s="401"/>
      <c r="F34" s="401">
        <v>4668</v>
      </c>
      <c r="G34" s="400">
        <f>SUM(E34:F34)</f>
        <v>4668</v>
      </c>
      <c r="H34" s="400">
        <f t="shared" si="0"/>
        <v>100</v>
      </c>
      <c r="I34" s="400">
        <f t="shared" si="1"/>
        <v>0.2847626367995315</v>
      </c>
      <c r="J34" s="308"/>
    </row>
    <row r="35" spans="1:10" ht="25.5">
      <c r="A35" s="48"/>
      <c r="B35" s="48"/>
      <c r="C35" s="71" t="s">
        <v>471</v>
      </c>
      <c r="D35" s="74" t="s">
        <v>472</v>
      </c>
      <c r="E35" s="401"/>
      <c r="F35" s="401">
        <v>20000</v>
      </c>
      <c r="G35" s="400">
        <v>20000</v>
      </c>
      <c r="H35" s="400">
        <f t="shared" si="0"/>
        <v>100</v>
      </c>
      <c r="I35" s="400">
        <f t="shared" si="1"/>
        <v>1.2200627112233569</v>
      </c>
      <c r="J35" s="308"/>
    </row>
    <row r="36" spans="1:9" ht="15.75">
      <c r="A36" s="197" t="s">
        <v>142</v>
      </c>
      <c r="B36" s="193"/>
      <c r="C36" s="198"/>
      <c r="D36" s="197" t="s">
        <v>143</v>
      </c>
      <c r="E36" s="397">
        <f>E19</f>
        <v>193840</v>
      </c>
      <c r="F36" s="397">
        <v>324460</v>
      </c>
      <c r="G36" s="397">
        <f>G20+G22+G23+G24+G26+G28+G35+G25</f>
        <v>324460</v>
      </c>
      <c r="H36" s="398">
        <f t="shared" si="0"/>
        <v>100</v>
      </c>
      <c r="I36" s="398">
        <f t="shared" si="1"/>
        <v>19.79307736417652</v>
      </c>
    </row>
    <row r="37" spans="1:9" ht="14.25">
      <c r="A37" s="69"/>
      <c r="B37" s="69" t="s">
        <v>116</v>
      </c>
      <c r="C37" s="70"/>
      <c r="D37" s="69" t="s">
        <v>144</v>
      </c>
      <c r="E37" s="401"/>
      <c r="F37" s="401">
        <v>1987</v>
      </c>
      <c r="G37" s="401">
        <f>SUM(E37:F37)</f>
        <v>1987</v>
      </c>
      <c r="H37" s="400">
        <f t="shared" si="0"/>
        <v>100</v>
      </c>
      <c r="I37" s="400">
        <f t="shared" si="1"/>
        <v>0.12121323036004052</v>
      </c>
    </row>
    <row r="38" spans="1:9" ht="14.25">
      <c r="A38" s="69"/>
      <c r="B38" s="69" t="s">
        <v>117</v>
      </c>
      <c r="C38" s="70"/>
      <c r="D38" s="69" t="s">
        <v>145</v>
      </c>
      <c r="E38" s="401">
        <v>0</v>
      </c>
      <c r="F38" s="401">
        <v>0</v>
      </c>
      <c r="G38" s="401">
        <f>SUM(E38:F38)</f>
        <v>0</v>
      </c>
      <c r="H38" s="400"/>
      <c r="I38" s="400">
        <f t="shared" si="1"/>
        <v>0</v>
      </c>
    </row>
    <row r="39" spans="1:9" s="4" customFormat="1" ht="31.5">
      <c r="A39" s="197" t="s">
        <v>146</v>
      </c>
      <c r="B39" s="201"/>
      <c r="C39" s="198"/>
      <c r="D39" s="202" t="s">
        <v>147</v>
      </c>
      <c r="E39" s="397">
        <f>SUM(E37:E38)</f>
        <v>0</v>
      </c>
      <c r="F39" s="397">
        <v>1987</v>
      </c>
      <c r="G39" s="397">
        <f>SUM(E39:F39)</f>
        <v>1987</v>
      </c>
      <c r="H39" s="398">
        <f t="shared" si="0"/>
        <v>100</v>
      </c>
      <c r="I39" s="398">
        <f t="shared" si="1"/>
        <v>0.12121323036004052</v>
      </c>
    </row>
    <row r="40" spans="1:9" ht="14.25">
      <c r="A40" s="69"/>
      <c r="B40" s="69" t="s">
        <v>116</v>
      </c>
      <c r="C40" s="70"/>
      <c r="D40" s="69" t="s">
        <v>148</v>
      </c>
      <c r="E40" s="402">
        <v>10591</v>
      </c>
      <c r="F40" s="402">
        <v>154788</v>
      </c>
      <c r="G40" s="400">
        <v>157167</v>
      </c>
      <c r="H40" s="400">
        <f t="shared" si="0"/>
        <v>101.53694084812777</v>
      </c>
      <c r="I40" s="400">
        <f t="shared" si="1"/>
        <v>9.587679806742067</v>
      </c>
    </row>
    <row r="41" spans="1:9" ht="14.25">
      <c r="A41" s="69"/>
      <c r="B41" s="69" t="s">
        <v>117</v>
      </c>
      <c r="C41" s="70"/>
      <c r="D41" s="69" t="s">
        <v>149</v>
      </c>
      <c r="E41" s="401"/>
      <c r="F41" s="401">
        <v>634147</v>
      </c>
      <c r="G41" s="400">
        <v>642284</v>
      </c>
      <c r="H41" s="400">
        <f t="shared" si="0"/>
        <v>101.28314097519974</v>
      </c>
      <c r="I41" s="400">
        <f t="shared" si="1"/>
        <v>39.181337920769124</v>
      </c>
    </row>
    <row r="42" spans="1:9" ht="15.75">
      <c r="A42" s="197" t="s">
        <v>150</v>
      </c>
      <c r="B42" s="193"/>
      <c r="C42" s="198"/>
      <c r="D42" s="197" t="s">
        <v>151</v>
      </c>
      <c r="E42" s="397">
        <f>E40+E41</f>
        <v>10591</v>
      </c>
      <c r="F42" s="397">
        <v>788935</v>
      </c>
      <c r="G42" s="397">
        <f>SUM(G40:G41)</f>
        <v>799451</v>
      </c>
      <c r="H42" s="398">
        <f t="shared" si="0"/>
        <v>101.33293617344901</v>
      </c>
      <c r="I42" s="398">
        <f t="shared" si="1"/>
        <v>48.76901772751119</v>
      </c>
    </row>
    <row r="43" spans="1:9" ht="15">
      <c r="A43" s="69"/>
      <c r="B43" s="69" t="s">
        <v>116</v>
      </c>
      <c r="C43" s="70"/>
      <c r="D43" s="69" t="s">
        <v>152</v>
      </c>
      <c r="E43" s="403">
        <v>0</v>
      </c>
      <c r="F43" s="403">
        <v>2892</v>
      </c>
      <c r="G43" s="401">
        <v>2574</v>
      </c>
      <c r="H43" s="400">
        <f t="shared" si="0"/>
        <v>89.00414937759335</v>
      </c>
      <c r="I43" s="400">
        <f t="shared" si="1"/>
        <v>0.15702207093444603</v>
      </c>
    </row>
    <row r="44" spans="1:9" ht="15">
      <c r="A44" s="69"/>
      <c r="B44" s="69" t="s">
        <v>117</v>
      </c>
      <c r="C44" s="70"/>
      <c r="D44" s="69" t="s">
        <v>153</v>
      </c>
      <c r="E44" s="403">
        <v>141851</v>
      </c>
      <c r="F44" s="403">
        <v>141851</v>
      </c>
      <c r="G44" s="401">
        <v>67945</v>
      </c>
      <c r="H44" s="400">
        <f t="shared" si="0"/>
        <v>47.89885161190263</v>
      </c>
      <c r="I44" s="400">
        <f t="shared" si="1"/>
        <v>4.1448580457035495</v>
      </c>
    </row>
    <row r="45" spans="1:9" ht="31.5">
      <c r="A45" s="197" t="s">
        <v>154</v>
      </c>
      <c r="B45" s="193"/>
      <c r="C45" s="198"/>
      <c r="D45" s="202" t="s">
        <v>155</v>
      </c>
      <c r="E45" s="397">
        <f>E43+E44</f>
        <v>141851</v>
      </c>
      <c r="F45" s="397">
        <v>144743</v>
      </c>
      <c r="G45" s="397">
        <f>SUM(G43:G44)</f>
        <v>70519</v>
      </c>
      <c r="H45" s="398">
        <f t="shared" si="0"/>
        <v>48.72014536108827</v>
      </c>
      <c r="I45" s="398">
        <f t="shared" si="1"/>
        <v>4.301880116637995</v>
      </c>
    </row>
    <row r="46" spans="1:9" ht="60">
      <c r="A46" s="197" t="s">
        <v>179</v>
      </c>
      <c r="B46" s="193"/>
      <c r="C46" s="198"/>
      <c r="D46" s="309" t="s">
        <v>156</v>
      </c>
      <c r="E46" s="397">
        <v>677</v>
      </c>
      <c r="F46" s="397">
        <v>677</v>
      </c>
      <c r="G46" s="397">
        <v>581</v>
      </c>
      <c r="H46" s="398">
        <f t="shared" si="0"/>
        <v>85.81979320531758</v>
      </c>
      <c r="I46" s="398">
        <f t="shared" si="1"/>
        <v>0.035442821761038516</v>
      </c>
    </row>
    <row r="47" spans="1:9" ht="15">
      <c r="A47" s="69"/>
      <c r="B47" s="69" t="s">
        <v>116</v>
      </c>
      <c r="C47" s="70"/>
      <c r="D47" s="310" t="s">
        <v>308</v>
      </c>
      <c r="E47" s="403">
        <v>0</v>
      </c>
      <c r="F47" s="403">
        <v>0</v>
      </c>
      <c r="G47" s="403">
        <f>SUM(E47:F47)</f>
        <v>0</v>
      </c>
      <c r="H47" s="400"/>
      <c r="I47" s="400">
        <f t="shared" si="1"/>
        <v>0</v>
      </c>
    </row>
    <row r="48" spans="1:9" ht="15.75">
      <c r="A48" s="197" t="s">
        <v>159</v>
      </c>
      <c r="B48" s="193"/>
      <c r="C48" s="198"/>
      <c r="D48" s="157" t="s">
        <v>122</v>
      </c>
      <c r="E48" s="397">
        <f>SUM(E47:E47)</f>
        <v>0</v>
      </c>
      <c r="F48" s="397">
        <v>0</v>
      </c>
      <c r="G48" s="397">
        <f>SUM(E48:F48)</f>
        <v>0</v>
      </c>
      <c r="H48" s="398"/>
      <c r="I48" s="398">
        <f t="shared" si="1"/>
        <v>0</v>
      </c>
    </row>
    <row r="49" spans="1:9" ht="28.5">
      <c r="A49" s="69"/>
      <c r="B49" s="69" t="s">
        <v>116</v>
      </c>
      <c r="C49" s="70"/>
      <c r="D49" s="311" t="s">
        <v>281</v>
      </c>
      <c r="E49" s="403">
        <v>40000</v>
      </c>
      <c r="F49" s="403">
        <v>72241</v>
      </c>
      <c r="G49" s="401">
        <v>44396</v>
      </c>
      <c r="H49" s="400">
        <f t="shared" si="0"/>
        <v>61.45540620977008</v>
      </c>
      <c r="I49" s="400">
        <f t="shared" si="1"/>
        <v>2.7082952063736077</v>
      </c>
    </row>
    <row r="50" spans="1:9" ht="15">
      <c r="A50" s="69"/>
      <c r="B50" s="69"/>
      <c r="C50" s="70"/>
      <c r="D50" s="76" t="s">
        <v>293</v>
      </c>
      <c r="E50" s="403">
        <v>2131</v>
      </c>
      <c r="F50" s="403">
        <v>2131</v>
      </c>
      <c r="G50" s="401">
        <v>3200</v>
      </c>
      <c r="H50" s="400">
        <f t="shared" si="0"/>
        <v>150.16424213984044</v>
      </c>
      <c r="I50" s="400">
        <f t="shared" si="1"/>
        <v>0.19521003379573712</v>
      </c>
    </row>
    <row r="51" spans="1:9" ht="25.5">
      <c r="A51" s="69"/>
      <c r="B51" s="69" t="s">
        <v>117</v>
      </c>
      <c r="C51" s="70"/>
      <c r="D51" s="76" t="s">
        <v>282</v>
      </c>
      <c r="E51" s="403">
        <v>324431</v>
      </c>
      <c r="F51" s="403">
        <v>337714</v>
      </c>
      <c r="G51" s="401">
        <v>52924</v>
      </c>
      <c r="H51" s="400">
        <f t="shared" si="0"/>
        <v>15.67124845283287</v>
      </c>
      <c r="I51" s="400">
        <f t="shared" si="1"/>
        <v>3.2285299464392474</v>
      </c>
    </row>
    <row r="52" spans="1:9" ht="15.75">
      <c r="A52" s="197" t="s">
        <v>161</v>
      </c>
      <c r="B52" s="193"/>
      <c r="C52" s="198"/>
      <c r="D52" s="197" t="s">
        <v>162</v>
      </c>
      <c r="E52" s="397">
        <f>E49+E51</f>
        <v>364431</v>
      </c>
      <c r="F52" s="397">
        <v>409955</v>
      </c>
      <c r="G52" s="397">
        <f>G49+G51</f>
        <v>97320</v>
      </c>
      <c r="H52" s="397">
        <f t="shared" si="0"/>
        <v>23.739190886804646</v>
      </c>
      <c r="I52" s="397">
        <f t="shared" si="1"/>
        <v>5.936825152812855</v>
      </c>
    </row>
    <row r="53" spans="1:9" s="35" customFormat="1" ht="15.75">
      <c r="A53" s="405"/>
      <c r="B53" s="405"/>
      <c r="C53" s="406"/>
      <c r="D53" s="197" t="s">
        <v>163</v>
      </c>
      <c r="E53" s="199">
        <f>E18+E36+E39+E42+E45+E46+E48+E52</f>
        <v>1223112</v>
      </c>
      <c r="F53" s="199">
        <f>F18+F36+F39+F42+F45+F46+F48+F52</f>
        <v>2277405</v>
      </c>
      <c r="G53" s="199">
        <f>G18+G36+G39+G42+G45+G46+G48+G52</f>
        <v>1639260</v>
      </c>
      <c r="H53" s="199">
        <f t="shared" si="0"/>
        <v>71.97929222075125</v>
      </c>
      <c r="I53" s="199">
        <f t="shared" si="1"/>
        <v>100</v>
      </c>
    </row>
  </sheetData>
  <sheetProtection/>
  <mergeCells count="2">
    <mergeCell ref="A1:I1"/>
    <mergeCell ref="A2:I2"/>
  </mergeCells>
  <printOptions headings="1" horizontalCentered="1"/>
  <pageMargins left="0.7874015748031497" right="0.7874015748031497" top="0.77" bottom="0.77" header="0.5118110236220472" footer="0.5118110236220472"/>
  <pageSetup horizontalDpi="300" verticalDpi="300" orientation="landscape" paperSize="9" scale="55" r:id="rId1"/>
  <headerFooter alignWithMargins="0">
    <oddHeader>&amp;C1. melléklet a   8/2014.(IV.30.)önk. rendelethez        ezer Ft&amp;R1. melléklet a .../2013. (.....) önk. rendelethez ezer 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141"/>
  <sheetViews>
    <sheetView view="pageLayout" workbookViewId="0" topLeftCell="B46">
      <selection activeCell="O20" sqref="O20"/>
    </sheetView>
  </sheetViews>
  <sheetFormatPr defaultColWidth="9.140625" defaultRowHeight="12.75"/>
  <cols>
    <col min="1" max="1" width="4.140625" style="9" customWidth="1"/>
    <col min="2" max="2" width="3.28125" style="9" customWidth="1"/>
    <col min="3" max="4" width="4.8515625" style="19" customWidth="1"/>
    <col min="5" max="5" width="5.421875" style="0" customWidth="1"/>
    <col min="6" max="6" width="54.28125" style="11" customWidth="1"/>
    <col min="7" max="7" width="14.00390625" style="0" customWidth="1"/>
    <col min="8" max="8" width="11.8515625" style="0" customWidth="1"/>
    <col min="9" max="9" width="11.7109375" style="0" customWidth="1"/>
    <col min="10" max="10" width="12.57421875" style="0" customWidth="1"/>
    <col min="11" max="11" width="11.140625" style="0" customWidth="1"/>
    <col min="12" max="12" width="12.00390625" style="0" customWidth="1"/>
    <col min="13" max="13" width="10.00390625" style="0" customWidth="1"/>
  </cols>
  <sheetData>
    <row r="1" spans="1:13" ht="22.5" customHeight="1">
      <c r="A1" s="539" t="s">
        <v>479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</row>
    <row r="2" spans="1:13" ht="15.75" customHeight="1">
      <c r="A2" s="540" t="s">
        <v>610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</row>
    <row r="3" spans="1:13" ht="13.5" thickBot="1">
      <c r="A3" s="523"/>
      <c r="B3" s="523"/>
      <c r="C3" s="523"/>
      <c r="D3" s="523"/>
      <c r="E3" s="523"/>
      <c r="F3" s="523"/>
      <c r="G3" s="7"/>
      <c r="H3" s="7"/>
      <c r="I3" s="7"/>
      <c r="J3" s="7"/>
      <c r="K3" s="7"/>
      <c r="L3" s="7"/>
      <c r="M3" s="7"/>
    </row>
    <row r="4" spans="1:13" ht="59.25">
      <c r="A4" s="203" t="s">
        <v>249</v>
      </c>
      <c r="B4" s="204" t="s">
        <v>250</v>
      </c>
      <c r="C4" s="205" t="s">
        <v>251</v>
      </c>
      <c r="D4" s="205" t="s">
        <v>252</v>
      </c>
      <c r="E4" s="524" t="s">
        <v>118</v>
      </c>
      <c r="F4" s="525"/>
      <c r="G4" s="206" t="s">
        <v>313</v>
      </c>
      <c r="H4" s="206" t="s">
        <v>314</v>
      </c>
      <c r="I4" s="206" t="s">
        <v>315</v>
      </c>
      <c r="J4" s="206" t="s">
        <v>316</v>
      </c>
      <c r="K4" s="206" t="s">
        <v>623</v>
      </c>
      <c r="L4" s="206" t="s">
        <v>617</v>
      </c>
      <c r="M4" s="206" t="s">
        <v>618</v>
      </c>
    </row>
    <row r="5" spans="1:13" ht="15.75">
      <c r="A5" s="72"/>
      <c r="B5" s="72"/>
      <c r="C5" s="8"/>
      <c r="D5" s="2"/>
      <c r="E5" s="544" t="s">
        <v>294</v>
      </c>
      <c r="F5" s="546"/>
      <c r="G5" s="45"/>
      <c r="H5" s="45"/>
      <c r="I5" s="45"/>
      <c r="J5" s="45"/>
      <c r="K5" s="45"/>
      <c r="L5" s="45"/>
      <c r="M5" s="45"/>
    </row>
    <row r="6" spans="1:13" ht="12.75">
      <c r="A6" s="72" t="s">
        <v>136</v>
      </c>
      <c r="B6" s="72"/>
      <c r="C6" s="8"/>
      <c r="D6" s="2"/>
      <c r="E6" s="2" t="s">
        <v>204</v>
      </c>
      <c r="F6" s="83"/>
      <c r="G6" s="45"/>
      <c r="H6" s="45"/>
      <c r="I6" s="45"/>
      <c r="J6" s="45"/>
      <c r="K6" s="45"/>
      <c r="L6" s="45"/>
      <c r="M6" s="45"/>
    </row>
    <row r="7" spans="1:13" ht="12.75">
      <c r="A7" s="72"/>
      <c r="B7" s="72" t="s">
        <v>116</v>
      </c>
      <c r="C7" s="85"/>
      <c r="D7" s="70"/>
      <c r="E7" s="69" t="s">
        <v>125</v>
      </c>
      <c r="F7" s="86"/>
      <c r="G7" s="75">
        <v>16121</v>
      </c>
      <c r="H7" s="75">
        <v>255322</v>
      </c>
      <c r="I7" s="75">
        <v>0</v>
      </c>
      <c r="J7" s="75">
        <v>271443</v>
      </c>
      <c r="K7" s="75">
        <v>288822</v>
      </c>
      <c r="L7" s="75">
        <v>33922</v>
      </c>
      <c r="M7" s="75">
        <f>L7/K7*100</f>
        <v>11.744950176925581</v>
      </c>
    </row>
    <row r="8" spans="1:13" ht="12.75">
      <c r="A8" s="88"/>
      <c r="B8" s="88" t="s">
        <v>117</v>
      </c>
      <c r="C8" s="89"/>
      <c r="D8" s="89"/>
      <c r="E8" s="526" t="s">
        <v>135</v>
      </c>
      <c r="F8" s="527"/>
      <c r="G8" s="90">
        <f>G9+G15+G19</f>
        <v>129324</v>
      </c>
      <c r="H8" s="90">
        <f>H9+H15+H19</f>
        <v>0</v>
      </c>
      <c r="I8" s="90">
        <f>I9+I15+I19</f>
        <v>0</v>
      </c>
      <c r="J8" s="90">
        <f>J9+J15+J19</f>
        <v>129324</v>
      </c>
      <c r="K8" s="90">
        <v>145755</v>
      </c>
      <c r="L8" s="90">
        <v>146928</v>
      </c>
      <c r="M8" s="75">
        <f aca="true" t="shared" si="0" ref="M8:M49">L8/K8*100</f>
        <v>100.80477513635896</v>
      </c>
    </row>
    <row r="9" spans="1:13" ht="12.75">
      <c r="A9" s="72"/>
      <c r="B9" s="72"/>
      <c r="C9" s="91">
        <v>39115</v>
      </c>
      <c r="D9" s="70"/>
      <c r="E9" s="551" t="s">
        <v>121</v>
      </c>
      <c r="F9" s="552"/>
      <c r="G9" s="49">
        <f>G10+G11+G12+G13+G14</f>
        <v>116185</v>
      </c>
      <c r="H9" s="49"/>
      <c r="I9" s="49"/>
      <c r="J9" s="49">
        <v>116185</v>
      </c>
      <c r="K9" s="49">
        <v>133374</v>
      </c>
      <c r="L9" s="49">
        <v>133374</v>
      </c>
      <c r="M9" s="75">
        <f t="shared" si="0"/>
        <v>100</v>
      </c>
    </row>
    <row r="10" spans="1:13" ht="12.75">
      <c r="A10" s="72"/>
      <c r="B10" s="72"/>
      <c r="C10" s="8"/>
      <c r="D10" s="71" t="s">
        <v>192</v>
      </c>
      <c r="E10" s="48" t="s">
        <v>126</v>
      </c>
      <c r="F10" s="92"/>
      <c r="G10" s="45">
        <v>19703</v>
      </c>
      <c r="H10" s="45"/>
      <c r="I10" s="45"/>
      <c r="J10" s="45">
        <v>19703</v>
      </c>
      <c r="K10" s="45">
        <v>16939</v>
      </c>
      <c r="L10" s="45">
        <v>16939</v>
      </c>
      <c r="M10" s="75">
        <f t="shared" si="0"/>
        <v>100</v>
      </c>
    </row>
    <row r="11" spans="1:13" ht="12.75">
      <c r="A11" s="72"/>
      <c r="B11" s="72"/>
      <c r="C11" s="8"/>
      <c r="D11" s="71" t="s">
        <v>193</v>
      </c>
      <c r="E11" s="48" t="s">
        <v>127</v>
      </c>
      <c r="F11" s="92"/>
      <c r="G11" s="45">
        <v>80950</v>
      </c>
      <c r="H11" s="45"/>
      <c r="I11" s="45"/>
      <c r="J11" s="45">
        <v>80950</v>
      </c>
      <c r="K11" s="45">
        <v>102585</v>
      </c>
      <c r="L11" s="45">
        <v>102585</v>
      </c>
      <c r="M11" s="75">
        <f t="shared" si="0"/>
        <v>100</v>
      </c>
    </row>
    <row r="12" spans="1:13" ht="12.75">
      <c r="A12" s="72"/>
      <c r="B12" s="72"/>
      <c r="C12" s="8"/>
      <c r="D12" s="71" t="s">
        <v>287</v>
      </c>
      <c r="E12" s="48" t="s">
        <v>131</v>
      </c>
      <c r="F12" s="92"/>
      <c r="G12" s="45">
        <v>11198</v>
      </c>
      <c r="H12" s="45"/>
      <c r="I12" s="45"/>
      <c r="J12" s="45">
        <v>11198</v>
      </c>
      <c r="K12" s="45">
        <v>12428</v>
      </c>
      <c r="L12" s="45">
        <v>12428</v>
      </c>
      <c r="M12" s="75">
        <f t="shared" si="0"/>
        <v>100</v>
      </c>
    </row>
    <row r="13" spans="1:13" ht="12.75">
      <c r="A13" s="72"/>
      <c r="B13" s="72"/>
      <c r="C13" s="91">
        <v>39116</v>
      </c>
      <c r="D13" s="71"/>
      <c r="E13" s="48" t="s">
        <v>129</v>
      </c>
      <c r="F13" s="92"/>
      <c r="G13" s="49">
        <v>34</v>
      </c>
      <c r="H13" s="49"/>
      <c r="I13" s="49"/>
      <c r="J13" s="49">
        <v>34</v>
      </c>
      <c r="K13" s="49">
        <v>13</v>
      </c>
      <c r="L13" s="49">
        <v>13</v>
      </c>
      <c r="M13" s="75">
        <f t="shared" si="0"/>
        <v>100</v>
      </c>
    </row>
    <row r="14" spans="1:13" ht="12.75">
      <c r="A14" s="72"/>
      <c r="B14" s="72"/>
      <c r="C14" s="91">
        <v>40943</v>
      </c>
      <c r="D14" s="71"/>
      <c r="E14" s="60" t="s">
        <v>259</v>
      </c>
      <c r="F14" s="92"/>
      <c r="G14" s="49">
        <v>4300</v>
      </c>
      <c r="H14" s="49"/>
      <c r="I14" s="49"/>
      <c r="J14" s="49">
        <v>4300</v>
      </c>
      <c r="K14" s="49">
        <v>1409</v>
      </c>
      <c r="L14" s="49">
        <v>1409</v>
      </c>
      <c r="M14" s="75">
        <f t="shared" si="0"/>
        <v>100</v>
      </c>
    </row>
    <row r="15" spans="1:13" ht="12.75">
      <c r="A15" s="72"/>
      <c r="B15" s="72"/>
      <c r="C15" s="91">
        <v>40944</v>
      </c>
      <c r="D15" s="71"/>
      <c r="E15" s="48" t="s">
        <v>133</v>
      </c>
      <c r="F15" s="92"/>
      <c r="G15" s="49"/>
      <c r="H15" s="49"/>
      <c r="I15" s="49"/>
      <c r="J15" s="49"/>
      <c r="K15" s="49"/>
      <c r="L15" s="49"/>
      <c r="M15" s="75"/>
    </row>
    <row r="16" spans="1:13" ht="12.75">
      <c r="A16" s="72"/>
      <c r="B16" s="72"/>
      <c r="C16" s="8"/>
      <c r="D16" s="71" t="s">
        <v>289</v>
      </c>
      <c r="E16" s="48" t="s">
        <v>130</v>
      </c>
      <c r="F16" s="92"/>
      <c r="G16" s="45"/>
      <c r="H16" s="45"/>
      <c r="I16" s="45"/>
      <c r="J16" s="45"/>
      <c r="K16" s="45"/>
      <c r="L16" s="45"/>
      <c r="M16" s="75"/>
    </row>
    <row r="17" spans="1:13" ht="12.75">
      <c r="A17" s="72"/>
      <c r="B17" s="72"/>
      <c r="C17" s="8"/>
      <c r="D17" s="71" t="s">
        <v>290</v>
      </c>
      <c r="E17" s="48" t="s">
        <v>196</v>
      </c>
      <c r="F17" s="92"/>
      <c r="G17" s="45"/>
      <c r="H17" s="45"/>
      <c r="I17" s="45"/>
      <c r="J17" s="45"/>
      <c r="K17" s="45"/>
      <c r="L17" s="45"/>
      <c r="M17" s="75"/>
    </row>
    <row r="18" spans="1:13" ht="12.75">
      <c r="A18" s="72"/>
      <c r="B18" s="72"/>
      <c r="C18" s="8"/>
      <c r="D18" s="71" t="s">
        <v>291</v>
      </c>
      <c r="E18" s="48" t="s">
        <v>131</v>
      </c>
      <c r="F18" s="92"/>
      <c r="G18" s="45"/>
      <c r="H18" s="45"/>
      <c r="I18" s="45"/>
      <c r="J18" s="45"/>
      <c r="K18" s="45"/>
      <c r="L18" s="45"/>
      <c r="M18" s="75"/>
    </row>
    <row r="19" spans="1:13" ht="12.75">
      <c r="A19" s="72"/>
      <c r="B19" s="72"/>
      <c r="C19" s="91">
        <v>40945</v>
      </c>
      <c r="D19" s="71"/>
      <c r="E19" s="48" t="s">
        <v>134</v>
      </c>
      <c r="F19" s="92"/>
      <c r="G19" s="49">
        <v>13139</v>
      </c>
      <c r="H19" s="49"/>
      <c r="I19" s="49"/>
      <c r="J19" s="49">
        <v>13139</v>
      </c>
      <c r="K19" s="49">
        <v>12381</v>
      </c>
      <c r="L19" s="49">
        <v>12132</v>
      </c>
      <c r="M19" s="75">
        <f t="shared" si="0"/>
        <v>97.9888538890235</v>
      </c>
    </row>
    <row r="20" spans="1:13" ht="15.75">
      <c r="A20" s="93" t="s">
        <v>136</v>
      </c>
      <c r="B20" s="72"/>
      <c r="C20" s="8"/>
      <c r="D20" s="94"/>
      <c r="E20" s="95" t="s">
        <v>137</v>
      </c>
      <c r="F20" s="96"/>
      <c r="G20" s="97">
        <f aca="true" t="shared" si="1" ref="G20:L20">G7+G8</f>
        <v>145445</v>
      </c>
      <c r="H20" s="97">
        <f t="shared" si="1"/>
        <v>255322</v>
      </c>
      <c r="I20" s="97">
        <f t="shared" si="1"/>
        <v>0</v>
      </c>
      <c r="J20" s="97">
        <f t="shared" si="1"/>
        <v>400767</v>
      </c>
      <c r="K20" s="97">
        <v>434577</v>
      </c>
      <c r="L20" s="97">
        <f t="shared" si="1"/>
        <v>180850</v>
      </c>
      <c r="M20" s="75">
        <f t="shared" si="0"/>
        <v>41.615179818536184</v>
      </c>
    </row>
    <row r="21" spans="1:13" ht="15.75">
      <c r="A21" s="72" t="s">
        <v>142</v>
      </c>
      <c r="B21" s="72"/>
      <c r="C21" s="8"/>
      <c r="D21" s="94"/>
      <c r="E21" s="48" t="s">
        <v>260</v>
      </c>
      <c r="F21" s="96"/>
      <c r="G21" s="45"/>
      <c r="H21" s="45"/>
      <c r="I21" s="45"/>
      <c r="J21" s="45"/>
      <c r="K21" s="45"/>
      <c r="L21" s="45"/>
      <c r="M21" s="75"/>
    </row>
    <row r="22" spans="1:13" ht="15">
      <c r="A22" s="72"/>
      <c r="B22" s="72" t="s">
        <v>116</v>
      </c>
      <c r="C22" s="85"/>
      <c r="D22" s="98"/>
      <c r="E22" s="99" t="s">
        <v>141</v>
      </c>
      <c r="F22" s="100"/>
      <c r="G22" s="84">
        <v>184210</v>
      </c>
      <c r="H22" s="87">
        <f>H23+H24+H25+H26</f>
        <v>0</v>
      </c>
      <c r="I22" s="87">
        <f>I23+I24+I25+I26</f>
        <v>0</v>
      </c>
      <c r="J22" s="87">
        <f>G22+H22+I22</f>
        <v>184210</v>
      </c>
      <c r="K22" s="84">
        <v>324460</v>
      </c>
      <c r="L22" s="87">
        <f>L23+L24+L25+L26+L27</f>
        <v>324460</v>
      </c>
      <c r="M22" s="75">
        <f t="shared" si="0"/>
        <v>100</v>
      </c>
    </row>
    <row r="23" spans="1:13" ht="12.75">
      <c r="A23" s="72"/>
      <c r="B23" s="72"/>
      <c r="C23" s="8">
        <v>39083</v>
      </c>
      <c r="D23" s="71"/>
      <c r="E23" s="48" t="s">
        <v>261</v>
      </c>
      <c r="F23" s="92"/>
      <c r="G23" s="45">
        <v>184210</v>
      </c>
      <c r="H23" s="45"/>
      <c r="I23" s="45"/>
      <c r="J23" s="45">
        <v>184210</v>
      </c>
      <c r="K23" s="45">
        <v>188034</v>
      </c>
      <c r="L23" s="45">
        <v>188034</v>
      </c>
      <c r="M23" s="75">
        <f t="shared" si="0"/>
        <v>100</v>
      </c>
    </row>
    <row r="24" spans="1:13" ht="12.75">
      <c r="A24" s="72"/>
      <c r="B24" s="72"/>
      <c r="C24" s="8">
        <v>39084</v>
      </c>
      <c r="D24" s="71"/>
      <c r="E24" s="48" t="s">
        <v>262</v>
      </c>
      <c r="F24" s="92"/>
      <c r="G24" s="45"/>
      <c r="H24" s="45"/>
      <c r="I24" s="45"/>
      <c r="J24" s="45"/>
      <c r="K24" s="45">
        <v>55762</v>
      </c>
      <c r="L24" s="45">
        <v>55762</v>
      </c>
      <c r="M24" s="75">
        <f t="shared" si="0"/>
        <v>100</v>
      </c>
    </row>
    <row r="25" spans="1:13" ht="12.75">
      <c r="A25" s="72"/>
      <c r="B25" s="72"/>
      <c r="C25" s="8">
        <v>39085</v>
      </c>
      <c r="D25" s="71"/>
      <c r="E25" s="48" t="s">
        <v>140</v>
      </c>
      <c r="F25" s="92"/>
      <c r="G25" s="45"/>
      <c r="H25" s="45"/>
      <c r="I25" s="45"/>
      <c r="J25" s="45"/>
      <c r="K25" s="45">
        <v>37720</v>
      </c>
      <c r="L25" s="45">
        <v>37720</v>
      </c>
      <c r="M25" s="75">
        <f t="shared" si="0"/>
        <v>100</v>
      </c>
    </row>
    <row r="26" spans="1:13" ht="12.75">
      <c r="A26" s="72"/>
      <c r="B26" s="72"/>
      <c r="C26" s="8">
        <v>39086</v>
      </c>
      <c r="D26" s="71"/>
      <c r="E26" s="48" t="s">
        <v>325</v>
      </c>
      <c r="F26" s="92"/>
      <c r="G26" s="45"/>
      <c r="H26" s="45"/>
      <c r="I26" s="45"/>
      <c r="J26" s="45"/>
      <c r="K26" s="45">
        <v>22944</v>
      </c>
      <c r="L26" s="45">
        <v>22944</v>
      </c>
      <c r="M26" s="75">
        <f t="shared" si="0"/>
        <v>100</v>
      </c>
    </row>
    <row r="27" spans="1:13" ht="12.75">
      <c r="A27" s="72"/>
      <c r="B27" s="72"/>
      <c r="C27" s="8">
        <v>41644</v>
      </c>
      <c r="D27" s="71"/>
      <c r="E27" s="528" t="s">
        <v>472</v>
      </c>
      <c r="F27" s="529"/>
      <c r="G27" s="45"/>
      <c r="H27" s="45"/>
      <c r="I27" s="45"/>
      <c r="J27" s="45"/>
      <c r="K27" s="45">
        <v>20000</v>
      </c>
      <c r="L27" s="45">
        <v>20000</v>
      </c>
      <c r="M27" s="75">
        <f t="shared" si="0"/>
        <v>100</v>
      </c>
    </row>
    <row r="28" spans="1:13" ht="15.75">
      <c r="A28" s="93" t="s">
        <v>142</v>
      </c>
      <c r="B28" s="72"/>
      <c r="C28" s="8"/>
      <c r="D28" s="94"/>
      <c r="E28" s="553" t="s">
        <v>143</v>
      </c>
      <c r="F28" s="554"/>
      <c r="G28" s="97">
        <f>G22</f>
        <v>184210</v>
      </c>
      <c r="H28" s="97">
        <f>H22</f>
        <v>0</v>
      </c>
      <c r="I28" s="97">
        <f>I22</f>
        <v>0</v>
      </c>
      <c r="J28" s="97">
        <v>193840</v>
      </c>
      <c r="K28" s="97">
        <v>324460</v>
      </c>
      <c r="L28" s="97">
        <f>L22</f>
        <v>324460</v>
      </c>
      <c r="M28" s="75">
        <f t="shared" si="0"/>
        <v>100</v>
      </c>
    </row>
    <row r="29" spans="1:13" ht="12.75">
      <c r="A29" s="72" t="s">
        <v>150</v>
      </c>
      <c r="B29" s="72"/>
      <c r="C29" s="91"/>
      <c r="D29" s="71"/>
      <c r="E29" s="48" t="s">
        <v>190</v>
      </c>
      <c r="F29" s="92"/>
      <c r="G29" s="49"/>
      <c r="H29" s="49"/>
      <c r="I29" s="49"/>
      <c r="J29" s="49"/>
      <c r="K29" s="49"/>
      <c r="L29" s="49"/>
      <c r="M29" s="75"/>
    </row>
    <row r="30" spans="1:13" ht="12.75">
      <c r="A30" s="72"/>
      <c r="B30" s="72" t="s">
        <v>116</v>
      </c>
      <c r="C30" s="101"/>
      <c r="D30" s="102"/>
      <c r="E30" s="103" t="s">
        <v>191</v>
      </c>
      <c r="F30" s="104"/>
      <c r="G30" s="105"/>
      <c r="H30" s="105"/>
      <c r="I30" s="105"/>
      <c r="J30" s="105"/>
      <c r="K30" s="105">
        <v>141974</v>
      </c>
      <c r="L30" s="105">
        <v>144349</v>
      </c>
      <c r="M30" s="75">
        <f t="shared" si="0"/>
        <v>101.67284150619128</v>
      </c>
    </row>
    <row r="31" spans="1:13" ht="12.75">
      <c r="A31" s="72"/>
      <c r="B31" s="72" t="s">
        <v>117</v>
      </c>
      <c r="C31" s="101"/>
      <c r="D31" s="102"/>
      <c r="E31" s="72" t="s">
        <v>149</v>
      </c>
      <c r="F31" s="104"/>
      <c r="G31" s="105"/>
      <c r="H31" s="105"/>
      <c r="I31" s="105"/>
      <c r="J31" s="105"/>
      <c r="K31" s="105">
        <v>630310</v>
      </c>
      <c r="L31" s="105">
        <v>638447</v>
      </c>
      <c r="M31" s="75">
        <f t="shared" si="0"/>
        <v>101.29095207120307</v>
      </c>
    </row>
    <row r="32" spans="1:13" ht="15.75">
      <c r="A32" s="93" t="s">
        <v>263</v>
      </c>
      <c r="B32" s="72"/>
      <c r="C32" s="8"/>
      <c r="D32" s="94"/>
      <c r="E32" s="95" t="s">
        <v>194</v>
      </c>
      <c r="F32" s="96"/>
      <c r="G32" s="97">
        <f aca="true" t="shared" si="2" ref="G32:L32">SUM(G30:G31)</f>
        <v>0</v>
      </c>
      <c r="H32" s="97">
        <f t="shared" si="2"/>
        <v>0</v>
      </c>
      <c r="I32" s="97">
        <f t="shared" si="2"/>
        <v>0</v>
      </c>
      <c r="J32" s="97">
        <f t="shared" si="2"/>
        <v>0</v>
      </c>
      <c r="K32" s="97">
        <v>772284</v>
      </c>
      <c r="L32" s="97">
        <f t="shared" si="2"/>
        <v>782796</v>
      </c>
      <c r="M32" s="75">
        <f t="shared" si="0"/>
        <v>101.36115729446679</v>
      </c>
    </row>
    <row r="33" spans="1:13" ht="12.75">
      <c r="A33" s="72" t="s">
        <v>146</v>
      </c>
      <c r="B33" s="72"/>
      <c r="C33" s="91"/>
      <c r="D33" s="71"/>
      <c r="E33" s="48" t="s">
        <v>254</v>
      </c>
      <c r="F33" s="92"/>
      <c r="G33" s="49"/>
      <c r="H33" s="49"/>
      <c r="I33" s="49"/>
      <c r="J33" s="49"/>
      <c r="K33" s="49"/>
      <c r="L33" s="49"/>
      <c r="M33" s="75"/>
    </row>
    <row r="34" spans="1:13" s="14" customFormat="1" ht="12.75">
      <c r="A34" s="72"/>
      <c r="B34" s="72" t="s">
        <v>116</v>
      </c>
      <c r="C34" s="85"/>
      <c r="D34" s="70"/>
      <c r="E34" s="558" t="s">
        <v>144</v>
      </c>
      <c r="F34" s="522"/>
      <c r="G34" s="75"/>
      <c r="H34" s="75"/>
      <c r="I34" s="75"/>
      <c r="J34" s="75"/>
      <c r="K34" s="75">
        <v>1987</v>
      </c>
      <c r="L34" s="75">
        <v>1987</v>
      </c>
      <c r="M34" s="75">
        <f t="shared" si="0"/>
        <v>100</v>
      </c>
    </row>
    <row r="35" spans="1:13" ht="15">
      <c r="A35" s="93"/>
      <c r="B35" s="72" t="s">
        <v>117</v>
      </c>
      <c r="C35" s="85"/>
      <c r="D35" s="70"/>
      <c r="E35" s="69" t="s">
        <v>255</v>
      </c>
      <c r="F35" s="86"/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/>
    </row>
    <row r="36" spans="1:13" ht="15.75">
      <c r="A36" s="93" t="s">
        <v>146</v>
      </c>
      <c r="B36" s="93"/>
      <c r="C36" s="106"/>
      <c r="D36" s="94"/>
      <c r="E36" s="95" t="s">
        <v>256</v>
      </c>
      <c r="F36" s="96"/>
      <c r="G36" s="97">
        <f aca="true" t="shared" si="3" ref="G36:L36">SUM(G34:G35)</f>
        <v>0</v>
      </c>
      <c r="H36" s="97">
        <f t="shared" si="3"/>
        <v>0</v>
      </c>
      <c r="I36" s="97">
        <f t="shared" si="3"/>
        <v>0</v>
      </c>
      <c r="J36" s="97">
        <f t="shared" si="3"/>
        <v>0</v>
      </c>
      <c r="K36" s="97">
        <v>1987</v>
      </c>
      <c r="L36" s="97">
        <f t="shared" si="3"/>
        <v>1987</v>
      </c>
      <c r="M36" s="75">
        <f t="shared" si="0"/>
        <v>100</v>
      </c>
    </row>
    <row r="37" spans="1:13" ht="12.75">
      <c r="A37" s="72" t="s">
        <v>154</v>
      </c>
      <c r="B37" s="72"/>
      <c r="C37" s="48"/>
      <c r="D37" s="71"/>
      <c r="E37" s="48" t="s">
        <v>176</v>
      </c>
      <c r="F37" s="92"/>
      <c r="G37" s="49"/>
      <c r="H37" s="49"/>
      <c r="I37" s="49"/>
      <c r="J37" s="49"/>
      <c r="K37" s="49"/>
      <c r="L37" s="49"/>
      <c r="M37" s="75"/>
    </row>
    <row r="38" spans="1:13" ht="12.75">
      <c r="A38" s="72"/>
      <c r="B38" s="72" t="s">
        <v>116</v>
      </c>
      <c r="C38" s="69"/>
      <c r="D38" s="70"/>
      <c r="E38" s="69" t="s">
        <v>152</v>
      </c>
      <c r="F38" s="86"/>
      <c r="G38" s="75"/>
      <c r="H38" s="75"/>
      <c r="I38" s="75"/>
      <c r="J38" s="75"/>
      <c r="K38" s="75">
        <v>20</v>
      </c>
      <c r="L38" s="75">
        <v>20</v>
      </c>
      <c r="M38" s="75">
        <f t="shared" si="0"/>
        <v>100</v>
      </c>
    </row>
    <row r="39" spans="1:13" ht="12.75">
      <c r="A39" s="72"/>
      <c r="B39" s="72" t="s">
        <v>117</v>
      </c>
      <c r="C39" s="69"/>
      <c r="D39" s="70"/>
      <c r="E39" s="69" t="s">
        <v>153</v>
      </c>
      <c r="F39" s="86"/>
      <c r="G39" s="75"/>
      <c r="H39" s="75">
        <v>141851</v>
      </c>
      <c r="I39" s="75"/>
      <c r="J39" s="75">
        <v>141851</v>
      </c>
      <c r="K39" s="75">
        <v>141851</v>
      </c>
      <c r="L39" s="75">
        <v>67945</v>
      </c>
      <c r="M39" s="75">
        <f t="shared" si="0"/>
        <v>47.89885161190263</v>
      </c>
    </row>
    <row r="40" spans="1:13" ht="15.75">
      <c r="A40" s="93" t="s">
        <v>154</v>
      </c>
      <c r="B40" s="72"/>
      <c r="C40" s="8"/>
      <c r="D40" s="94"/>
      <c r="E40" s="95" t="s">
        <v>155</v>
      </c>
      <c r="F40" s="96"/>
      <c r="G40" s="97">
        <f>SUM(G39:G39)</f>
        <v>0</v>
      </c>
      <c r="H40" s="97">
        <f>SUM(H39:H39)</f>
        <v>141851</v>
      </c>
      <c r="I40" s="97">
        <f>SUM(I39:I39)</f>
        <v>0</v>
      </c>
      <c r="J40" s="97">
        <f>SUM(J39:J39)</f>
        <v>141851</v>
      </c>
      <c r="K40" s="97">
        <v>141871</v>
      </c>
      <c r="L40" s="97">
        <f>SUM(L38:L39)</f>
        <v>67965</v>
      </c>
      <c r="M40" s="75">
        <f t="shared" si="0"/>
        <v>47.90619647426183</v>
      </c>
    </row>
    <row r="41" spans="1:13" ht="15.75" customHeight="1">
      <c r="A41" s="93" t="s">
        <v>179</v>
      </c>
      <c r="B41" s="72"/>
      <c r="C41" s="8"/>
      <c r="D41" s="94"/>
      <c r="E41" s="547" t="s">
        <v>156</v>
      </c>
      <c r="F41" s="548"/>
      <c r="G41" s="97">
        <v>677</v>
      </c>
      <c r="H41" s="97"/>
      <c r="I41" s="97"/>
      <c r="J41" s="97">
        <v>677</v>
      </c>
      <c r="K41" s="97">
        <v>677</v>
      </c>
      <c r="L41" s="97">
        <v>581</v>
      </c>
      <c r="M41" s="75">
        <f t="shared" si="0"/>
        <v>85.81979320531758</v>
      </c>
    </row>
    <row r="42" spans="1:13" ht="15" customHeight="1">
      <c r="A42" s="72" t="s">
        <v>159</v>
      </c>
      <c r="B42" s="72"/>
      <c r="C42" s="91"/>
      <c r="D42" s="71"/>
      <c r="E42" s="549" t="s">
        <v>257</v>
      </c>
      <c r="F42" s="550"/>
      <c r="G42" s="49"/>
      <c r="H42" s="49"/>
      <c r="I42" s="49"/>
      <c r="J42" s="49"/>
      <c r="K42" s="49"/>
      <c r="L42" s="49"/>
      <c r="M42" s="75"/>
    </row>
    <row r="43" spans="1:13" ht="12.75">
      <c r="A43" s="72"/>
      <c r="B43" s="72" t="s">
        <v>116</v>
      </c>
      <c r="C43" s="85"/>
      <c r="D43" s="70"/>
      <c r="E43" s="69" t="s">
        <v>157</v>
      </c>
      <c r="F43" s="86"/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/>
    </row>
    <row r="44" spans="1:13" ht="12.75">
      <c r="A44" s="72"/>
      <c r="B44" s="72" t="s">
        <v>117</v>
      </c>
      <c r="C44" s="85"/>
      <c r="D44" s="70"/>
      <c r="E44" s="69" t="s">
        <v>158</v>
      </c>
      <c r="F44" s="86"/>
      <c r="G44" s="75"/>
      <c r="H44" s="75"/>
      <c r="I44" s="75"/>
      <c r="J44" s="75"/>
      <c r="K44" s="75"/>
      <c r="L44" s="75"/>
      <c r="M44" s="75"/>
    </row>
    <row r="45" spans="1:13" ht="15.75">
      <c r="A45" s="72"/>
      <c r="B45" s="72"/>
      <c r="C45" s="8"/>
      <c r="D45" s="94"/>
      <c r="E45" s="95" t="s">
        <v>122</v>
      </c>
      <c r="F45" s="96"/>
      <c r="G45" s="97">
        <f aca="true" t="shared" si="4" ref="G45:L45">SUM(G43:G44)</f>
        <v>0</v>
      </c>
      <c r="H45" s="97">
        <f t="shared" si="4"/>
        <v>0</v>
      </c>
      <c r="I45" s="97">
        <f t="shared" si="4"/>
        <v>0</v>
      </c>
      <c r="J45" s="97">
        <f t="shared" si="4"/>
        <v>0</v>
      </c>
      <c r="K45" s="97">
        <v>0</v>
      </c>
      <c r="L45" s="97">
        <f t="shared" si="4"/>
        <v>0</v>
      </c>
      <c r="M45" s="75"/>
    </row>
    <row r="46" spans="1:13" ht="12.75">
      <c r="A46" s="72" t="s">
        <v>161</v>
      </c>
      <c r="B46" s="72"/>
      <c r="C46" s="91"/>
      <c r="D46" s="71"/>
      <c r="E46" s="48" t="s">
        <v>209</v>
      </c>
      <c r="F46" s="92"/>
      <c r="G46" s="49"/>
      <c r="H46" s="49"/>
      <c r="I46" s="49"/>
      <c r="J46" s="49"/>
      <c r="K46" s="49"/>
      <c r="L46" s="49"/>
      <c r="M46" s="75"/>
    </row>
    <row r="47" spans="1:13" ht="12.75">
      <c r="A47" s="72"/>
      <c r="B47" s="72" t="s">
        <v>116</v>
      </c>
      <c r="C47" s="85"/>
      <c r="D47" s="70"/>
      <c r="E47" s="69" t="s">
        <v>160</v>
      </c>
      <c r="F47" s="86"/>
      <c r="G47" s="75">
        <v>40000</v>
      </c>
      <c r="H47" s="75"/>
      <c r="I47" s="75"/>
      <c r="J47" s="75">
        <v>40000</v>
      </c>
      <c r="K47" s="75">
        <v>67755</v>
      </c>
      <c r="L47" s="75">
        <v>40000</v>
      </c>
      <c r="M47" s="75">
        <f t="shared" si="0"/>
        <v>59.036233488303445</v>
      </c>
    </row>
    <row r="48" spans="1:13" ht="12.75">
      <c r="A48" s="72"/>
      <c r="B48" s="72" t="s">
        <v>117</v>
      </c>
      <c r="C48" s="85"/>
      <c r="D48" s="70"/>
      <c r="E48" s="69" t="s">
        <v>280</v>
      </c>
      <c r="F48" s="86"/>
      <c r="G48" s="75">
        <v>38022</v>
      </c>
      <c r="H48" s="75">
        <v>286409</v>
      </c>
      <c r="I48" s="75"/>
      <c r="J48" s="75">
        <v>324431</v>
      </c>
      <c r="K48" s="75">
        <v>337714</v>
      </c>
      <c r="L48" s="75">
        <v>52924</v>
      </c>
      <c r="M48" s="75">
        <f t="shared" si="0"/>
        <v>15.67124845283287</v>
      </c>
    </row>
    <row r="49" spans="1:13" ht="15.75">
      <c r="A49" s="93" t="s">
        <v>161</v>
      </c>
      <c r="B49" s="93"/>
      <c r="C49" s="107"/>
      <c r="D49" s="108"/>
      <c r="E49" s="109" t="s">
        <v>162</v>
      </c>
      <c r="F49" s="110"/>
      <c r="G49" s="111">
        <f aca="true" t="shared" si="5" ref="G49:L49">SUM(G47:G48)</f>
        <v>78022</v>
      </c>
      <c r="H49" s="111">
        <f t="shared" si="5"/>
        <v>286409</v>
      </c>
      <c r="I49" s="111">
        <f t="shared" si="5"/>
        <v>0</v>
      </c>
      <c r="J49" s="111">
        <f t="shared" si="5"/>
        <v>364431</v>
      </c>
      <c r="K49" s="111">
        <v>405469</v>
      </c>
      <c r="L49" s="111">
        <f t="shared" si="5"/>
        <v>92924</v>
      </c>
      <c r="M49" s="75">
        <f t="shared" si="0"/>
        <v>22.917658316665392</v>
      </c>
    </row>
    <row r="50" spans="1:13" s="35" customFormat="1" ht="15.75">
      <c r="A50" s="207"/>
      <c r="B50" s="207"/>
      <c r="C50" s="208"/>
      <c r="D50" s="555" t="s">
        <v>295</v>
      </c>
      <c r="E50" s="556"/>
      <c r="F50" s="557"/>
      <c r="G50" s="199">
        <f>G20+G28+G40+G49+G32+G41+G36+G45</f>
        <v>408354</v>
      </c>
      <c r="H50" s="199">
        <f>H20+H28+H40+H49+H32+H41+H36+H45</f>
        <v>683582</v>
      </c>
      <c r="I50" s="199">
        <f>I20+I28+I40+I49+I32+I41+I36+I45</f>
        <v>0</v>
      </c>
      <c r="J50" s="199">
        <f>J20+J28+J40+J49+J32+J41+J36+J45</f>
        <v>1101566</v>
      </c>
      <c r="K50" s="199">
        <v>2081325</v>
      </c>
      <c r="L50" s="199">
        <f>L20+L28+L40+L49+L32+L41+L36+L45</f>
        <v>1451563</v>
      </c>
      <c r="M50" s="199">
        <f>M20+M28+M40+M49+M32+M41+M36+M45</f>
        <v>499.61998510924775</v>
      </c>
    </row>
    <row r="51" spans="1:13" s="213" customFormat="1" ht="15.75" customHeight="1">
      <c r="A51" s="516"/>
      <c r="B51" s="517"/>
      <c r="C51" s="517"/>
      <c r="D51" s="517"/>
      <c r="E51" s="517"/>
      <c r="F51" s="517"/>
      <c r="G51" s="517"/>
      <c r="H51" s="517"/>
      <c r="I51" s="517"/>
      <c r="J51" s="517"/>
      <c r="K51" s="517"/>
      <c r="L51" s="517"/>
      <c r="M51" s="517"/>
    </row>
    <row r="52" spans="1:13" ht="15.75">
      <c r="A52" s="72"/>
      <c r="B52" s="72"/>
      <c r="C52" s="8"/>
      <c r="D52" s="2"/>
      <c r="E52" s="544" t="s">
        <v>338</v>
      </c>
      <c r="F52" s="546"/>
      <c r="G52" s="45"/>
      <c r="H52" s="45"/>
      <c r="I52" s="45"/>
      <c r="J52" s="45"/>
      <c r="K52" s="45"/>
      <c r="L52" s="45"/>
      <c r="M52" s="45"/>
    </row>
    <row r="53" spans="1:13" ht="12.75">
      <c r="A53" s="72" t="s">
        <v>136</v>
      </c>
      <c r="B53" s="72"/>
      <c r="C53" s="8"/>
      <c r="D53" s="2"/>
      <c r="E53" s="2" t="s">
        <v>204</v>
      </c>
      <c r="F53" s="83"/>
      <c r="G53" s="45"/>
      <c r="H53" s="45"/>
      <c r="I53" s="45"/>
      <c r="J53" s="45"/>
      <c r="K53" s="45"/>
      <c r="L53" s="45"/>
      <c r="M53" s="45"/>
    </row>
    <row r="54" spans="1:13" ht="12.75">
      <c r="A54" s="72"/>
      <c r="B54" s="72" t="s">
        <v>116</v>
      </c>
      <c r="C54" s="85"/>
      <c r="D54" s="70"/>
      <c r="E54" s="69" t="s">
        <v>125</v>
      </c>
      <c r="F54" s="86"/>
      <c r="G54" s="75">
        <v>0</v>
      </c>
      <c r="H54" s="75">
        <v>0</v>
      </c>
      <c r="I54" s="75">
        <v>0</v>
      </c>
      <c r="J54" s="75">
        <v>0</v>
      </c>
      <c r="K54" s="75">
        <v>801</v>
      </c>
      <c r="L54" s="75">
        <v>802</v>
      </c>
      <c r="M54" s="75">
        <v>0</v>
      </c>
    </row>
    <row r="55" spans="1:13" ht="12.75">
      <c r="A55" s="72"/>
      <c r="B55" s="72"/>
      <c r="C55" s="85"/>
      <c r="D55" s="70"/>
      <c r="E55" s="69" t="s">
        <v>253</v>
      </c>
      <c r="F55" s="86"/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2</v>
      </c>
      <c r="M55" s="45">
        <v>0</v>
      </c>
    </row>
    <row r="56" spans="1:13" ht="15.75">
      <c r="A56" s="93" t="s">
        <v>136</v>
      </c>
      <c r="B56" s="93"/>
      <c r="C56" s="106"/>
      <c r="D56" s="94"/>
      <c r="E56" s="95" t="s">
        <v>137</v>
      </c>
      <c r="F56" s="96"/>
      <c r="G56" s="97">
        <f aca="true" t="shared" si="6" ref="G56:M56">SUM(G54:G55)</f>
        <v>0</v>
      </c>
      <c r="H56" s="97">
        <f t="shared" si="6"/>
        <v>0</v>
      </c>
      <c r="I56" s="97">
        <f t="shared" si="6"/>
        <v>0</v>
      </c>
      <c r="J56" s="97">
        <f t="shared" si="6"/>
        <v>0</v>
      </c>
      <c r="K56" s="97">
        <v>801</v>
      </c>
      <c r="L56" s="97">
        <v>802</v>
      </c>
      <c r="M56" s="97">
        <f t="shared" si="6"/>
        <v>0</v>
      </c>
    </row>
    <row r="57" spans="1:13" ht="15.75">
      <c r="A57" s="112" t="s">
        <v>150</v>
      </c>
      <c r="B57" s="72"/>
      <c r="C57" s="49"/>
      <c r="D57" s="113"/>
      <c r="E57" s="55" t="s">
        <v>190</v>
      </c>
      <c r="F57" s="96"/>
      <c r="G57" s="97"/>
      <c r="H57" s="97"/>
      <c r="I57" s="97"/>
      <c r="J57" s="97"/>
      <c r="K57" s="97"/>
      <c r="L57" s="97"/>
      <c r="M57" s="97"/>
    </row>
    <row r="58" spans="1:13" ht="15">
      <c r="A58" s="112"/>
      <c r="B58" s="72" t="s">
        <v>116</v>
      </c>
      <c r="C58" s="75"/>
      <c r="D58" s="114"/>
      <c r="E58" s="115" t="s">
        <v>191</v>
      </c>
      <c r="F58" s="100"/>
      <c r="G58" s="75">
        <v>10591</v>
      </c>
      <c r="H58" s="75"/>
      <c r="I58" s="75"/>
      <c r="J58" s="75">
        <v>10591</v>
      </c>
      <c r="K58" s="75">
        <v>11507</v>
      </c>
      <c r="L58" s="75">
        <v>11681</v>
      </c>
      <c r="M58" s="75"/>
    </row>
    <row r="59" spans="1:13" ht="12.75">
      <c r="A59" s="112"/>
      <c r="B59" s="72" t="s">
        <v>117</v>
      </c>
      <c r="C59" s="69"/>
      <c r="D59" s="70"/>
      <c r="E59" s="69" t="s">
        <v>149</v>
      </c>
      <c r="F59" s="86"/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</row>
    <row r="60" spans="1:13" ht="15.75">
      <c r="A60" s="116" t="s">
        <v>150</v>
      </c>
      <c r="B60" s="93"/>
      <c r="C60" s="97"/>
      <c r="D60" s="117"/>
      <c r="E60" s="109" t="s">
        <v>151</v>
      </c>
      <c r="F60" s="96"/>
      <c r="G60" s="97">
        <f aca="true" t="shared" si="7" ref="G60:M60">SUM(G58:G59)</f>
        <v>10591</v>
      </c>
      <c r="H60" s="97">
        <f t="shared" si="7"/>
        <v>0</v>
      </c>
      <c r="I60" s="97">
        <f t="shared" si="7"/>
        <v>0</v>
      </c>
      <c r="J60" s="97">
        <f t="shared" si="7"/>
        <v>10591</v>
      </c>
      <c r="K60" s="97">
        <v>11507</v>
      </c>
      <c r="L60" s="97">
        <f t="shared" si="7"/>
        <v>11681</v>
      </c>
      <c r="M60" s="97">
        <f t="shared" si="7"/>
        <v>0</v>
      </c>
    </row>
    <row r="61" spans="1:13" ht="12.75">
      <c r="A61" s="72" t="s">
        <v>154</v>
      </c>
      <c r="B61" s="72"/>
      <c r="C61" s="48"/>
      <c r="D61" s="71"/>
      <c r="E61" s="48" t="s">
        <v>176</v>
      </c>
      <c r="F61" s="92"/>
      <c r="G61" s="49"/>
      <c r="H61" s="49"/>
      <c r="I61" s="49"/>
      <c r="J61" s="49"/>
      <c r="K61" s="49"/>
      <c r="L61" s="49"/>
      <c r="M61" s="49"/>
    </row>
    <row r="62" spans="1:13" ht="12.75">
      <c r="A62" s="72"/>
      <c r="B62" s="72" t="s">
        <v>116</v>
      </c>
      <c r="C62" s="69"/>
      <c r="D62" s="70"/>
      <c r="E62" s="69" t="s">
        <v>152</v>
      </c>
      <c r="F62" s="86"/>
      <c r="G62" s="75"/>
      <c r="H62" s="75"/>
      <c r="I62" s="75"/>
      <c r="J62" s="75"/>
      <c r="K62" s="75"/>
      <c r="L62" s="75"/>
      <c r="M62" s="75"/>
    </row>
    <row r="63" spans="1:13" ht="12.75">
      <c r="A63" s="72"/>
      <c r="B63" s="72" t="s">
        <v>117</v>
      </c>
      <c r="C63" s="69"/>
      <c r="D63" s="70"/>
      <c r="E63" s="69" t="s">
        <v>153</v>
      </c>
      <c r="F63" s="86"/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</row>
    <row r="64" spans="1:13" ht="15.75">
      <c r="A64" s="93" t="s">
        <v>154</v>
      </c>
      <c r="B64" s="72"/>
      <c r="C64" s="8"/>
      <c r="D64" s="94"/>
      <c r="E64" s="95" t="s">
        <v>155</v>
      </c>
      <c r="F64" s="96"/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</row>
    <row r="65" spans="1:13" ht="12.75">
      <c r="A65" s="72" t="s">
        <v>161</v>
      </c>
      <c r="B65" s="72"/>
      <c r="C65" s="91"/>
      <c r="D65" s="71"/>
      <c r="E65" s="48" t="s">
        <v>209</v>
      </c>
      <c r="F65" s="92"/>
      <c r="G65" s="49"/>
      <c r="H65" s="49"/>
      <c r="I65" s="49"/>
      <c r="J65" s="49"/>
      <c r="K65" s="49"/>
      <c r="L65" s="49"/>
      <c r="M65" s="49"/>
    </row>
    <row r="66" spans="1:13" ht="12.75">
      <c r="A66" s="72"/>
      <c r="B66" s="72" t="s">
        <v>116</v>
      </c>
      <c r="C66" s="85"/>
      <c r="D66" s="70"/>
      <c r="E66" s="69" t="s">
        <v>279</v>
      </c>
      <c r="F66" s="86"/>
      <c r="G66" s="75">
        <v>0</v>
      </c>
      <c r="H66" s="75">
        <v>0</v>
      </c>
      <c r="I66" s="75">
        <v>0</v>
      </c>
      <c r="J66" s="75">
        <v>0</v>
      </c>
      <c r="K66" s="75">
        <v>4079</v>
      </c>
      <c r="L66" s="75">
        <v>4079</v>
      </c>
      <c r="M66" s="75">
        <v>0</v>
      </c>
    </row>
    <row r="67" spans="1:13" ht="12.75">
      <c r="A67" s="72"/>
      <c r="B67" s="72" t="s">
        <v>117</v>
      </c>
      <c r="C67" s="85"/>
      <c r="D67" s="70"/>
      <c r="E67" s="69" t="s">
        <v>280</v>
      </c>
      <c r="F67" s="86"/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</row>
    <row r="68" spans="1:13" ht="15.75">
      <c r="A68" s="72"/>
      <c r="B68" s="72"/>
      <c r="C68" s="8"/>
      <c r="D68" s="94"/>
      <c r="E68" s="95" t="s">
        <v>162</v>
      </c>
      <c r="F68" s="96"/>
      <c r="G68" s="97">
        <f aca="true" t="shared" si="8" ref="G68:M68">SUM(G66:G67)</f>
        <v>0</v>
      </c>
      <c r="H68" s="97">
        <f t="shared" si="8"/>
        <v>0</v>
      </c>
      <c r="I68" s="97">
        <f t="shared" si="8"/>
        <v>0</v>
      </c>
      <c r="J68" s="97">
        <f t="shared" si="8"/>
        <v>0</v>
      </c>
      <c r="K68" s="97">
        <v>4079</v>
      </c>
      <c r="L68" s="97">
        <v>4079</v>
      </c>
      <c r="M68" s="97">
        <f t="shared" si="8"/>
        <v>0</v>
      </c>
    </row>
    <row r="69" spans="1:13" ht="18">
      <c r="A69" s="196"/>
      <c r="B69" s="196"/>
      <c r="C69" s="209"/>
      <c r="D69" s="544" t="s">
        <v>337</v>
      </c>
      <c r="E69" s="545"/>
      <c r="F69" s="546"/>
      <c r="G69" s="258">
        <f aca="true" t="shared" si="9" ref="G69:M69">G56+G60+G64+G68</f>
        <v>10591</v>
      </c>
      <c r="H69" s="258">
        <f t="shared" si="9"/>
        <v>0</v>
      </c>
      <c r="I69" s="258">
        <f t="shared" si="9"/>
        <v>0</v>
      </c>
      <c r="J69" s="258">
        <f t="shared" si="9"/>
        <v>10591</v>
      </c>
      <c r="K69" s="258">
        <v>16387</v>
      </c>
      <c r="L69" s="258">
        <f t="shared" si="9"/>
        <v>16562</v>
      </c>
      <c r="M69" s="258">
        <f t="shared" si="9"/>
        <v>0</v>
      </c>
    </row>
    <row r="70" spans="1:13" s="3" customFormat="1" ht="18" customHeight="1">
      <c r="A70" s="530"/>
      <c r="B70" s="531"/>
      <c r="C70" s="531"/>
      <c r="D70" s="531"/>
      <c r="E70" s="531"/>
      <c r="F70" s="531"/>
      <c r="G70" s="531"/>
      <c r="H70" s="531"/>
      <c r="I70" s="531"/>
      <c r="J70" s="531"/>
      <c r="K70" s="531"/>
      <c r="L70" s="531"/>
      <c r="M70" s="531"/>
    </row>
    <row r="71" spans="1:13" ht="15.75">
      <c r="A71" s="72"/>
      <c r="B71" s="72"/>
      <c r="C71" s="8"/>
      <c r="D71" s="2"/>
      <c r="E71" s="518" t="s">
        <v>195</v>
      </c>
      <c r="F71" s="513"/>
      <c r="G71" s="45"/>
      <c r="H71" s="45"/>
      <c r="I71" s="45"/>
      <c r="J71" s="45"/>
      <c r="K71" s="45"/>
      <c r="L71" s="45"/>
      <c r="M71" s="45"/>
    </row>
    <row r="72" spans="1:13" ht="12.75">
      <c r="A72" s="72" t="s">
        <v>136</v>
      </c>
      <c r="B72" s="72"/>
      <c r="C72" s="8"/>
      <c r="D72" s="2"/>
      <c r="E72" s="2" t="s">
        <v>204</v>
      </c>
      <c r="F72" s="83"/>
      <c r="G72" s="45"/>
      <c r="H72" s="45"/>
      <c r="I72" s="45"/>
      <c r="J72" s="45"/>
      <c r="K72" s="45"/>
      <c r="L72" s="45"/>
      <c r="M72" s="45"/>
    </row>
    <row r="73" spans="1:13" ht="12.75">
      <c r="A73" s="72"/>
      <c r="B73" s="72" t="s">
        <v>116</v>
      </c>
      <c r="C73" s="85"/>
      <c r="D73" s="70"/>
      <c r="E73" s="69" t="s">
        <v>125</v>
      </c>
      <c r="F73" s="86"/>
      <c r="G73" s="75">
        <v>95571</v>
      </c>
      <c r="H73" s="75">
        <v>7424</v>
      </c>
      <c r="I73" s="75"/>
      <c r="J73" s="75">
        <v>102995</v>
      </c>
      <c r="K73" s="75">
        <v>163610</v>
      </c>
      <c r="L73" s="75">
        <v>159390</v>
      </c>
      <c r="M73" s="75"/>
    </row>
    <row r="74" spans="1:13" ht="15.75">
      <c r="A74" s="93" t="s">
        <v>136</v>
      </c>
      <c r="B74" s="72"/>
      <c r="C74" s="8"/>
      <c r="D74" s="94"/>
      <c r="E74" s="95" t="s">
        <v>137</v>
      </c>
      <c r="F74" s="96"/>
      <c r="G74" s="97">
        <f aca="true" t="shared" si="10" ref="G74:M74">SUM(G73)</f>
        <v>95571</v>
      </c>
      <c r="H74" s="97">
        <f t="shared" si="10"/>
        <v>7424</v>
      </c>
      <c r="I74" s="97">
        <f t="shared" si="10"/>
        <v>0</v>
      </c>
      <c r="J74" s="97">
        <f t="shared" si="10"/>
        <v>102995</v>
      </c>
      <c r="K74" s="97">
        <v>163610</v>
      </c>
      <c r="L74" s="97">
        <f t="shared" si="10"/>
        <v>159390</v>
      </c>
      <c r="M74" s="97">
        <f t="shared" si="10"/>
        <v>0</v>
      </c>
    </row>
    <row r="75" spans="1:13" ht="15">
      <c r="A75" s="72" t="s">
        <v>150</v>
      </c>
      <c r="B75" s="72"/>
      <c r="C75" s="91"/>
      <c r="D75" s="118"/>
      <c r="E75" s="48" t="s">
        <v>190</v>
      </c>
      <c r="F75" s="119"/>
      <c r="G75" s="49"/>
      <c r="H75" s="49"/>
      <c r="I75" s="49"/>
      <c r="J75" s="49"/>
      <c r="K75" s="49"/>
      <c r="L75" s="49"/>
      <c r="M75" s="49"/>
    </row>
    <row r="76" spans="1:13" ht="15">
      <c r="A76" s="93"/>
      <c r="B76" s="72" t="s">
        <v>116</v>
      </c>
      <c r="C76" s="85"/>
      <c r="D76" s="98"/>
      <c r="E76" s="120" t="s">
        <v>191</v>
      </c>
      <c r="F76" s="100"/>
      <c r="G76" s="75">
        <v>0</v>
      </c>
      <c r="H76" s="75">
        <v>0</v>
      </c>
      <c r="I76" s="75">
        <v>0</v>
      </c>
      <c r="J76" s="75">
        <v>0</v>
      </c>
      <c r="K76" s="75">
        <v>753</v>
      </c>
      <c r="L76" s="75">
        <v>753</v>
      </c>
      <c r="M76" s="75">
        <v>0</v>
      </c>
    </row>
    <row r="77" spans="1:13" ht="15">
      <c r="A77" s="93"/>
      <c r="B77" s="72"/>
      <c r="C77" s="85"/>
      <c r="D77" s="98"/>
      <c r="E77" s="120" t="s">
        <v>149</v>
      </c>
      <c r="F77" s="100"/>
      <c r="G77" s="75"/>
      <c r="H77" s="75"/>
      <c r="I77" s="75"/>
      <c r="J77" s="75"/>
      <c r="K77" s="75">
        <v>3837</v>
      </c>
      <c r="L77" s="75">
        <v>3837</v>
      </c>
      <c r="M77" s="75"/>
    </row>
    <row r="78" spans="1:13" ht="15.75">
      <c r="A78" s="93" t="s">
        <v>150</v>
      </c>
      <c r="B78" s="72"/>
      <c r="C78" s="8"/>
      <c r="D78" s="94"/>
      <c r="E78" s="95" t="s">
        <v>151</v>
      </c>
      <c r="F78" s="96"/>
      <c r="G78" s="97">
        <v>0</v>
      </c>
      <c r="H78" s="97">
        <v>0</v>
      </c>
      <c r="I78" s="97">
        <v>0</v>
      </c>
      <c r="J78" s="97">
        <v>0</v>
      </c>
      <c r="K78" s="97">
        <v>4590</v>
      </c>
      <c r="L78" s="97">
        <v>4590</v>
      </c>
      <c r="M78" s="97">
        <v>0</v>
      </c>
    </row>
    <row r="79" spans="1:13" ht="12.75">
      <c r="A79" s="72" t="s">
        <v>154</v>
      </c>
      <c r="B79" s="72"/>
      <c r="C79" s="48"/>
      <c r="D79" s="71"/>
      <c r="E79" s="48" t="s">
        <v>176</v>
      </c>
      <c r="F79" s="92"/>
      <c r="G79" s="49"/>
      <c r="H79" s="49"/>
      <c r="I79" s="49"/>
      <c r="J79" s="49"/>
      <c r="K79" s="49"/>
      <c r="L79" s="49"/>
      <c r="M79" s="49"/>
    </row>
    <row r="80" spans="1:13" ht="12.75">
      <c r="A80" s="72"/>
      <c r="B80" s="72" t="s">
        <v>116</v>
      </c>
      <c r="C80" s="48"/>
      <c r="D80" s="71"/>
      <c r="E80" s="69" t="s">
        <v>258</v>
      </c>
      <c r="F80" s="86"/>
      <c r="G80" s="49">
        <v>0</v>
      </c>
      <c r="H80" s="49">
        <v>0</v>
      </c>
      <c r="I80" s="49">
        <v>0</v>
      </c>
      <c r="J80" s="49">
        <v>0</v>
      </c>
      <c r="K80" s="49">
        <v>150</v>
      </c>
      <c r="L80" s="49">
        <v>150</v>
      </c>
      <c r="M80" s="49">
        <v>0</v>
      </c>
    </row>
    <row r="81" spans="1:13" ht="12.75">
      <c r="A81" s="72"/>
      <c r="B81" s="72" t="s">
        <v>117</v>
      </c>
      <c r="C81" s="69"/>
      <c r="D81" s="70"/>
      <c r="E81" s="69" t="s">
        <v>153</v>
      </c>
      <c r="F81" s="86"/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</row>
    <row r="82" spans="1:13" ht="15.75">
      <c r="A82" s="93" t="s">
        <v>154</v>
      </c>
      <c r="B82" s="72"/>
      <c r="C82" s="8"/>
      <c r="D82" s="94"/>
      <c r="E82" s="95" t="s">
        <v>155</v>
      </c>
      <c r="F82" s="96"/>
      <c r="G82" s="97">
        <v>0</v>
      </c>
      <c r="H82" s="97">
        <v>0</v>
      </c>
      <c r="I82" s="97">
        <v>0</v>
      </c>
      <c r="J82" s="97">
        <v>0</v>
      </c>
      <c r="K82" s="97">
        <v>150</v>
      </c>
      <c r="L82" s="97">
        <v>150</v>
      </c>
      <c r="M82" s="97">
        <v>0</v>
      </c>
    </row>
    <row r="83" spans="1:13" ht="12.75">
      <c r="A83" s="72" t="s">
        <v>161</v>
      </c>
      <c r="B83" s="72"/>
      <c r="C83" s="91"/>
      <c r="D83" s="71"/>
      <c r="E83" s="48" t="s">
        <v>209</v>
      </c>
      <c r="F83" s="92"/>
      <c r="G83" s="49"/>
      <c r="H83" s="49"/>
      <c r="I83" s="49"/>
      <c r="J83" s="49"/>
      <c r="K83" s="49"/>
      <c r="L83" s="49"/>
      <c r="M83" s="49"/>
    </row>
    <row r="84" spans="1:13" ht="12.75">
      <c r="A84" s="72"/>
      <c r="B84" s="72" t="s">
        <v>116</v>
      </c>
      <c r="C84" s="85"/>
      <c r="D84" s="70"/>
      <c r="E84" s="69" t="s">
        <v>160</v>
      </c>
      <c r="F84" s="86"/>
      <c r="G84" s="75">
        <v>0</v>
      </c>
      <c r="H84" s="75">
        <v>0</v>
      </c>
      <c r="I84" s="75">
        <v>0</v>
      </c>
      <c r="J84" s="75">
        <v>0</v>
      </c>
      <c r="K84" s="75">
        <v>317</v>
      </c>
      <c r="L84" s="75">
        <v>317</v>
      </c>
      <c r="M84" s="75">
        <v>0</v>
      </c>
    </row>
    <row r="85" spans="1:13" ht="15.75">
      <c r="A85" s="93" t="s">
        <v>161</v>
      </c>
      <c r="B85" s="93"/>
      <c r="C85" s="107"/>
      <c r="D85" s="108"/>
      <c r="E85" s="109" t="s">
        <v>162</v>
      </c>
      <c r="F85" s="110"/>
      <c r="G85" s="111">
        <v>0</v>
      </c>
      <c r="H85" s="111">
        <v>0</v>
      </c>
      <c r="I85" s="111">
        <v>0</v>
      </c>
      <c r="J85" s="111">
        <v>0</v>
      </c>
      <c r="K85" s="111">
        <v>317</v>
      </c>
      <c r="L85" s="111">
        <v>317</v>
      </c>
      <c r="M85" s="111">
        <v>0</v>
      </c>
    </row>
    <row r="86" spans="1:13" ht="18">
      <c r="A86" s="521" t="s">
        <v>267</v>
      </c>
      <c r="B86" s="519"/>
      <c r="C86" s="519"/>
      <c r="D86" s="519"/>
      <c r="E86" s="519"/>
      <c r="F86" s="520"/>
      <c r="G86" s="258">
        <f aca="true" t="shared" si="11" ref="G86:M86">G74+G82+G85+G78</f>
        <v>95571</v>
      </c>
      <c r="H86" s="258">
        <f t="shared" si="11"/>
        <v>7424</v>
      </c>
      <c r="I86" s="258">
        <f t="shared" si="11"/>
        <v>0</v>
      </c>
      <c r="J86" s="258">
        <f t="shared" si="11"/>
        <v>102995</v>
      </c>
      <c r="K86" s="258">
        <v>168667</v>
      </c>
      <c r="L86" s="258">
        <f t="shared" si="11"/>
        <v>164447</v>
      </c>
      <c r="M86" s="258">
        <f t="shared" si="11"/>
        <v>0</v>
      </c>
    </row>
    <row r="87" spans="1:13" s="3" customFormat="1" ht="18" customHeight="1">
      <c r="A87" s="532"/>
      <c r="B87" s="533"/>
      <c r="C87" s="533"/>
      <c r="D87" s="533"/>
      <c r="E87" s="533"/>
      <c r="F87" s="533"/>
      <c r="G87" s="533"/>
      <c r="H87" s="533"/>
      <c r="I87" s="533"/>
      <c r="J87" s="533"/>
      <c r="K87" s="533"/>
      <c r="L87" s="533"/>
      <c r="M87" s="533"/>
    </row>
    <row r="88" spans="1:13" ht="15.75">
      <c r="A88" s="72"/>
      <c r="B88" s="72"/>
      <c r="C88" s="8"/>
      <c r="D88" s="2"/>
      <c r="E88" s="544" t="s">
        <v>247</v>
      </c>
      <c r="F88" s="546"/>
      <c r="G88" s="45"/>
      <c r="H88" s="45"/>
      <c r="I88" s="45"/>
      <c r="J88" s="45"/>
      <c r="K88" s="45"/>
      <c r="L88" s="45"/>
      <c r="M88" s="45"/>
    </row>
    <row r="89" spans="1:13" ht="12.75">
      <c r="A89" s="72" t="s">
        <v>136</v>
      </c>
      <c r="B89" s="72"/>
      <c r="C89" s="8"/>
      <c r="D89" s="2"/>
      <c r="E89" s="2" t="s">
        <v>204</v>
      </c>
      <c r="F89" s="83"/>
      <c r="G89" s="45"/>
      <c r="H89" s="45"/>
      <c r="I89" s="45"/>
      <c r="J89" s="45"/>
      <c r="K89" s="45"/>
      <c r="L89" s="45"/>
      <c r="M89" s="45"/>
    </row>
    <row r="90" spans="1:13" ht="12.75">
      <c r="A90" s="72"/>
      <c r="B90" s="72" t="s">
        <v>116</v>
      </c>
      <c r="C90" s="85"/>
      <c r="D90" s="70"/>
      <c r="E90" s="69" t="s">
        <v>125</v>
      </c>
      <c r="F90" s="86"/>
      <c r="G90" s="75">
        <v>4911</v>
      </c>
      <c r="H90" s="75">
        <v>629</v>
      </c>
      <c r="I90" s="75"/>
      <c r="J90" s="75">
        <v>5540</v>
      </c>
      <c r="K90" s="75">
        <v>4253</v>
      </c>
      <c r="L90" s="75"/>
      <c r="M90" s="75"/>
    </row>
    <row r="91" spans="1:13" ht="15.75">
      <c r="A91" s="93" t="s">
        <v>136</v>
      </c>
      <c r="B91" s="72"/>
      <c r="C91" s="8"/>
      <c r="D91" s="94"/>
      <c r="E91" s="95" t="s">
        <v>137</v>
      </c>
      <c r="F91" s="96"/>
      <c r="G91" s="97">
        <f aca="true" t="shared" si="12" ref="G91:M91">SUM(G90)</f>
        <v>4911</v>
      </c>
      <c r="H91" s="97">
        <f t="shared" si="12"/>
        <v>629</v>
      </c>
      <c r="I91" s="97">
        <f t="shared" si="12"/>
        <v>0</v>
      </c>
      <c r="J91" s="97">
        <f t="shared" si="12"/>
        <v>5540</v>
      </c>
      <c r="K91" s="97">
        <v>4253</v>
      </c>
      <c r="L91" s="97">
        <f t="shared" si="12"/>
        <v>0</v>
      </c>
      <c r="M91" s="97">
        <f t="shared" si="12"/>
        <v>0</v>
      </c>
    </row>
    <row r="92" spans="1:13" ht="15.75">
      <c r="A92" s="72" t="s">
        <v>150</v>
      </c>
      <c r="B92" s="72"/>
      <c r="C92" s="8"/>
      <c r="D92" s="94"/>
      <c r="E92" s="48" t="s">
        <v>190</v>
      </c>
      <c r="F92" s="92"/>
      <c r="G92" s="97"/>
      <c r="H92" s="97"/>
      <c r="I92" s="97"/>
      <c r="J92" s="97"/>
      <c r="K92" s="97"/>
      <c r="L92" s="97"/>
      <c r="M92" s="97"/>
    </row>
    <row r="93" spans="1:13" ht="15.75">
      <c r="A93" s="93"/>
      <c r="B93" s="72" t="s">
        <v>116</v>
      </c>
      <c r="C93" s="8"/>
      <c r="D93" s="94"/>
      <c r="E93" s="69" t="s">
        <v>191</v>
      </c>
      <c r="F93" s="86"/>
      <c r="G93" s="97"/>
      <c r="H93" s="97"/>
      <c r="I93" s="97"/>
      <c r="J93" s="97"/>
      <c r="K93" s="97"/>
      <c r="L93" s="97"/>
      <c r="M93" s="97"/>
    </row>
    <row r="94" spans="1:13" ht="15.75">
      <c r="A94" s="93" t="s">
        <v>150</v>
      </c>
      <c r="B94" s="72"/>
      <c r="C94" s="8"/>
      <c r="D94" s="94"/>
      <c r="E94" s="95" t="s">
        <v>151</v>
      </c>
      <c r="F94" s="96"/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</row>
    <row r="95" spans="1:13" ht="12.75">
      <c r="A95" s="72" t="s">
        <v>154</v>
      </c>
      <c r="B95" s="72"/>
      <c r="C95" s="48"/>
      <c r="D95" s="71"/>
      <c r="E95" s="48" t="s">
        <v>176</v>
      </c>
      <c r="F95" s="92"/>
      <c r="G95" s="49"/>
      <c r="H95" s="49"/>
      <c r="I95" s="49"/>
      <c r="J95" s="49"/>
      <c r="K95" s="49"/>
      <c r="L95" s="49"/>
      <c r="M95" s="49"/>
    </row>
    <row r="96" spans="1:13" ht="12.75">
      <c r="A96" s="72"/>
      <c r="B96" s="72" t="s">
        <v>116</v>
      </c>
      <c r="C96" s="69"/>
      <c r="D96" s="70"/>
      <c r="E96" s="69" t="s">
        <v>258</v>
      </c>
      <c r="F96" s="86"/>
      <c r="G96" s="75"/>
      <c r="H96" s="75"/>
      <c r="I96" s="75"/>
      <c r="J96" s="75"/>
      <c r="K96" s="75"/>
      <c r="L96" s="75"/>
      <c r="M96" s="75"/>
    </row>
    <row r="97" spans="1:13" ht="12.75">
      <c r="A97" s="72"/>
      <c r="B97" s="72" t="s">
        <v>117</v>
      </c>
      <c r="C97" s="69"/>
      <c r="D97" s="70"/>
      <c r="E97" s="69" t="s">
        <v>264</v>
      </c>
      <c r="F97" s="86"/>
      <c r="G97" s="75"/>
      <c r="H97" s="75"/>
      <c r="I97" s="75"/>
      <c r="J97" s="75"/>
      <c r="K97" s="75"/>
      <c r="L97" s="75"/>
      <c r="M97" s="75"/>
    </row>
    <row r="98" spans="1:13" ht="15.75">
      <c r="A98" s="93" t="s">
        <v>154</v>
      </c>
      <c r="B98" s="72"/>
      <c r="C98" s="8"/>
      <c r="D98" s="94"/>
      <c r="E98" s="95" t="s">
        <v>155</v>
      </c>
      <c r="F98" s="96"/>
      <c r="G98" s="97">
        <f aca="true" t="shared" si="13" ref="G98:M98">SUM(G96)</f>
        <v>0</v>
      </c>
      <c r="H98" s="97">
        <f t="shared" si="13"/>
        <v>0</v>
      </c>
      <c r="I98" s="97">
        <f t="shared" si="13"/>
        <v>0</v>
      </c>
      <c r="J98" s="97">
        <f t="shared" si="13"/>
        <v>0</v>
      </c>
      <c r="K98" s="97">
        <v>0</v>
      </c>
      <c r="L98" s="97">
        <f t="shared" si="13"/>
        <v>0</v>
      </c>
      <c r="M98" s="97">
        <f t="shared" si="13"/>
        <v>0</v>
      </c>
    </row>
    <row r="99" spans="1:13" s="9" customFormat="1" ht="12.75">
      <c r="A99" s="72" t="s">
        <v>161</v>
      </c>
      <c r="B99" s="72"/>
      <c r="C99" s="91"/>
      <c r="D99" s="71"/>
      <c r="E99" s="48" t="s">
        <v>209</v>
      </c>
      <c r="F99" s="92"/>
      <c r="G99" s="49"/>
      <c r="H99" s="49"/>
      <c r="I99" s="49"/>
      <c r="J99" s="49"/>
      <c r="K99" s="49"/>
      <c r="L99" s="49"/>
      <c r="M99" s="49"/>
    </row>
    <row r="100" spans="1:13" ht="12.75">
      <c r="A100" s="72"/>
      <c r="B100" s="72" t="s">
        <v>116</v>
      </c>
      <c r="C100" s="85"/>
      <c r="D100" s="70"/>
      <c r="E100" s="69" t="s">
        <v>160</v>
      </c>
      <c r="F100" s="86"/>
      <c r="G100" s="75"/>
      <c r="H100" s="75"/>
      <c r="I100" s="75"/>
      <c r="J100" s="75"/>
      <c r="K100" s="75">
        <v>90</v>
      </c>
      <c r="L100" s="75"/>
      <c r="M100" s="75"/>
    </row>
    <row r="101" spans="1:13" ht="15.75">
      <c r="A101" s="93" t="s">
        <v>161</v>
      </c>
      <c r="B101" s="93"/>
      <c r="C101" s="107"/>
      <c r="D101" s="108"/>
      <c r="E101" s="109" t="s">
        <v>162</v>
      </c>
      <c r="F101" s="110"/>
      <c r="G101" s="121"/>
      <c r="H101" s="121"/>
      <c r="I101" s="121"/>
      <c r="J101" s="121"/>
      <c r="K101" s="121">
        <v>90</v>
      </c>
      <c r="L101" s="121"/>
      <c r="M101" s="121"/>
    </row>
    <row r="102" spans="1:13" ht="18">
      <c r="A102" s="196"/>
      <c r="B102" s="196"/>
      <c r="C102" s="209"/>
      <c r="D102" s="544" t="s">
        <v>265</v>
      </c>
      <c r="E102" s="545"/>
      <c r="F102" s="546"/>
      <c r="G102" s="258">
        <f aca="true" t="shared" si="14" ref="G102:M102">G91+G98+G101+G94</f>
        <v>4911</v>
      </c>
      <c r="H102" s="258">
        <f t="shared" si="14"/>
        <v>629</v>
      </c>
      <c r="I102" s="258">
        <f t="shared" si="14"/>
        <v>0</v>
      </c>
      <c r="J102" s="258">
        <f t="shared" si="14"/>
        <v>5540</v>
      </c>
      <c r="K102" s="258">
        <v>4343</v>
      </c>
      <c r="L102" s="258">
        <f t="shared" si="14"/>
        <v>0</v>
      </c>
      <c r="M102" s="258">
        <f t="shared" si="14"/>
        <v>0</v>
      </c>
    </row>
    <row r="103" spans="1:13" s="3" customFormat="1" ht="18" customHeight="1">
      <c r="A103" s="530"/>
      <c r="B103" s="531"/>
      <c r="C103" s="531"/>
      <c r="D103" s="531"/>
      <c r="E103" s="531"/>
      <c r="F103" s="531"/>
      <c r="G103" s="531"/>
      <c r="H103" s="531"/>
      <c r="I103" s="531"/>
      <c r="J103" s="531"/>
      <c r="K103" s="531"/>
      <c r="L103" s="531"/>
      <c r="M103" s="531"/>
    </row>
    <row r="104" spans="1:13" ht="15.75">
      <c r="A104" s="72"/>
      <c r="B104" s="72"/>
      <c r="C104" s="8"/>
      <c r="D104" s="2"/>
      <c r="E104" s="544" t="s">
        <v>248</v>
      </c>
      <c r="F104" s="546"/>
      <c r="G104" s="45"/>
      <c r="H104" s="45"/>
      <c r="I104" s="45"/>
      <c r="J104" s="45"/>
      <c r="K104" s="45"/>
      <c r="L104" s="45"/>
      <c r="M104" s="45"/>
    </row>
    <row r="105" spans="1:13" ht="12.75">
      <c r="A105" s="72" t="s">
        <v>136</v>
      </c>
      <c r="B105" s="72"/>
      <c r="C105" s="8"/>
      <c r="D105" s="2"/>
      <c r="E105" s="2" t="s">
        <v>204</v>
      </c>
      <c r="F105" s="83"/>
      <c r="G105" s="45"/>
      <c r="H105" s="45"/>
      <c r="I105" s="45"/>
      <c r="J105" s="45"/>
      <c r="K105" s="45"/>
      <c r="L105" s="45"/>
      <c r="M105" s="45"/>
    </row>
    <row r="106" spans="1:13" ht="12.75">
      <c r="A106" s="72"/>
      <c r="B106" s="72" t="s">
        <v>116</v>
      </c>
      <c r="C106" s="85"/>
      <c r="D106" s="70"/>
      <c r="E106" s="69" t="s">
        <v>125</v>
      </c>
      <c r="F106" s="86"/>
      <c r="G106" s="75">
        <v>2420</v>
      </c>
      <c r="H106" s="75"/>
      <c r="I106" s="75"/>
      <c r="J106" s="75">
        <v>2420</v>
      </c>
      <c r="K106" s="75">
        <v>3407</v>
      </c>
      <c r="L106" s="75">
        <v>3900</v>
      </c>
      <c r="M106" s="75"/>
    </row>
    <row r="107" spans="1:13" ht="15.75">
      <c r="A107" s="93" t="s">
        <v>136</v>
      </c>
      <c r="B107" s="72"/>
      <c r="C107" s="8"/>
      <c r="D107" s="94"/>
      <c r="E107" s="95" t="s">
        <v>137</v>
      </c>
      <c r="F107" s="96"/>
      <c r="G107" s="97">
        <f aca="true" t="shared" si="15" ref="G107:M107">SUM(G106)</f>
        <v>2420</v>
      </c>
      <c r="H107" s="97">
        <f t="shared" si="15"/>
        <v>0</v>
      </c>
      <c r="I107" s="97">
        <f t="shared" si="15"/>
        <v>0</v>
      </c>
      <c r="J107" s="97">
        <f t="shared" si="15"/>
        <v>2420</v>
      </c>
      <c r="K107" s="97">
        <v>3407</v>
      </c>
      <c r="L107" s="97">
        <f t="shared" si="15"/>
        <v>3900</v>
      </c>
      <c r="M107" s="97">
        <f t="shared" si="15"/>
        <v>0</v>
      </c>
    </row>
    <row r="108" spans="1:13" ht="12.75">
      <c r="A108" s="72" t="s">
        <v>150</v>
      </c>
      <c r="B108" s="72"/>
      <c r="C108" s="91"/>
      <c r="D108" s="71"/>
      <c r="E108" s="48" t="s">
        <v>190</v>
      </c>
      <c r="F108" s="92"/>
      <c r="G108" s="49"/>
      <c r="H108" s="49"/>
      <c r="I108" s="49"/>
      <c r="J108" s="49"/>
      <c r="K108" s="49"/>
      <c r="L108" s="49"/>
      <c r="M108" s="49"/>
    </row>
    <row r="109" spans="1:13" ht="12.75">
      <c r="A109" s="72"/>
      <c r="B109" s="72" t="s">
        <v>116</v>
      </c>
      <c r="C109" s="85"/>
      <c r="D109" s="70"/>
      <c r="E109" s="69" t="s">
        <v>191</v>
      </c>
      <c r="F109" s="86"/>
      <c r="G109" s="75"/>
      <c r="H109" s="75"/>
      <c r="I109" s="75"/>
      <c r="J109" s="75"/>
      <c r="K109" s="75">
        <v>554</v>
      </c>
      <c r="L109" s="75">
        <v>384</v>
      </c>
      <c r="M109" s="75"/>
    </row>
    <row r="110" spans="1:13" ht="15.75">
      <c r="A110" s="93" t="s">
        <v>150</v>
      </c>
      <c r="B110" s="72"/>
      <c r="C110" s="8"/>
      <c r="D110" s="94"/>
      <c r="E110" s="95" t="s">
        <v>151</v>
      </c>
      <c r="F110" s="96"/>
      <c r="G110" s="97">
        <v>0</v>
      </c>
      <c r="H110" s="97">
        <v>0</v>
      </c>
      <c r="I110" s="97">
        <v>0</v>
      </c>
      <c r="J110" s="97">
        <v>0</v>
      </c>
      <c r="K110" s="97">
        <v>554</v>
      </c>
      <c r="L110" s="97">
        <v>384</v>
      </c>
      <c r="M110" s="97">
        <v>0</v>
      </c>
    </row>
    <row r="111" spans="1:13" ht="12.75">
      <c r="A111" s="72" t="s">
        <v>154</v>
      </c>
      <c r="B111" s="72"/>
      <c r="C111" s="48"/>
      <c r="D111" s="71"/>
      <c r="E111" s="48" t="s">
        <v>176</v>
      </c>
      <c r="F111" s="92"/>
      <c r="G111" s="49"/>
      <c r="H111" s="49"/>
      <c r="I111" s="49"/>
      <c r="J111" s="49"/>
      <c r="K111" s="49"/>
      <c r="L111" s="49"/>
      <c r="M111" s="49"/>
    </row>
    <row r="112" spans="1:13" ht="12.75">
      <c r="A112" s="72"/>
      <c r="B112" s="72" t="s">
        <v>116</v>
      </c>
      <c r="C112" s="69"/>
      <c r="D112" s="70"/>
      <c r="E112" s="69" t="s">
        <v>258</v>
      </c>
      <c r="F112" s="86"/>
      <c r="G112" s="75"/>
      <c r="H112" s="75"/>
      <c r="I112" s="75"/>
      <c r="J112" s="75"/>
      <c r="K112" s="75">
        <v>2722</v>
      </c>
      <c r="L112" s="75">
        <v>2404</v>
      </c>
      <c r="M112" s="75"/>
    </row>
    <row r="113" spans="1:13" ht="15.75">
      <c r="A113" s="93" t="s">
        <v>154</v>
      </c>
      <c r="B113" s="72"/>
      <c r="C113" s="8"/>
      <c r="D113" s="94"/>
      <c r="E113" s="95" t="s">
        <v>155</v>
      </c>
      <c r="F113" s="96"/>
      <c r="G113" s="97">
        <v>0</v>
      </c>
      <c r="H113" s="97">
        <v>0</v>
      </c>
      <c r="I113" s="97">
        <v>0</v>
      </c>
      <c r="J113" s="97">
        <v>0</v>
      </c>
      <c r="K113" s="97">
        <v>2722</v>
      </c>
      <c r="L113" s="97">
        <v>2404</v>
      </c>
      <c r="M113" s="97">
        <v>0</v>
      </c>
    </row>
    <row r="114" spans="1:13" ht="12.75">
      <c r="A114" s="72" t="s">
        <v>161</v>
      </c>
      <c r="B114" s="72"/>
      <c r="C114" s="91"/>
      <c r="D114" s="71"/>
      <c r="E114" s="48" t="s">
        <v>209</v>
      </c>
      <c r="F114" s="92"/>
      <c r="G114" s="49"/>
      <c r="H114" s="49"/>
      <c r="I114" s="49"/>
      <c r="J114" s="49"/>
      <c r="K114" s="49"/>
      <c r="L114" s="49"/>
      <c r="M114" s="49"/>
    </row>
    <row r="115" spans="1:13" ht="12.75">
      <c r="A115" s="72"/>
      <c r="B115" s="72" t="s">
        <v>116</v>
      </c>
      <c r="C115" s="85"/>
      <c r="D115" s="70"/>
      <c r="E115" s="69" t="s">
        <v>160</v>
      </c>
      <c r="F115" s="86"/>
      <c r="G115" s="75"/>
      <c r="H115" s="75"/>
      <c r="I115" s="75"/>
      <c r="J115" s="75"/>
      <c r="K115" s="75"/>
      <c r="L115" s="75"/>
      <c r="M115" s="75"/>
    </row>
    <row r="116" spans="1:13" ht="15.75">
      <c r="A116" s="93" t="s">
        <v>161</v>
      </c>
      <c r="B116" s="93"/>
      <c r="C116" s="107"/>
      <c r="D116" s="108"/>
      <c r="E116" s="109" t="s">
        <v>162</v>
      </c>
      <c r="F116" s="110"/>
      <c r="G116" s="97">
        <f aca="true" t="shared" si="16" ref="G116:M116">SUM(G115)</f>
        <v>0</v>
      </c>
      <c r="H116" s="97">
        <f t="shared" si="16"/>
        <v>0</v>
      </c>
      <c r="I116" s="97">
        <f t="shared" si="16"/>
        <v>0</v>
      </c>
      <c r="J116" s="97">
        <f t="shared" si="16"/>
        <v>0</v>
      </c>
      <c r="K116" s="97">
        <v>0</v>
      </c>
      <c r="L116" s="97">
        <f t="shared" si="16"/>
        <v>0</v>
      </c>
      <c r="M116" s="97">
        <f t="shared" si="16"/>
        <v>0</v>
      </c>
    </row>
    <row r="117" spans="1:13" ht="18">
      <c r="A117" s="196"/>
      <c r="B117" s="196"/>
      <c r="C117" s="209"/>
      <c r="D117" s="544" t="s">
        <v>266</v>
      </c>
      <c r="E117" s="545"/>
      <c r="F117" s="546"/>
      <c r="G117" s="258">
        <f aca="true" t="shared" si="17" ref="G117:M117">G107+G110+G113+G116</f>
        <v>2420</v>
      </c>
      <c r="H117" s="258">
        <f t="shared" si="17"/>
        <v>0</v>
      </c>
      <c r="I117" s="258">
        <f t="shared" si="17"/>
        <v>0</v>
      </c>
      <c r="J117" s="258">
        <f t="shared" si="17"/>
        <v>2420</v>
      </c>
      <c r="K117" s="258">
        <v>6683</v>
      </c>
      <c r="L117" s="258">
        <f>L107+L110+L113+L116</f>
        <v>6688</v>
      </c>
      <c r="M117" s="258">
        <f t="shared" si="17"/>
        <v>0</v>
      </c>
    </row>
    <row r="118" spans="1:13" s="3" customFormat="1" ht="18" customHeight="1">
      <c r="A118" s="530"/>
      <c r="B118" s="531"/>
      <c r="C118" s="531"/>
      <c r="D118" s="531"/>
      <c r="E118" s="531"/>
      <c r="F118" s="531"/>
      <c r="G118" s="531"/>
      <c r="H118" s="531"/>
      <c r="I118" s="531"/>
      <c r="J118" s="531"/>
      <c r="K118" s="531"/>
      <c r="L118" s="531"/>
      <c r="M118" s="531"/>
    </row>
    <row r="119" spans="1:13" ht="12.75">
      <c r="A119" s="72"/>
      <c r="B119" s="72"/>
      <c r="C119" s="2"/>
      <c r="D119" s="2"/>
      <c r="E119" s="46" t="s">
        <v>136</v>
      </c>
      <c r="F119" s="212" t="s">
        <v>204</v>
      </c>
      <c r="G119" s="47">
        <f>G74+G107+G91+G20+G56</f>
        <v>248347</v>
      </c>
      <c r="H119" s="47">
        <f>H74+H107+H91+H20+H56</f>
        <v>263375</v>
      </c>
      <c r="I119" s="47">
        <f>I74+I107+I91+I20+I56</f>
        <v>0</v>
      </c>
      <c r="J119" s="47">
        <f>J74+J107+J91+J20+J56</f>
        <v>511722</v>
      </c>
      <c r="K119" s="47">
        <v>606648</v>
      </c>
      <c r="L119" s="47">
        <f>L74+L107+L91+L20+L56</f>
        <v>344942</v>
      </c>
      <c r="M119" s="47">
        <f>M74+M107+M91+M20+M56</f>
        <v>41.615179818536184</v>
      </c>
    </row>
    <row r="120" spans="1:13" ht="12.75">
      <c r="A120" s="72"/>
      <c r="B120" s="72"/>
      <c r="C120" s="2"/>
      <c r="D120" s="2"/>
      <c r="E120" s="46" t="s">
        <v>142</v>
      </c>
      <c r="F120" s="212" t="s">
        <v>207</v>
      </c>
      <c r="G120" s="47">
        <f aca="true" t="shared" si="18" ref="G120:M120">G28</f>
        <v>184210</v>
      </c>
      <c r="H120" s="47">
        <f t="shared" si="18"/>
        <v>0</v>
      </c>
      <c r="I120" s="47">
        <f t="shared" si="18"/>
        <v>0</v>
      </c>
      <c r="J120" s="47">
        <f t="shared" si="18"/>
        <v>193840</v>
      </c>
      <c r="K120" s="47">
        <v>324460</v>
      </c>
      <c r="L120" s="47">
        <f t="shared" si="18"/>
        <v>324460</v>
      </c>
      <c r="M120" s="47">
        <f t="shared" si="18"/>
        <v>100</v>
      </c>
    </row>
    <row r="121" spans="1:13" ht="12.75">
      <c r="A121" s="72"/>
      <c r="B121" s="72"/>
      <c r="C121" s="2"/>
      <c r="D121" s="2"/>
      <c r="E121" s="46" t="s">
        <v>146</v>
      </c>
      <c r="F121" s="212" t="s">
        <v>254</v>
      </c>
      <c r="G121" s="47">
        <f aca="true" t="shared" si="19" ref="G121:M121">G36</f>
        <v>0</v>
      </c>
      <c r="H121" s="47">
        <f t="shared" si="19"/>
        <v>0</v>
      </c>
      <c r="I121" s="47">
        <f t="shared" si="19"/>
        <v>0</v>
      </c>
      <c r="J121" s="47">
        <f t="shared" si="19"/>
        <v>0</v>
      </c>
      <c r="K121" s="47">
        <v>1987</v>
      </c>
      <c r="L121" s="47">
        <f t="shared" si="19"/>
        <v>1987</v>
      </c>
      <c r="M121" s="47">
        <f t="shared" si="19"/>
        <v>100</v>
      </c>
    </row>
    <row r="122" spans="1:13" ht="12.75">
      <c r="A122" s="72"/>
      <c r="B122" s="72"/>
      <c r="C122" s="2"/>
      <c r="D122" s="2"/>
      <c r="E122" s="46" t="s">
        <v>296</v>
      </c>
      <c r="F122" s="212" t="s">
        <v>302</v>
      </c>
      <c r="G122" s="47">
        <f aca="true" t="shared" si="20" ref="G122:M122">G30+G58+G76+G93+G109</f>
        <v>10591</v>
      </c>
      <c r="H122" s="47">
        <f t="shared" si="20"/>
        <v>0</v>
      </c>
      <c r="I122" s="47">
        <f t="shared" si="20"/>
        <v>0</v>
      </c>
      <c r="J122" s="47">
        <f t="shared" si="20"/>
        <v>10591</v>
      </c>
      <c r="K122" s="47">
        <v>154788</v>
      </c>
      <c r="L122" s="47">
        <f>L30+L58+L76+L93+L109</f>
        <v>157167</v>
      </c>
      <c r="M122" s="47">
        <f t="shared" si="20"/>
        <v>101.67284150619128</v>
      </c>
    </row>
    <row r="123" spans="1:13" ht="12.75">
      <c r="A123" s="72"/>
      <c r="B123" s="72"/>
      <c r="C123" s="2"/>
      <c r="D123" s="2"/>
      <c r="E123" s="46" t="s">
        <v>298</v>
      </c>
      <c r="F123" s="212" t="s">
        <v>307</v>
      </c>
      <c r="G123" s="47">
        <f aca="true" t="shared" si="21" ref="G123:M123">G31+G59</f>
        <v>0</v>
      </c>
      <c r="H123" s="47">
        <f t="shared" si="21"/>
        <v>0</v>
      </c>
      <c r="I123" s="47">
        <f t="shared" si="21"/>
        <v>0</v>
      </c>
      <c r="J123" s="47">
        <f t="shared" si="21"/>
        <v>0</v>
      </c>
      <c r="K123" s="47">
        <v>634147</v>
      </c>
      <c r="L123" s="47">
        <f>L31+L59+L77</f>
        <v>642284</v>
      </c>
      <c r="M123" s="47">
        <f t="shared" si="21"/>
        <v>101.29095207120307</v>
      </c>
    </row>
    <row r="124" spans="1:13" ht="12.75">
      <c r="A124" s="72"/>
      <c r="B124" s="72"/>
      <c r="C124" s="2"/>
      <c r="D124" s="2"/>
      <c r="E124" s="46" t="s">
        <v>297</v>
      </c>
      <c r="F124" s="212" t="s">
        <v>303</v>
      </c>
      <c r="G124" s="47">
        <f aca="true" t="shared" si="22" ref="G124:M124">G38+G62+G80+G96+G112</f>
        <v>0</v>
      </c>
      <c r="H124" s="47">
        <f t="shared" si="22"/>
        <v>0</v>
      </c>
      <c r="I124" s="47">
        <f t="shared" si="22"/>
        <v>0</v>
      </c>
      <c r="J124" s="47">
        <f t="shared" si="22"/>
        <v>0</v>
      </c>
      <c r="K124" s="47">
        <v>2892</v>
      </c>
      <c r="L124" s="47">
        <f>L38+L62+L80+L96+L112</f>
        <v>2574</v>
      </c>
      <c r="M124" s="47">
        <f t="shared" si="22"/>
        <v>100</v>
      </c>
    </row>
    <row r="125" spans="1:13" ht="12.75">
      <c r="A125" s="72"/>
      <c r="B125" s="72"/>
      <c r="C125" s="2"/>
      <c r="D125" s="2"/>
      <c r="E125" s="46" t="s">
        <v>299</v>
      </c>
      <c r="F125" s="212" t="s">
        <v>304</v>
      </c>
      <c r="G125" s="47">
        <f aca="true" t="shared" si="23" ref="G125:M125">G39+G63+G81+G97</f>
        <v>0</v>
      </c>
      <c r="H125" s="47">
        <f t="shared" si="23"/>
        <v>141851</v>
      </c>
      <c r="I125" s="47">
        <f t="shared" si="23"/>
        <v>0</v>
      </c>
      <c r="J125" s="47">
        <f t="shared" si="23"/>
        <v>141851</v>
      </c>
      <c r="K125" s="47">
        <v>141851</v>
      </c>
      <c r="L125" s="47">
        <f t="shared" si="23"/>
        <v>67945</v>
      </c>
      <c r="M125" s="47">
        <f t="shared" si="23"/>
        <v>47.89885161190263</v>
      </c>
    </row>
    <row r="126" spans="1:13" ht="12.75">
      <c r="A126" s="72"/>
      <c r="B126" s="72"/>
      <c r="C126" s="2"/>
      <c r="D126" s="2"/>
      <c r="E126" s="46" t="s">
        <v>179</v>
      </c>
      <c r="F126" s="212" t="s">
        <v>244</v>
      </c>
      <c r="G126" s="47">
        <f aca="true" t="shared" si="24" ref="G126:M126">G41</f>
        <v>677</v>
      </c>
      <c r="H126" s="47">
        <f t="shared" si="24"/>
        <v>0</v>
      </c>
      <c r="I126" s="47">
        <f t="shared" si="24"/>
        <v>0</v>
      </c>
      <c r="J126" s="47">
        <f t="shared" si="24"/>
        <v>677</v>
      </c>
      <c r="K126" s="47">
        <v>677</v>
      </c>
      <c r="L126" s="47">
        <f t="shared" si="24"/>
        <v>581</v>
      </c>
      <c r="M126" s="47">
        <f t="shared" si="24"/>
        <v>85.81979320531758</v>
      </c>
    </row>
    <row r="127" spans="1:13" ht="12.75">
      <c r="A127" s="72"/>
      <c r="B127" s="72"/>
      <c r="C127" s="2"/>
      <c r="D127" s="2"/>
      <c r="E127" s="46" t="s">
        <v>159</v>
      </c>
      <c r="F127" s="212" t="s">
        <v>309</v>
      </c>
      <c r="G127" s="47">
        <f aca="true" t="shared" si="25" ref="G127:M127">G45</f>
        <v>0</v>
      </c>
      <c r="H127" s="47">
        <f t="shared" si="25"/>
        <v>0</v>
      </c>
      <c r="I127" s="47">
        <f t="shared" si="25"/>
        <v>0</v>
      </c>
      <c r="J127" s="47">
        <f t="shared" si="25"/>
        <v>0</v>
      </c>
      <c r="K127" s="47">
        <v>0</v>
      </c>
      <c r="L127" s="47">
        <f t="shared" si="25"/>
        <v>0</v>
      </c>
      <c r="M127" s="47">
        <f t="shared" si="25"/>
        <v>0</v>
      </c>
    </row>
    <row r="128" spans="1:13" ht="12.75">
      <c r="A128" s="72"/>
      <c r="B128" s="72"/>
      <c r="C128" s="2"/>
      <c r="D128" s="2"/>
      <c r="E128" s="46" t="s">
        <v>300</v>
      </c>
      <c r="F128" s="212" t="s">
        <v>305</v>
      </c>
      <c r="G128" s="47">
        <f aca="true" t="shared" si="26" ref="G128:M128">G66+G84+G100+G115+G47</f>
        <v>40000</v>
      </c>
      <c r="H128" s="47">
        <f t="shared" si="26"/>
        <v>0</v>
      </c>
      <c r="I128" s="47">
        <f t="shared" si="26"/>
        <v>0</v>
      </c>
      <c r="J128" s="47">
        <f t="shared" si="26"/>
        <v>40000</v>
      </c>
      <c r="K128" s="47">
        <v>72241</v>
      </c>
      <c r="L128" s="47">
        <f>L66+L84+L100+L115+L47</f>
        <v>44396</v>
      </c>
      <c r="M128" s="47">
        <f t="shared" si="26"/>
        <v>59.036233488303445</v>
      </c>
    </row>
    <row r="129" spans="1:13" ht="12.75">
      <c r="A129" s="72"/>
      <c r="B129" s="72"/>
      <c r="C129" s="2"/>
      <c r="D129" s="2"/>
      <c r="E129" s="46" t="s">
        <v>301</v>
      </c>
      <c r="F129" s="212" t="s">
        <v>306</v>
      </c>
      <c r="G129" s="47">
        <f aca="true" t="shared" si="27" ref="G129:M129">G48</f>
        <v>38022</v>
      </c>
      <c r="H129" s="47">
        <f t="shared" si="27"/>
        <v>286409</v>
      </c>
      <c r="I129" s="47">
        <f t="shared" si="27"/>
        <v>0</v>
      </c>
      <c r="J129" s="47">
        <f t="shared" si="27"/>
        <v>324431</v>
      </c>
      <c r="K129" s="47">
        <v>337714</v>
      </c>
      <c r="L129" s="47">
        <f t="shared" si="27"/>
        <v>52924</v>
      </c>
      <c r="M129" s="47">
        <f t="shared" si="27"/>
        <v>15.67124845283287</v>
      </c>
    </row>
    <row r="130" spans="1:13" ht="32.25" customHeight="1">
      <c r="A130" s="541" t="s">
        <v>268</v>
      </c>
      <c r="B130" s="542"/>
      <c r="C130" s="542"/>
      <c r="D130" s="542"/>
      <c r="E130" s="542"/>
      <c r="F130" s="543"/>
      <c r="G130" s="214">
        <f aca="true" t="shared" si="28" ref="G130:L130">SUM(G119:G129)</f>
        <v>521847</v>
      </c>
      <c r="H130" s="214">
        <f t="shared" si="28"/>
        <v>691635</v>
      </c>
      <c r="I130" s="214">
        <f t="shared" si="28"/>
        <v>0</v>
      </c>
      <c r="J130" s="214">
        <f t="shared" si="28"/>
        <v>1223112</v>
      </c>
      <c r="K130" s="214">
        <v>2277405</v>
      </c>
      <c r="L130" s="214">
        <f t="shared" si="28"/>
        <v>1639260</v>
      </c>
      <c r="M130" s="214">
        <f>L130/K130*100</f>
        <v>71.97929222075125</v>
      </c>
    </row>
    <row r="131" spans="1:4" ht="12.75">
      <c r="A131" s="19"/>
      <c r="B131" s="19"/>
      <c r="C131"/>
      <c r="D131"/>
    </row>
    <row r="132" spans="1:4" ht="12.75">
      <c r="A132" s="19"/>
      <c r="B132" s="19"/>
      <c r="C132"/>
      <c r="D132"/>
    </row>
    <row r="133" spans="1:4" ht="12.75">
      <c r="A133" s="19"/>
      <c r="B133" s="19"/>
      <c r="C133"/>
      <c r="D133"/>
    </row>
    <row r="134" spans="1:4" ht="12.75">
      <c r="A134" s="19"/>
      <c r="B134" s="19"/>
      <c r="C134"/>
      <c r="D134"/>
    </row>
    <row r="135" spans="1:4" ht="12.75">
      <c r="A135" s="19"/>
      <c r="B135" s="19"/>
      <c r="C135"/>
      <c r="D135"/>
    </row>
    <row r="136" spans="1:4" ht="12.75">
      <c r="A136" s="19"/>
      <c r="B136" s="19"/>
      <c r="C136"/>
      <c r="D136"/>
    </row>
    <row r="137" spans="1:4" ht="12.75">
      <c r="A137" s="19"/>
      <c r="B137" s="19"/>
      <c r="C137"/>
      <c r="D137"/>
    </row>
    <row r="138" spans="1:4" ht="12.75">
      <c r="A138" s="19"/>
      <c r="B138" s="19"/>
      <c r="C138"/>
      <c r="D138"/>
    </row>
    <row r="139" spans="1:4" ht="12.75">
      <c r="A139" s="19"/>
      <c r="B139" s="19"/>
      <c r="C139"/>
      <c r="D139"/>
    </row>
    <row r="140" spans="1:4" ht="12.75">
      <c r="A140" s="19"/>
      <c r="B140" s="19"/>
      <c r="C140"/>
      <c r="D140"/>
    </row>
    <row r="141" spans="1:4" ht="12.75">
      <c r="A141" s="19"/>
      <c r="B141" s="19"/>
      <c r="C141"/>
      <c r="D141"/>
    </row>
  </sheetData>
  <sheetProtection/>
  <mergeCells count="27">
    <mergeCell ref="A118:M118"/>
    <mergeCell ref="A87:M87"/>
    <mergeCell ref="A86:F86"/>
    <mergeCell ref="A51:M51"/>
    <mergeCell ref="A70:M70"/>
    <mergeCell ref="D102:F102"/>
    <mergeCell ref="D69:F69"/>
    <mergeCell ref="E71:F71"/>
    <mergeCell ref="A103:M103"/>
    <mergeCell ref="E28:F28"/>
    <mergeCell ref="D50:F50"/>
    <mergeCell ref="E34:F34"/>
    <mergeCell ref="A3:F3"/>
    <mergeCell ref="E4:F4"/>
    <mergeCell ref="E5:F5"/>
    <mergeCell ref="E8:F8"/>
    <mergeCell ref="E27:F27"/>
    <mergeCell ref="A1:M1"/>
    <mergeCell ref="A2:M2"/>
    <mergeCell ref="A130:F130"/>
    <mergeCell ref="D117:F117"/>
    <mergeCell ref="E41:F41"/>
    <mergeCell ref="E104:F104"/>
    <mergeCell ref="E52:F52"/>
    <mergeCell ref="E42:F42"/>
    <mergeCell ref="E88:F88"/>
    <mergeCell ref="E9:F9"/>
  </mergeCells>
  <printOptions headings="1"/>
  <pageMargins left="0.7480314960629921" right="0.7480314960629921" top="0.7874015748031497" bottom="0.984251968503937" header="0.5118110236220472" footer="0.5118110236220472"/>
  <pageSetup horizontalDpi="600" verticalDpi="600" orientation="landscape" paperSize="9" scale="81" r:id="rId1"/>
  <headerFooter alignWithMargins="0">
    <oddHeader>&amp;R2. melléklet a  8/2014. (IV.30.) önk. rendelethez ezer Ft
</oddHeader>
    <oddFooter>&amp;C&amp;P</oddFooter>
  </headerFooter>
  <rowBreaks count="2" manualBreakCount="2">
    <brk id="50" max="255" man="1"/>
    <brk id="118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14"/>
  <sheetViews>
    <sheetView view="pageLayout" workbookViewId="0" topLeftCell="A1">
      <selection activeCell="M30" sqref="M30"/>
    </sheetView>
  </sheetViews>
  <sheetFormatPr defaultColWidth="9.140625" defaultRowHeight="12.75"/>
  <cols>
    <col min="1" max="1" width="4.28125" style="0" customWidth="1"/>
    <col min="2" max="2" width="8.421875" style="0" customWidth="1"/>
    <col min="3" max="3" width="28.140625" style="0" customWidth="1"/>
    <col min="4" max="4" width="11.421875" style="0" customWidth="1"/>
    <col min="5" max="5" width="9.28125" style="0" hidden="1" customWidth="1"/>
    <col min="6" max="6" width="11.140625" style="0" hidden="1" customWidth="1"/>
    <col min="7" max="7" width="7.57421875" style="0" hidden="1" customWidth="1"/>
    <col min="8" max="9" width="11.421875" style="0" hidden="1" customWidth="1"/>
    <col min="10" max="10" width="11.28125" style="0" hidden="1" customWidth="1"/>
    <col min="11" max="11" width="10.28125" style="0" hidden="1" customWidth="1"/>
    <col min="12" max="12" width="14.57421875" style="0" customWidth="1"/>
    <col min="13" max="13" width="12.00390625" style="0" customWidth="1"/>
    <col min="14" max="14" width="14.57421875" style="0" bestFit="1" customWidth="1"/>
    <col min="15" max="16" width="12.8515625" style="0" customWidth="1"/>
  </cols>
  <sheetData>
    <row r="1" spans="1:14" ht="15.75">
      <c r="A1" s="560" t="s">
        <v>334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</row>
    <row r="2" spans="1:14" ht="16.5" thickBot="1">
      <c r="A2" s="536" t="s">
        <v>318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</row>
    <row r="3" spans="1:15" ht="48" thickBot="1">
      <c r="A3" s="300" t="s">
        <v>170</v>
      </c>
      <c r="B3" s="301" t="s">
        <v>171</v>
      </c>
      <c r="C3" s="302" t="s">
        <v>172</v>
      </c>
      <c r="D3" s="215" t="s">
        <v>317</v>
      </c>
      <c r="E3" s="216" t="s">
        <v>320</v>
      </c>
      <c r="F3" s="217" t="s">
        <v>331</v>
      </c>
      <c r="G3" s="216" t="s">
        <v>320</v>
      </c>
      <c r="H3" s="217" t="s">
        <v>332</v>
      </c>
      <c r="I3" s="216" t="s">
        <v>320</v>
      </c>
      <c r="J3" s="217" t="s">
        <v>333</v>
      </c>
      <c r="K3" s="303" t="s">
        <v>320</v>
      </c>
      <c r="L3" s="215" t="s">
        <v>621</v>
      </c>
      <c r="M3" s="304" t="s">
        <v>617</v>
      </c>
      <c r="N3" s="215" t="s">
        <v>622</v>
      </c>
      <c r="O3" s="304" t="s">
        <v>619</v>
      </c>
    </row>
    <row r="4" spans="1:15" ht="12.75">
      <c r="A4" s="218" t="s">
        <v>136</v>
      </c>
      <c r="B4" s="219"/>
      <c r="C4" s="220" t="s">
        <v>166</v>
      </c>
      <c r="D4" s="221">
        <f>D5+D6+D7+D8+D9+D11+D13+D10+D12</f>
        <v>596963</v>
      </c>
      <c r="E4" s="221">
        <f>E5+E6+E7+E8+E9+E11+E13+E10+E12</f>
        <v>9630</v>
      </c>
      <c r="F4" s="222">
        <f>F5+F6+F7+F8+F9+F11+F13+F10+F12</f>
        <v>606593</v>
      </c>
      <c r="G4" s="221">
        <f>G5+G6+G7+G8+G9+G11+G13+G10+G12</f>
        <v>1911</v>
      </c>
      <c r="H4" s="222">
        <f>H5+H6+H7+H8+H9+H11+H13+H10+H12</f>
        <v>608504</v>
      </c>
      <c r="I4" s="221">
        <f>I5+I6+I7+I8+I9+I11+I13+I10+I12+I14</f>
        <v>152365</v>
      </c>
      <c r="J4" s="222">
        <f>J5+J6+J7+J8+J9+J11+J13+J10+J12+J14</f>
        <v>760869</v>
      </c>
      <c r="K4" s="221">
        <f>K5+K6+K7+K8+K13</f>
        <v>104396</v>
      </c>
      <c r="L4" s="221">
        <v>890242</v>
      </c>
      <c r="M4" s="221">
        <f>M5+M6+M7+M8+M9+M10+M13+M14</f>
        <v>683970</v>
      </c>
      <c r="N4" s="221">
        <f>M4/L4*100</f>
        <v>76.8296710332696</v>
      </c>
      <c r="O4" s="221">
        <f>(M4/$M$26)*100</f>
        <v>43.491641798827075</v>
      </c>
    </row>
    <row r="5" spans="1:15" ht="12.75">
      <c r="A5" s="65"/>
      <c r="B5" s="8">
        <v>39083</v>
      </c>
      <c r="C5" s="172" t="s">
        <v>124</v>
      </c>
      <c r="D5" s="24">
        <v>165977</v>
      </c>
      <c r="E5" s="24"/>
      <c r="F5" s="169">
        <f>SUM(D5:E5)</f>
        <v>165977</v>
      </c>
      <c r="G5" s="24">
        <v>962</v>
      </c>
      <c r="H5" s="169">
        <f>SUM(F5:G5)</f>
        <v>166939</v>
      </c>
      <c r="I5" s="24">
        <v>68527</v>
      </c>
      <c r="J5" s="169">
        <f>SUM(H5:I5)</f>
        <v>235466</v>
      </c>
      <c r="K5" s="24">
        <v>-23187</v>
      </c>
      <c r="L5" s="24">
        <v>271729</v>
      </c>
      <c r="M5" s="24">
        <v>218744</v>
      </c>
      <c r="N5" s="294">
        <f aca="true" t="shared" si="0" ref="N5:N26">M5/L5*100</f>
        <v>80.50079306956563</v>
      </c>
      <c r="O5" s="294">
        <f aca="true" t="shared" si="1" ref="O5:O26">(M5/$M$26)*100</f>
        <v>13.909287971172171</v>
      </c>
    </row>
    <row r="6" spans="1:15" ht="12.75">
      <c r="A6" s="65"/>
      <c r="B6" s="8">
        <v>39084</v>
      </c>
      <c r="C6" s="172" t="s">
        <v>183</v>
      </c>
      <c r="D6" s="24">
        <v>43159</v>
      </c>
      <c r="E6" s="24"/>
      <c r="F6" s="169">
        <f aca="true" t="shared" si="2" ref="F6:F13">SUM(D6:E6)</f>
        <v>43159</v>
      </c>
      <c r="G6" s="24">
        <v>227</v>
      </c>
      <c r="H6" s="169">
        <f aca="true" t="shared" si="3" ref="H6:H13">SUM(F6:G6)</f>
        <v>43386</v>
      </c>
      <c r="I6" s="24">
        <v>9735</v>
      </c>
      <c r="J6" s="169">
        <f aca="true" t="shared" si="4" ref="J6:J13">SUM(H6:I6)</f>
        <v>53121</v>
      </c>
      <c r="K6" s="24">
        <v>-6764</v>
      </c>
      <c r="L6" s="24">
        <v>55315</v>
      </c>
      <c r="M6" s="24">
        <v>45266</v>
      </c>
      <c r="N6" s="294">
        <f t="shared" si="0"/>
        <v>81.8331374853114</v>
      </c>
      <c r="O6" s="294">
        <f t="shared" si="1"/>
        <v>2.8783318824885686</v>
      </c>
    </row>
    <row r="7" spans="1:15" ht="12.75">
      <c r="A7" s="65"/>
      <c r="B7" s="8">
        <v>39085</v>
      </c>
      <c r="C7" s="172" t="s">
        <v>119</v>
      </c>
      <c r="D7" s="24">
        <v>202917</v>
      </c>
      <c r="E7" s="24"/>
      <c r="F7" s="169">
        <f t="shared" si="2"/>
        <v>202917</v>
      </c>
      <c r="G7" s="24">
        <v>722</v>
      </c>
      <c r="H7" s="169">
        <f t="shared" si="3"/>
        <v>203639</v>
      </c>
      <c r="I7" s="24">
        <v>41867</v>
      </c>
      <c r="J7" s="169">
        <f t="shared" si="4"/>
        <v>245506</v>
      </c>
      <c r="K7" s="24">
        <v>90576</v>
      </c>
      <c r="L7" s="24">
        <v>344382</v>
      </c>
      <c r="M7" s="24">
        <v>266525</v>
      </c>
      <c r="N7" s="294">
        <f t="shared" si="0"/>
        <v>77.3922562735567</v>
      </c>
      <c r="O7" s="294">
        <f t="shared" si="1"/>
        <v>16.947541310923558</v>
      </c>
    </row>
    <row r="8" spans="1:15" ht="12.75">
      <c r="A8" s="65"/>
      <c r="B8" s="8">
        <v>39086</v>
      </c>
      <c r="C8" s="172" t="s">
        <v>184</v>
      </c>
      <c r="D8" s="24">
        <v>52814</v>
      </c>
      <c r="E8" s="24"/>
      <c r="F8" s="169">
        <f t="shared" si="2"/>
        <v>52814</v>
      </c>
      <c r="G8" s="24"/>
      <c r="H8" s="169">
        <f t="shared" si="3"/>
        <v>52814</v>
      </c>
      <c r="I8" s="24"/>
      <c r="J8" s="169">
        <f t="shared" si="4"/>
        <v>52814</v>
      </c>
      <c r="K8" s="24">
        <v>37456</v>
      </c>
      <c r="L8" s="24">
        <v>96107</v>
      </c>
      <c r="M8" s="24">
        <v>88958</v>
      </c>
      <c r="N8" s="294">
        <f t="shared" si="0"/>
        <v>92.56141592183712</v>
      </c>
      <c r="O8" s="294">
        <f t="shared" si="1"/>
        <v>5.656577731684225</v>
      </c>
    </row>
    <row r="9" spans="1:15" ht="12.75">
      <c r="A9" s="65"/>
      <c r="B9" s="8">
        <v>39087</v>
      </c>
      <c r="C9" s="172" t="s">
        <v>174</v>
      </c>
      <c r="D9" s="24">
        <v>13415</v>
      </c>
      <c r="E9" s="24"/>
      <c r="F9" s="169">
        <f t="shared" si="2"/>
        <v>13415</v>
      </c>
      <c r="G9" s="24"/>
      <c r="H9" s="169">
        <f t="shared" si="3"/>
        <v>13415</v>
      </c>
      <c r="I9" s="24">
        <v>541</v>
      </c>
      <c r="J9" s="169">
        <f t="shared" si="4"/>
        <v>13956</v>
      </c>
      <c r="K9" s="24"/>
      <c r="L9" s="24">
        <v>19653</v>
      </c>
      <c r="M9" s="24">
        <v>16172</v>
      </c>
      <c r="N9" s="294">
        <f t="shared" si="0"/>
        <v>82.28769144659849</v>
      </c>
      <c r="O9" s="294">
        <f t="shared" si="1"/>
        <v>1.0283299430832222</v>
      </c>
    </row>
    <row r="10" spans="1:15" ht="12.75">
      <c r="A10" s="65"/>
      <c r="B10" s="8">
        <v>39088</v>
      </c>
      <c r="C10" s="172" t="s">
        <v>185</v>
      </c>
      <c r="D10" s="24">
        <v>19800</v>
      </c>
      <c r="E10" s="24"/>
      <c r="F10" s="169">
        <f t="shared" si="2"/>
        <v>19800</v>
      </c>
      <c r="G10" s="24"/>
      <c r="H10" s="169">
        <f t="shared" si="3"/>
        <v>19800</v>
      </c>
      <c r="I10" s="24">
        <v>23992</v>
      </c>
      <c r="J10" s="169">
        <f t="shared" si="4"/>
        <v>43792</v>
      </c>
      <c r="K10" s="24"/>
      <c r="L10" s="24">
        <v>60768</v>
      </c>
      <c r="M10" s="24">
        <v>57534</v>
      </c>
      <c r="N10" s="294">
        <f t="shared" si="0"/>
        <v>94.67812006319114</v>
      </c>
      <c r="O10" s="294">
        <f t="shared" si="1"/>
        <v>3.6584179412163063</v>
      </c>
    </row>
    <row r="11" spans="1:15" ht="12.75">
      <c r="A11" s="65"/>
      <c r="B11" s="8">
        <v>39089</v>
      </c>
      <c r="C11" s="172" t="s">
        <v>180</v>
      </c>
      <c r="D11" s="24"/>
      <c r="E11" s="24"/>
      <c r="F11" s="169">
        <f t="shared" si="2"/>
        <v>0</v>
      </c>
      <c r="G11" s="24"/>
      <c r="H11" s="169">
        <f t="shared" si="3"/>
        <v>0</v>
      </c>
      <c r="I11" s="24"/>
      <c r="J11" s="169">
        <f t="shared" si="4"/>
        <v>0</v>
      </c>
      <c r="K11" s="24"/>
      <c r="L11" s="24">
        <v>0</v>
      </c>
      <c r="M11" s="24"/>
      <c r="N11" s="294"/>
      <c r="O11" s="294">
        <f t="shared" si="1"/>
        <v>0</v>
      </c>
    </row>
    <row r="12" spans="1:15" ht="12.75">
      <c r="A12" s="65"/>
      <c r="B12" s="8">
        <v>39090</v>
      </c>
      <c r="C12" s="172" t="s">
        <v>201</v>
      </c>
      <c r="D12" s="24">
        <v>1000</v>
      </c>
      <c r="E12" s="24"/>
      <c r="F12" s="169">
        <f t="shared" si="2"/>
        <v>1000</v>
      </c>
      <c r="G12" s="24"/>
      <c r="H12" s="169">
        <f t="shared" si="3"/>
        <v>1000</v>
      </c>
      <c r="I12" s="24">
        <v>5438</v>
      </c>
      <c r="J12" s="169">
        <f t="shared" si="4"/>
        <v>6438</v>
      </c>
      <c r="K12" s="24"/>
      <c r="L12" s="24">
        <v>6438</v>
      </c>
      <c r="M12" s="24"/>
      <c r="N12" s="294">
        <f t="shared" si="0"/>
        <v>0</v>
      </c>
      <c r="O12" s="294">
        <f t="shared" si="1"/>
        <v>0</v>
      </c>
    </row>
    <row r="13" spans="1:15" ht="12.75">
      <c r="A13" s="65"/>
      <c r="B13" s="8">
        <v>39091</v>
      </c>
      <c r="C13" s="172" t="s">
        <v>202</v>
      </c>
      <c r="D13" s="24">
        <v>97881</v>
      </c>
      <c r="E13" s="24">
        <v>9630</v>
      </c>
      <c r="F13" s="169">
        <f t="shared" si="2"/>
        <v>107511</v>
      </c>
      <c r="G13" s="24"/>
      <c r="H13" s="169">
        <f t="shared" si="3"/>
        <v>107511</v>
      </c>
      <c r="I13" s="24"/>
      <c r="J13" s="169">
        <f t="shared" si="4"/>
        <v>107511</v>
      </c>
      <c r="K13" s="24">
        <v>6315</v>
      </c>
      <c r="L13" s="24">
        <v>35850</v>
      </c>
      <c r="M13" s="24"/>
      <c r="N13" s="294">
        <f t="shared" si="0"/>
        <v>0</v>
      </c>
      <c r="O13" s="294">
        <f t="shared" si="1"/>
        <v>0</v>
      </c>
    </row>
    <row r="14" spans="1:15" ht="13.5" thickBot="1">
      <c r="A14" s="65"/>
      <c r="B14" s="8">
        <v>41284</v>
      </c>
      <c r="C14" s="172" t="s">
        <v>1171</v>
      </c>
      <c r="D14" s="24"/>
      <c r="E14" s="24"/>
      <c r="F14" s="169"/>
      <c r="G14" s="24"/>
      <c r="H14" s="169"/>
      <c r="I14" s="24">
        <v>2265</v>
      </c>
      <c r="J14" s="170">
        <v>2265</v>
      </c>
      <c r="K14" s="68"/>
      <c r="L14" s="68">
        <v>0</v>
      </c>
      <c r="M14" s="68">
        <v>-9229</v>
      </c>
      <c r="N14" s="294"/>
      <c r="O14" s="294">
        <f t="shared" si="1"/>
        <v>-0.5868449817409755</v>
      </c>
    </row>
    <row r="15" spans="1:15" ht="12.75">
      <c r="A15" s="224" t="s">
        <v>142</v>
      </c>
      <c r="B15" s="225"/>
      <c r="C15" s="226" t="s">
        <v>120</v>
      </c>
      <c r="D15" s="223">
        <f aca="true" t="shared" si="5" ref="D15:J15">D16+D17+D18+D19+D20+D21</f>
        <v>603710</v>
      </c>
      <c r="E15" s="223">
        <f t="shared" si="5"/>
        <v>0</v>
      </c>
      <c r="F15" s="227">
        <f t="shared" si="5"/>
        <v>603710</v>
      </c>
      <c r="G15" s="223">
        <f t="shared" si="5"/>
        <v>0</v>
      </c>
      <c r="H15" s="227">
        <f t="shared" si="5"/>
        <v>603710</v>
      </c>
      <c r="I15" s="223">
        <f t="shared" si="5"/>
        <v>453143</v>
      </c>
      <c r="J15" s="222">
        <f t="shared" si="5"/>
        <v>1056853</v>
      </c>
      <c r="K15" s="221">
        <f>K20</f>
        <v>0</v>
      </c>
      <c r="L15" s="221">
        <v>1360123</v>
      </c>
      <c r="M15" s="221">
        <f>M16+M17+M18+M19+M20+M21</f>
        <v>869274</v>
      </c>
      <c r="N15" s="223">
        <f t="shared" si="0"/>
        <v>63.911425657826534</v>
      </c>
      <c r="O15" s="223">
        <f t="shared" si="1"/>
        <v>55.27457846547891</v>
      </c>
    </row>
    <row r="16" spans="1:15" ht="12.75">
      <c r="A16" s="65"/>
      <c r="B16" s="8">
        <v>39114</v>
      </c>
      <c r="C16" s="172" t="s">
        <v>168</v>
      </c>
      <c r="D16" s="24">
        <v>419654</v>
      </c>
      <c r="E16" s="24"/>
      <c r="F16" s="169">
        <f aca="true" t="shared" si="6" ref="F16:F21">SUM(D16:E16)</f>
        <v>419654</v>
      </c>
      <c r="G16" s="24"/>
      <c r="H16" s="169">
        <f aca="true" t="shared" si="7" ref="H16:H21">SUM(F16:G16)</f>
        <v>419654</v>
      </c>
      <c r="I16" s="24">
        <v>401480</v>
      </c>
      <c r="J16" s="169">
        <f aca="true" t="shared" si="8" ref="J16:J21">SUM(H16:I16)</f>
        <v>821134</v>
      </c>
      <c r="K16" s="24"/>
      <c r="L16" s="24">
        <v>925468</v>
      </c>
      <c r="M16" s="24">
        <v>646349</v>
      </c>
      <c r="N16" s="294">
        <f t="shared" si="0"/>
        <v>69.84023218522952</v>
      </c>
      <c r="O16" s="294">
        <f t="shared" si="1"/>
        <v>41.09943299418114</v>
      </c>
    </row>
    <row r="17" spans="1:15" ht="12.75">
      <c r="A17" s="65"/>
      <c r="B17" s="8">
        <v>39115</v>
      </c>
      <c r="C17" s="172" t="s">
        <v>187</v>
      </c>
      <c r="D17" s="24">
        <v>1334</v>
      </c>
      <c r="E17" s="24"/>
      <c r="F17" s="169">
        <f t="shared" si="6"/>
        <v>1334</v>
      </c>
      <c r="G17" s="24"/>
      <c r="H17" s="169">
        <f t="shared" si="7"/>
        <v>1334</v>
      </c>
      <c r="I17" s="24">
        <v>41316</v>
      </c>
      <c r="J17" s="169">
        <f t="shared" si="8"/>
        <v>42650</v>
      </c>
      <c r="K17" s="24"/>
      <c r="L17" s="24">
        <v>53300</v>
      </c>
      <c r="M17" s="24">
        <v>9267</v>
      </c>
      <c r="N17" s="294">
        <f t="shared" si="0"/>
        <v>17.386491557223266</v>
      </c>
      <c r="O17" s="294">
        <f t="shared" si="1"/>
        <v>0.5892612900415668</v>
      </c>
    </row>
    <row r="18" spans="1:15" ht="12.75">
      <c r="A18" s="65"/>
      <c r="B18" s="8">
        <v>39116</v>
      </c>
      <c r="C18" s="172" t="s">
        <v>188</v>
      </c>
      <c r="D18" s="24">
        <v>142497</v>
      </c>
      <c r="E18" s="24"/>
      <c r="F18" s="169">
        <f t="shared" si="6"/>
        <v>142497</v>
      </c>
      <c r="G18" s="24"/>
      <c r="H18" s="169">
        <f t="shared" si="7"/>
        <v>142497</v>
      </c>
      <c r="I18" s="24">
        <v>35457</v>
      </c>
      <c r="J18" s="169">
        <f t="shared" si="8"/>
        <v>177954</v>
      </c>
      <c r="K18" s="24"/>
      <c r="L18" s="24">
        <v>297445</v>
      </c>
      <c r="M18" s="24">
        <v>209912</v>
      </c>
      <c r="N18" s="294">
        <f t="shared" si="0"/>
        <v>70.57170233152348</v>
      </c>
      <c r="O18" s="294">
        <f t="shared" si="1"/>
        <v>13.34768705246632</v>
      </c>
    </row>
    <row r="19" spans="1:15" ht="12.75">
      <c r="A19" s="65"/>
      <c r="B19" s="8">
        <v>39117</v>
      </c>
      <c r="C19" s="172" t="s">
        <v>181</v>
      </c>
      <c r="D19" s="24"/>
      <c r="E19" s="24"/>
      <c r="F19" s="169">
        <f t="shared" si="6"/>
        <v>0</v>
      </c>
      <c r="G19" s="24"/>
      <c r="H19" s="169">
        <f t="shared" si="7"/>
        <v>0</v>
      </c>
      <c r="I19" s="24">
        <v>94</v>
      </c>
      <c r="J19" s="169">
        <f t="shared" si="8"/>
        <v>94</v>
      </c>
      <c r="K19" s="24"/>
      <c r="L19" s="24">
        <v>371</v>
      </c>
      <c r="M19" s="24">
        <v>366</v>
      </c>
      <c r="N19" s="294">
        <f t="shared" si="0"/>
        <v>98.6522911051213</v>
      </c>
      <c r="O19" s="294">
        <f t="shared" si="1"/>
        <v>0.023272864158326693</v>
      </c>
    </row>
    <row r="20" spans="1:15" ht="12.75">
      <c r="A20" s="65"/>
      <c r="B20" s="8">
        <v>39118</v>
      </c>
      <c r="C20" s="172" t="s">
        <v>169</v>
      </c>
      <c r="D20" s="24">
        <v>35510</v>
      </c>
      <c r="E20" s="24"/>
      <c r="F20" s="169">
        <f t="shared" si="6"/>
        <v>35510</v>
      </c>
      <c r="G20" s="24"/>
      <c r="H20" s="169">
        <f t="shared" si="7"/>
        <v>35510</v>
      </c>
      <c r="I20" s="24">
        <v>-25600</v>
      </c>
      <c r="J20" s="169">
        <f t="shared" si="8"/>
        <v>9910</v>
      </c>
      <c r="K20" s="24"/>
      <c r="L20" s="24">
        <v>78428</v>
      </c>
      <c r="M20" s="24"/>
      <c r="N20" s="294">
        <f t="shared" si="0"/>
        <v>0</v>
      </c>
      <c r="O20" s="294">
        <f t="shared" si="1"/>
        <v>0</v>
      </c>
    </row>
    <row r="21" spans="1:15" ht="12.75">
      <c r="A21" s="65"/>
      <c r="B21" s="8">
        <v>39850</v>
      </c>
      <c r="C21" s="172" t="s">
        <v>200</v>
      </c>
      <c r="D21" s="24">
        <v>4715</v>
      </c>
      <c r="E21" s="24"/>
      <c r="F21" s="169">
        <f t="shared" si="6"/>
        <v>4715</v>
      </c>
      <c r="G21" s="24"/>
      <c r="H21" s="169">
        <f t="shared" si="7"/>
        <v>4715</v>
      </c>
      <c r="I21" s="24">
        <v>396</v>
      </c>
      <c r="J21" s="169">
        <f t="shared" si="8"/>
        <v>5111</v>
      </c>
      <c r="K21" s="24"/>
      <c r="L21" s="24">
        <v>5111</v>
      </c>
      <c r="M21" s="24">
        <v>3380</v>
      </c>
      <c r="N21" s="294">
        <f t="shared" si="0"/>
        <v>66.13187243200939</v>
      </c>
      <c r="O21" s="294">
        <f t="shared" si="1"/>
        <v>0.2149242646315416</v>
      </c>
    </row>
    <row r="22" spans="1:15" ht="12.75">
      <c r="A22" s="224" t="s">
        <v>146</v>
      </c>
      <c r="B22" s="225"/>
      <c r="C22" s="226" t="s">
        <v>173</v>
      </c>
      <c r="D22" s="223">
        <f aca="true" t="shared" si="9" ref="D22:J22">D23+D24</f>
        <v>22439</v>
      </c>
      <c r="E22" s="223">
        <f t="shared" si="9"/>
        <v>0</v>
      </c>
      <c r="F22" s="227">
        <f t="shared" si="9"/>
        <v>22439</v>
      </c>
      <c r="G22" s="223">
        <f t="shared" si="9"/>
        <v>0</v>
      </c>
      <c r="H22" s="227">
        <f t="shared" si="9"/>
        <v>22439</v>
      </c>
      <c r="I22" s="223">
        <f t="shared" si="9"/>
        <v>211409</v>
      </c>
      <c r="J22" s="227">
        <f t="shared" si="9"/>
        <v>233848</v>
      </c>
      <c r="K22" s="223">
        <v>-211805</v>
      </c>
      <c r="L22" s="223">
        <v>27040</v>
      </c>
      <c r="M22" s="223">
        <f>M23+M24+M25</f>
        <v>19403</v>
      </c>
      <c r="N22" s="223">
        <f t="shared" si="0"/>
        <v>71.75665680473374</v>
      </c>
      <c r="O22" s="223">
        <f t="shared" si="1"/>
        <v>1.2337797356940243</v>
      </c>
    </row>
    <row r="23" spans="1:15" ht="12.75">
      <c r="A23" s="65"/>
      <c r="B23" s="8">
        <v>39142</v>
      </c>
      <c r="C23" s="172" t="s">
        <v>186</v>
      </c>
      <c r="D23" s="24">
        <v>4263</v>
      </c>
      <c r="E23" s="24"/>
      <c r="F23" s="169">
        <f>SUM(D23:E23)</f>
        <v>4263</v>
      </c>
      <c r="G23" s="24"/>
      <c r="H23" s="169">
        <f>SUM(F23:G23)</f>
        <v>4263</v>
      </c>
      <c r="I23" s="24">
        <v>4668</v>
      </c>
      <c r="J23" s="169">
        <f>SUM(H23:I23)</f>
        <v>8931</v>
      </c>
      <c r="K23" s="24">
        <v>-4668</v>
      </c>
      <c r="L23" s="24">
        <v>8931</v>
      </c>
      <c r="M23" s="24">
        <v>5151</v>
      </c>
      <c r="N23" s="294">
        <f t="shared" si="0"/>
        <v>57.675512260665094</v>
      </c>
      <c r="O23" s="294">
        <f t="shared" si="1"/>
        <v>0.3275369488512043</v>
      </c>
    </row>
    <row r="24" spans="1:15" ht="12.75">
      <c r="A24" s="66"/>
      <c r="B24" s="25">
        <v>41335</v>
      </c>
      <c r="C24" s="173" t="s">
        <v>319</v>
      </c>
      <c r="D24" s="174">
        <v>18176</v>
      </c>
      <c r="E24" s="174"/>
      <c r="F24" s="171">
        <f>SUM(D24:E24)</f>
        <v>18176</v>
      </c>
      <c r="G24" s="174"/>
      <c r="H24" s="171">
        <f>SUM(F24:G24)</f>
        <v>18176</v>
      </c>
      <c r="I24" s="174">
        <v>206741</v>
      </c>
      <c r="J24" s="171">
        <f>SUM(H24:I24)</f>
        <v>224917</v>
      </c>
      <c r="K24" s="67">
        <v>-207137</v>
      </c>
      <c r="L24" s="67">
        <v>17780</v>
      </c>
      <c r="M24" s="67">
        <v>13923</v>
      </c>
      <c r="N24" s="294">
        <f t="shared" si="0"/>
        <v>78.30708661417323</v>
      </c>
      <c r="O24" s="294">
        <f t="shared" si="1"/>
        <v>0.8853226439245425</v>
      </c>
    </row>
    <row r="25" spans="1:15" ht="13.5" thickBot="1">
      <c r="A25" s="297"/>
      <c r="B25" s="298">
        <v>41336</v>
      </c>
      <c r="C25" s="299" t="s">
        <v>504</v>
      </c>
      <c r="D25" s="67"/>
      <c r="E25" s="24"/>
      <c r="F25" s="169"/>
      <c r="G25" s="24"/>
      <c r="H25" s="169"/>
      <c r="I25" s="24"/>
      <c r="J25" s="169"/>
      <c r="K25" s="24"/>
      <c r="L25" s="67">
        <v>329</v>
      </c>
      <c r="M25" s="67">
        <v>329</v>
      </c>
      <c r="N25" s="295">
        <f t="shared" si="0"/>
        <v>100</v>
      </c>
      <c r="O25" s="295">
        <f t="shared" si="1"/>
        <v>0.020920142918277273</v>
      </c>
    </row>
    <row r="26" spans="1:15" s="62" customFormat="1" ht="16.5" thickBot="1">
      <c r="A26" s="514" t="s">
        <v>123</v>
      </c>
      <c r="B26" s="515"/>
      <c r="C26" s="559"/>
      <c r="D26" s="296">
        <f aca="true" t="shared" si="10" ref="D26:J26">D4+D15+D22</f>
        <v>1223112</v>
      </c>
      <c r="E26" s="228">
        <f t="shared" si="10"/>
        <v>9630</v>
      </c>
      <c r="F26" s="229">
        <f t="shared" si="10"/>
        <v>1232742</v>
      </c>
      <c r="G26" s="228">
        <f t="shared" si="10"/>
        <v>1911</v>
      </c>
      <c r="H26" s="229">
        <f t="shared" si="10"/>
        <v>1234653</v>
      </c>
      <c r="I26" s="228">
        <f t="shared" si="10"/>
        <v>816917</v>
      </c>
      <c r="J26" s="229">
        <f t="shared" si="10"/>
        <v>2051570</v>
      </c>
      <c r="K26" s="228">
        <f>K4+K15+K22</f>
        <v>-107409</v>
      </c>
      <c r="L26" s="296">
        <v>2277405</v>
      </c>
      <c r="M26" s="296">
        <f>M4+M15+M22</f>
        <v>1572647</v>
      </c>
      <c r="N26" s="296">
        <f t="shared" si="0"/>
        <v>69.05434035667788</v>
      </c>
      <c r="O26" s="296">
        <f t="shared" si="1"/>
        <v>100</v>
      </c>
    </row>
    <row r="27" ht="12.75">
      <c r="B27" s="6"/>
    </row>
    <row r="29" spans="4:10" ht="12.75">
      <c r="D29" s="5"/>
      <c r="E29" s="5"/>
      <c r="F29" s="5"/>
      <c r="G29" s="5"/>
      <c r="H29" s="5"/>
      <c r="I29" s="5"/>
      <c r="J29" s="5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</sheetData>
  <sheetProtection/>
  <mergeCells count="3">
    <mergeCell ref="A26:C26"/>
    <mergeCell ref="A1:N1"/>
    <mergeCell ref="A2:N2"/>
  </mergeCells>
  <printOptions headings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&amp;R3. melléklet a 8/2014. (IV.30.)önk. rendelethez ezer Ft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94"/>
  <sheetViews>
    <sheetView view="pageLayout" workbookViewId="0" topLeftCell="A1">
      <selection activeCell="A1" sqref="A1:J1"/>
    </sheetView>
  </sheetViews>
  <sheetFormatPr defaultColWidth="9.140625" defaultRowHeight="12.75"/>
  <cols>
    <col min="1" max="1" width="7.28125" style="9" customWidth="1"/>
    <col min="2" max="2" width="6.140625" style="0" customWidth="1"/>
    <col min="3" max="3" width="21.57421875" style="0" customWidth="1"/>
    <col min="4" max="4" width="10.140625" style="0" customWidth="1"/>
    <col min="5" max="5" width="9.8515625" style="0" customWidth="1"/>
    <col min="6" max="6" width="9.00390625" style="0" customWidth="1"/>
    <col min="7" max="7" width="10.28125" style="0" customWidth="1"/>
    <col min="8" max="8" width="12.421875" style="0" customWidth="1"/>
    <col min="9" max="9" width="12.140625" style="0" customWidth="1"/>
    <col min="10" max="10" width="9.7109375" style="0" customWidth="1"/>
  </cols>
  <sheetData>
    <row r="1" spans="1:10" s="15" customFormat="1" ht="20.25">
      <c r="A1" s="564" t="s">
        <v>334</v>
      </c>
      <c r="B1" s="564"/>
      <c r="C1" s="564"/>
      <c r="D1" s="564"/>
      <c r="E1" s="564"/>
      <c r="F1" s="564"/>
      <c r="G1" s="564"/>
      <c r="H1" s="564"/>
      <c r="I1" s="564"/>
      <c r="J1" s="564"/>
    </row>
    <row r="2" spans="1:10" ht="32.25" customHeight="1">
      <c r="A2" s="565" t="s">
        <v>478</v>
      </c>
      <c r="B2" s="565"/>
      <c r="C2" s="565"/>
      <c r="D2" s="565"/>
      <c r="E2" s="565"/>
      <c r="F2" s="565"/>
      <c r="G2" s="565"/>
      <c r="H2" s="565"/>
      <c r="I2" s="565"/>
      <c r="J2" s="565"/>
    </row>
    <row r="3" spans="1:10" s="11" customFormat="1" ht="53.25" customHeight="1">
      <c r="A3" s="242" t="s">
        <v>170</v>
      </c>
      <c r="B3" s="242" t="s">
        <v>609</v>
      </c>
      <c r="C3" s="242" t="s">
        <v>172</v>
      </c>
      <c r="D3" s="230" t="s">
        <v>313</v>
      </c>
      <c r="E3" s="230" t="s">
        <v>314</v>
      </c>
      <c r="F3" s="230" t="s">
        <v>315</v>
      </c>
      <c r="G3" s="230" t="s">
        <v>624</v>
      </c>
      <c r="H3" s="312" t="s">
        <v>623</v>
      </c>
      <c r="I3" s="230" t="s">
        <v>617</v>
      </c>
      <c r="J3" s="230" t="s">
        <v>618</v>
      </c>
    </row>
    <row r="4" spans="1:10" ht="12.75">
      <c r="A4" s="2"/>
      <c r="B4" s="570" t="s">
        <v>294</v>
      </c>
      <c r="C4" s="571"/>
      <c r="D4" s="45"/>
      <c r="E4" s="45"/>
      <c r="F4" s="45"/>
      <c r="G4" s="45"/>
      <c r="H4" s="45"/>
      <c r="I4" s="45"/>
      <c r="J4" s="45"/>
    </row>
    <row r="5" spans="1:10" ht="12.75">
      <c r="A5" s="2" t="s">
        <v>136</v>
      </c>
      <c r="B5" s="182"/>
      <c r="C5" s="37" t="s">
        <v>166</v>
      </c>
      <c r="D5" s="45"/>
      <c r="E5" s="45"/>
      <c r="F5" s="45"/>
      <c r="G5" s="45"/>
      <c r="H5" s="45"/>
      <c r="I5" s="45"/>
      <c r="J5" s="45"/>
    </row>
    <row r="6" spans="1:10" ht="12.75">
      <c r="A6" s="2"/>
      <c r="B6" s="182">
        <v>39083</v>
      </c>
      <c r="C6" s="183" t="s">
        <v>124</v>
      </c>
      <c r="D6" s="45">
        <v>5324</v>
      </c>
      <c r="E6" s="45">
        <v>6013</v>
      </c>
      <c r="F6" s="45">
        <v>1320</v>
      </c>
      <c r="G6" s="45">
        <v>12657</v>
      </c>
      <c r="H6" s="45">
        <v>124060</v>
      </c>
      <c r="I6" s="45">
        <v>95643</v>
      </c>
      <c r="J6" s="45">
        <f>I6/H6*100</f>
        <v>77.09414799290666</v>
      </c>
    </row>
    <row r="7" spans="1:10" ht="25.5">
      <c r="A7" s="2"/>
      <c r="B7" s="182">
        <v>39084</v>
      </c>
      <c r="C7" s="183" t="s">
        <v>269</v>
      </c>
      <c r="D7" s="45">
        <v>1386</v>
      </c>
      <c r="E7" s="45">
        <v>1637</v>
      </c>
      <c r="F7" s="45">
        <v>356</v>
      </c>
      <c r="G7" s="45">
        <v>3379</v>
      </c>
      <c r="H7" s="45">
        <v>18586</v>
      </c>
      <c r="I7" s="45">
        <v>14562</v>
      </c>
      <c r="J7" s="45">
        <f aca="true" t="shared" si="0" ref="J7:J16">I7/H7*100</f>
        <v>78.34929516840633</v>
      </c>
    </row>
    <row r="8" spans="1:10" ht="12.75">
      <c r="A8" s="2"/>
      <c r="B8" s="182">
        <v>39085</v>
      </c>
      <c r="C8" s="183" t="s">
        <v>119</v>
      </c>
      <c r="D8" s="45">
        <v>63251</v>
      </c>
      <c r="E8" s="45">
        <v>8042</v>
      </c>
      <c r="F8" s="45"/>
      <c r="G8" s="45">
        <v>71293</v>
      </c>
      <c r="H8" s="45">
        <v>164612</v>
      </c>
      <c r="I8" s="45">
        <v>107605</v>
      </c>
      <c r="J8" s="45">
        <f t="shared" si="0"/>
        <v>65.36886739727359</v>
      </c>
    </row>
    <row r="9" spans="1:10" ht="12.75">
      <c r="A9" s="2"/>
      <c r="B9" s="182">
        <v>39086</v>
      </c>
      <c r="C9" s="183" t="s">
        <v>270</v>
      </c>
      <c r="D9" s="45">
        <v>52463</v>
      </c>
      <c r="E9" s="45">
        <v>351</v>
      </c>
      <c r="F9" s="45"/>
      <c r="G9" s="45">
        <v>52814</v>
      </c>
      <c r="H9" s="45">
        <v>96107</v>
      </c>
      <c r="I9" s="45">
        <v>88958</v>
      </c>
      <c r="J9" s="45">
        <f t="shared" si="0"/>
        <v>92.56141592183712</v>
      </c>
    </row>
    <row r="10" spans="1:10" ht="25.5">
      <c r="A10" s="2"/>
      <c r="B10" s="182">
        <v>39087</v>
      </c>
      <c r="C10" s="183" t="s">
        <v>271</v>
      </c>
      <c r="D10" s="45">
        <v>2640</v>
      </c>
      <c r="E10" s="45">
        <v>2241</v>
      </c>
      <c r="F10" s="45">
        <v>8534</v>
      </c>
      <c r="G10" s="45">
        <v>13415</v>
      </c>
      <c r="H10" s="45">
        <v>19653</v>
      </c>
      <c r="I10" s="45">
        <v>16172</v>
      </c>
      <c r="J10" s="45">
        <f t="shared" si="0"/>
        <v>82.28769144659849</v>
      </c>
    </row>
    <row r="11" spans="1:10" ht="12.75">
      <c r="A11" s="2"/>
      <c r="B11" s="182">
        <v>39088</v>
      </c>
      <c r="C11" s="183" t="s">
        <v>272</v>
      </c>
      <c r="D11" s="45">
        <v>12100</v>
      </c>
      <c r="E11" s="45"/>
      <c r="F11" s="45"/>
      <c r="G11" s="45">
        <v>19800</v>
      </c>
      <c r="H11" s="45">
        <v>60768</v>
      </c>
      <c r="I11" s="45">
        <v>57534</v>
      </c>
      <c r="J11" s="45">
        <f t="shared" si="0"/>
        <v>94.67812006319114</v>
      </c>
    </row>
    <row r="12" spans="1:10" ht="25.5">
      <c r="A12" s="2"/>
      <c r="B12" s="182">
        <v>39089</v>
      </c>
      <c r="C12" s="183" t="s">
        <v>273</v>
      </c>
      <c r="D12" s="45"/>
      <c r="E12" s="45"/>
      <c r="F12" s="45"/>
      <c r="G12" s="45">
        <v>0</v>
      </c>
      <c r="H12" s="45">
        <v>0</v>
      </c>
      <c r="I12" s="45"/>
      <c r="J12" s="45"/>
    </row>
    <row r="13" spans="1:10" ht="12.75">
      <c r="A13" s="2"/>
      <c r="B13" s="182">
        <v>39090</v>
      </c>
      <c r="C13" s="183" t="s">
        <v>167</v>
      </c>
      <c r="D13" s="45"/>
      <c r="E13" s="45">
        <v>1000</v>
      </c>
      <c r="F13" s="45"/>
      <c r="G13" s="45">
        <v>1000</v>
      </c>
      <c r="H13" s="45">
        <v>5999</v>
      </c>
      <c r="I13" s="45"/>
      <c r="J13" s="45">
        <f t="shared" si="0"/>
        <v>0</v>
      </c>
    </row>
    <row r="14" spans="1:10" ht="12.75">
      <c r="A14" s="2"/>
      <c r="B14" s="182">
        <v>39091</v>
      </c>
      <c r="C14" s="183" t="s">
        <v>202</v>
      </c>
      <c r="D14" s="45">
        <v>55475</v>
      </c>
      <c r="E14" s="45">
        <v>32776</v>
      </c>
      <c r="F14" s="45"/>
      <c r="G14" s="45">
        <v>97881</v>
      </c>
      <c r="H14" s="45">
        <v>35850</v>
      </c>
      <c r="I14" s="45"/>
      <c r="J14" s="45">
        <f t="shared" si="0"/>
        <v>0</v>
      </c>
    </row>
    <row r="15" spans="1:10" ht="25.5">
      <c r="A15" s="2"/>
      <c r="B15" s="182">
        <v>41284</v>
      </c>
      <c r="C15" s="385" t="s">
        <v>1156</v>
      </c>
      <c r="D15" s="45"/>
      <c r="E15" s="45"/>
      <c r="F15" s="45"/>
      <c r="G15" s="45"/>
      <c r="H15" s="45"/>
      <c r="I15" s="45">
        <v>-9186</v>
      </c>
      <c r="J15" s="45"/>
    </row>
    <row r="16" spans="1:10" ht="12.75">
      <c r="A16" s="201"/>
      <c r="B16" s="232"/>
      <c r="C16" s="233" t="s">
        <v>123</v>
      </c>
      <c r="D16" s="192">
        <f>SUM(D6:D14)</f>
        <v>192639</v>
      </c>
      <c r="E16" s="192">
        <f>SUM(E6:E14)</f>
        <v>52060</v>
      </c>
      <c r="F16" s="192">
        <f>SUM(F6:F13)</f>
        <v>10210</v>
      </c>
      <c r="G16" s="192">
        <v>272239</v>
      </c>
      <c r="H16" s="192">
        <v>525635</v>
      </c>
      <c r="I16" s="192">
        <f>SUM(I6:I15)</f>
        <v>371288</v>
      </c>
      <c r="J16" s="381">
        <f t="shared" si="0"/>
        <v>70.63608777954283</v>
      </c>
    </row>
    <row r="17" spans="1:10" s="3" customFormat="1" ht="12.75">
      <c r="A17" s="568"/>
      <c r="B17" s="569"/>
      <c r="C17" s="569"/>
      <c r="D17" s="569"/>
      <c r="E17" s="569"/>
      <c r="F17" s="569"/>
      <c r="G17" s="569"/>
      <c r="H17" s="569"/>
      <c r="I17" s="569"/>
      <c r="J17" s="569"/>
    </row>
    <row r="18" spans="1:10" ht="25.5" customHeight="1">
      <c r="A18" s="38"/>
      <c r="B18" s="570" t="s">
        <v>335</v>
      </c>
      <c r="C18" s="571"/>
      <c r="D18" s="45"/>
      <c r="E18" s="45"/>
      <c r="F18" s="45"/>
      <c r="G18" s="45"/>
      <c r="H18" s="45"/>
      <c r="I18" s="45"/>
      <c r="J18" s="45"/>
    </row>
    <row r="19" spans="1:10" ht="12.75">
      <c r="A19" s="2" t="s">
        <v>136</v>
      </c>
      <c r="B19" s="182"/>
      <c r="C19" s="183" t="s">
        <v>166</v>
      </c>
      <c r="D19" s="45"/>
      <c r="E19" s="45"/>
      <c r="F19" s="45"/>
      <c r="G19" s="45"/>
      <c r="H19" s="45"/>
      <c r="I19" s="45"/>
      <c r="J19" s="45"/>
    </row>
    <row r="20" spans="1:10" ht="12.75">
      <c r="A20" s="2"/>
      <c r="B20" s="182">
        <v>39083</v>
      </c>
      <c r="C20" s="183" t="s">
        <v>124</v>
      </c>
      <c r="D20" s="45">
        <v>42868</v>
      </c>
      <c r="E20" s="45">
        <v>10385</v>
      </c>
      <c r="F20" s="45"/>
      <c r="G20" s="45">
        <v>53253</v>
      </c>
      <c r="H20" s="45">
        <v>58484</v>
      </c>
      <c r="I20" s="45">
        <v>57773</v>
      </c>
      <c r="J20" s="45">
        <f>I20/H20*100</f>
        <v>98.78428288078791</v>
      </c>
    </row>
    <row r="21" spans="1:10" ht="25.5">
      <c r="A21" s="2"/>
      <c r="B21" s="182">
        <v>39084</v>
      </c>
      <c r="C21" s="183" t="s">
        <v>269</v>
      </c>
      <c r="D21" s="45">
        <v>10654</v>
      </c>
      <c r="E21" s="45">
        <v>2451</v>
      </c>
      <c r="F21" s="45"/>
      <c r="G21" s="45">
        <v>13105</v>
      </c>
      <c r="H21" s="45">
        <v>15001</v>
      </c>
      <c r="I21" s="45">
        <v>14811</v>
      </c>
      <c r="J21" s="45">
        <f aca="true" t="shared" si="1" ref="J21:J29">I21/H21*100</f>
        <v>98.73341777214853</v>
      </c>
    </row>
    <row r="22" spans="1:10" ht="12.75">
      <c r="A22" s="2"/>
      <c r="B22" s="182">
        <v>39085</v>
      </c>
      <c r="C22" s="183" t="s">
        <v>119</v>
      </c>
      <c r="D22" s="45">
        <v>13209</v>
      </c>
      <c r="E22" s="45">
        <v>2000</v>
      </c>
      <c r="F22" s="45"/>
      <c r="G22" s="45">
        <v>15209</v>
      </c>
      <c r="H22" s="45">
        <v>17054</v>
      </c>
      <c r="I22" s="45">
        <v>15009</v>
      </c>
      <c r="J22" s="45">
        <f t="shared" si="1"/>
        <v>88.0086783159376</v>
      </c>
    </row>
    <row r="23" spans="1:10" ht="12.75">
      <c r="A23" s="2"/>
      <c r="B23" s="182">
        <v>39086</v>
      </c>
      <c r="C23" s="183" t="s">
        <v>270</v>
      </c>
      <c r="D23" s="45"/>
      <c r="E23" s="45"/>
      <c r="F23" s="45"/>
      <c r="G23" s="45">
        <v>0</v>
      </c>
      <c r="H23" s="45">
        <v>0</v>
      </c>
      <c r="I23" s="45"/>
      <c r="J23" s="45"/>
    </row>
    <row r="24" spans="1:10" ht="25.5">
      <c r="A24" s="2"/>
      <c r="B24" s="182">
        <v>39087</v>
      </c>
      <c r="C24" s="183" t="s">
        <v>271</v>
      </c>
      <c r="D24" s="45"/>
      <c r="E24" s="45"/>
      <c r="F24" s="45"/>
      <c r="G24" s="45">
        <v>0</v>
      </c>
      <c r="H24" s="45">
        <v>0</v>
      </c>
      <c r="I24" s="45"/>
      <c r="J24" s="45"/>
    </row>
    <row r="25" spans="1:10" ht="12.75">
      <c r="A25" s="2"/>
      <c r="B25" s="182">
        <v>39088</v>
      </c>
      <c r="C25" s="183" t="s">
        <v>272</v>
      </c>
      <c r="D25" s="45">
        <v>7700</v>
      </c>
      <c r="E25" s="45"/>
      <c r="F25" s="45"/>
      <c r="G25" s="45">
        <v>0</v>
      </c>
      <c r="H25" s="45">
        <v>0</v>
      </c>
      <c r="I25" s="45"/>
      <c r="J25" s="45"/>
    </row>
    <row r="26" spans="1:10" ht="25.5">
      <c r="A26" s="2"/>
      <c r="B26" s="182">
        <v>39089</v>
      </c>
      <c r="C26" s="183" t="s">
        <v>273</v>
      </c>
      <c r="D26" s="45"/>
      <c r="E26" s="45"/>
      <c r="F26" s="45"/>
      <c r="G26" s="45">
        <v>0</v>
      </c>
      <c r="H26" s="45">
        <v>0</v>
      </c>
      <c r="I26" s="45"/>
      <c r="J26" s="45"/>
    </row>
    <row r="27" spans="1:10" ht="12.75">
      <c r="A27" s="2"/>
      <c r="B27" s="182">
        <v>39090</v>
      </c>
      <c r="C27" s="183" t="s">
        <v>201</v>
      </c>
      <c r="D27" s="45"/>
      <c r="E27" s="45"/>
      <c r="F27" s="45"/>
      <c r="G27" s="45">
        <v>0</v>
      </c>
      <c r="H27" s="45">
        <v>439</v>
      </c>
      <c r="I27" s="45"/>
      <c r="J27" s="45">
        <f t="shared" si="1"/>
        <v>0</v>
      </c>
    </row>
    <row r="28" spans="1:10" ht="12.75">
      <c r="A28" s="2"/>
      <c r="B28" s="182">
        <v>39091</v>
      </c>
      <c r="C28" s="183" t="s">
        <v>202</v>
      </c>
      <c r="D28" s="45"/>
      <c r="E28" s="45"/>
      <c r="F28" s="45"/>
      <c r="G28" s="45">
        <v>0</v>
      </c>
      <c r="H28" s="45">
        <v>0</v>
      </c>
      <c r="I28" s="45"/>
      <c r="J28" s="45"/>
    </row>
    <row r="29" spans="1:10" ht="12.75">
      <c r="A29" s="201"/>
      <c r="B29" s="232"/>
      <c r="C29" s="233" t="s">
        <v>594</v>
      </c>
      <c r="D29" s="192">
        <f aca="true" t="shared" si="2" ref="D29:I29">SUM(D20:D28)</f>
        <v>74431</v>
      </c>
      <c r="E29" s="192">
        <f t="shared" si="2"/>
        <v>14836</v>
      </c>
      <c r="F29" s="192">
        <f t="shared" si="2"/>
        <v>0</v>
      </c>
      <c r="G29" s="192">
        <v>81567</v>
      </c>
      <c r="H29" s="192">
        <v>90978</v>
      </c>
      <c r="I29" s="192">
        <f t="shared" si="2"/>
        <v>87593</v>
      </c>
      <c r="J29" s="381">
        <f t="shared" si="1"/>
        <v>96.27932027523137</v>
      </c>
    </row>
    <row r="30" spans="1:10" s="3" customFormat="1" ht="12.75">
      <c r="A30" s="568"/>
      <c r="B30" s="569"/>
      <c r="C30" s="569"/>
      <c r="D30" s="569"/>
      <c r="E30" s="569"/>
      <c r="F30" s="569"/>
      <c r="G30" s="569"/>
      <c r="H30" s="569"/>
      <c r="I30" s="569"/>
      <c r="J30" s="569"/>
    </row>
    <row r="31" spans="1:10" ht="23.25" customHeight="1">
      <c r="A31" s="46"/>
      <c r="B31" s="570" t="s">
        <v>195</v>
      </c>
      <c r="C31" s="571"/>
      <c r="D31" s="45"/>
      <c r="E31" s="45"/>
      <c r="F31" s="45"/>
      <c r="G31" s="45"/>
      <c r="H31" s="45"/>
      <c r="I31" s="45"/>
      <c r="J31" s="45"/>
    </row>
    <row r="32" spans="1:10" ht="12.75">
      <c r="A32" s="2" t="s">
        <v>136</v>
      </c>
      <c r="B32" s="182"/>
      <c r="C32" s="183" t="s">
        <v>166</v>
      </c>
      <c r="D32" s="45"/>
      <c r="E32" s="45"/>
      <c r="F32" s="45"/>
      <c r="G32" s="45"/>
      <c r="H32" s="45"/>
      <c r="I32" s="45"/>
      <c r="J32" s="45"/>
    </row>
    <row r="33" spans="1:10" ht="12.75">
      <c r="A33" s="2"/>
      <c r="B33" s="182">
        <v>39083</v>
      </c>
      <c r="C33" s="183" t="s">
        <v>124</v>
      </c>
      <c r="D33" s="45">
        <v>33694</v>
      </c>
      <c r="E33" s="45">
        <v>13845</v>
      </c>
      <c r="F33" s="45"/>
      <c r="G33" s="45">
        <v>47539</v>
      </c>
      <c r="H33" s="45">
        <v>57865</v>
      </c>
      <c r="I33" s="45">
        <v>56610</v>
      </c>
      <c r="J33" s="45">
        <f>I33/H33*100</f>
        <v>97.8311587315303</v>
      </c>
    </row>
    <row r="34" spans="1:10" ht="25.5">
      <c r="A34" s="2"/>
      <c r="B34" s="182">
        <v>39084</v>
      </c>
      <c r="C34" s="183" t="s">
        <v>269</v>
      </c>
      <c r="D34" s="45">
        <v>8731</v>
      </c>
      <c r="E34" s="45">
        <v>3716</v>
      </c>
      <c r="F34" s="45"/>
      <c r="G34" s="45">
        <v>12447</v>
      </c>
      <c r="H34" s="45">
        <v>14112</v>
      </c>
      <c r="I34" s="45">
        <v>13844</v>
      </c>
      <c r="J34" s="45">
        <f>I34/H34*100</f>
        <v>98.10090702947846</v>
      </c>
    </row>
    <row r="35" spans="1:10" ht="12.75">
      <c r="A35" s="2"/>
      <c r="B35" s="182">
        <v>39085</v>
      </c>
      <c r="C35" s="183" t="s">
        <v>119</v>
      </c>
      <c r="D35" s="45">
        <v>76920</v>
      </c>
      <c r="E35" s="45">
        <v>9377</v>
      </c>
      <c r="F35" s="45"/>
      <c r="G35" s="45">
        <v>86297</v>
      </c>
      <c r="H35" s="45">
        <v>134541</v>
      </c>
      <c r="I35" s="45">
        <v>131109</v>
      </c>
      <c r="J35" s="45">
        <f>I35/H35*100</f>
        <v>97.44910473387294</v>
      </c>
    </row>
    <row r="36" spans="1:10" ht="12.75">
      <c r="A36" s="2"/>
      <c r="B36" s="182">
        <v>41283</v>
      </c>
      <c r="C36" s="183" t="s">
        <v>167</v>
      </c>
      <c r="D36" s="45"/>
      <c r="E36" s="45"/>
      <c r="F36" s="45"/>
      <c r="G36" s="45">
        <v>0</v>
      </c>
      <c r="H36" s="45">
        <v>0</v>
      </c>
      <c r="I36" s="45"/>
      <c r="J36" s="45"/>
    </row>
    <row r="37" spans="1:10" ht="25.5">
      <c r="A37" s="2"/>
      <c r="B37" s="182">
        <v>41284</v>
      </c>
      <c r="C37" s="385" t="s">
        <v>1156</v>
      </c>
      <c r="D37" s="45"/>
      <c r="E37" s="45"/>
      <c r="F37" s="45"/>
      <c r="G37" s="45">
        <v>0</v>
      </c>
      <c r="H37" s="45">
        <v>0</v>
      </c>
      <c r="I37" s="45">
        <v>-43</v>
      </c>
      <c r="J37" s="45"/>
    </row>
    <row r="38" spans="1:10" ht="12.75">
      <c r="A38" s="201"/>
      <c r="B38" s="232"/>
      <c r="C38" s="233" t="s">
        <v>123</v>
      </c>
      <c r="D38" s="192">
        <f aca="true" t="shared" si="3" ref="D38:I38">SUM(D33:D37)</f>
        <v>119345</v>
      </c>
      <c r="E38" s="192">
        <f t="shared" si="3"/>
        <v>26938</v>
      </c>
      <c r="F38" s="192">
        <f t="shared" si="3"/>
        <v>0</v>
      </c>
      <c r="G38" s="192">
        <v>146283</v>
      </c>
      <c r="H38" s="192">
        <v>206518</v>
      </c>
      <c r="I38" s="192">
        <f t="shared" si="3"/>
        <v>201520</v>
      </c>
      <c r="J38" s="382">
        <f>I38/H38*100</f>
        <v>97.57987197241887</v>
      </c>
    </row>
    <row r="39" spans="1:10" ht="12.75">
      <c r="A39" s="568"/>
      <c r="B39" s="569"/>
      <c r="C39" s="569"/>
      <c r="D39" s="569"/>
      <c r="E39" s="569"/>
      <c r="F39" s="569"/>
      <c r="G39" s="569"/>
      <c r="H39" s="569"/>
      <c r="I39" s="569"/>
      <c r="J39" s="569"/>
    </row>
    <row r="40" spans="1:10" ht="12.75">
      <c r="A40" s="2"/>
      <c r="B40" s="570" t="s">
        <v>247</v>
      </c>
      <c r="C40" s="571"/>
      <c r="D40" s="45"/>
      <c r="E40" s="45"/>
      <c r="F40" s="45"/>
      <c r="G40" s="45"/>
      <c r="H40" s="45"/>
      <c r="I40" s="45"/>
      <c r="J40" s="45"/>
    </row>
    <row r="41" spans="1:10" ht="12.75">
      <c r="A41" s="2" t="s">
        <v>136</v>
      </c>
      <c r="B41" s="182"/>
      <c r="C41" s="183" t="s">
        <v>166</v>
      </c>
      <c r="D41" s="45"/>
      <c r="E41" s="45"/>
      <c r="F41" s="45"/>
      <c r="G41" s="45"/>
      <c r="H41" s="45"/>
      <c r="I41" s="45"/>
      <c r="J41" s="45"/>
    </row>
    <row r="42" spans="1:10" ht="12.75">
      <c r="A42" s="2"/>
      <c r="B42" s="182">
        <v>39083</v>
      </c>
      <c r="C42" s="183" t="s">
        <v>124</v>
      </c>
      <c r="D42" s="45">
        <v>36719</v>
      </c>
      <c r="E42" s="45">
        <v>8034</v>
      </c>
      <c r="F42" s="45"/>
      <c r="G42" s="45">
        <v>44753</v>
      </c>
      <c r="H42" s="45">
        <v>22528</v>
      </c>
      <c r="I42" s="45"/>
      <c r="J42" s="45">
        <f>I42/H42*100</f>
        <v>0</v>
      </c>
    </row>
    <row r="43" spans="1:10" ht="25.5">
      <c r="A43" s="2"/>
      <c r="B43" s="182">
        <v>39084</v>
      </c>
      <c r="C43" s="183" t="s">
        <v>269</v>
      </c>
      <c r="D43" s="45">
        <v>9914</v>
      </c>
      <c r="E43" s="45">
        <v>2170</v>
      </c>
      <c r="F43" s="45"/>
      <c r="G43" s="45">
        <v>12084</v>
      </c>
      <c r="H43" s="45">
        <v>5547</v>
      </c>
      <c r="I43" s="45"/>
      <c r="J43" s="45">
        <f>I43/H43*100</f>
        <v>0</v>
      </c>
    </row>
    <row r="44" spans="1:10" ht="12.75">
      <c r="A44" s="2"/>
      <c r="B44" s="182">
        <v>39085</v>
      </c>
      <c r="C44" s="183" t="s">
        <v>119</v>
      </c>
      <c r="D44" s="45">
        <v>18825</v>
      </c>
      <c r="E44" s="45">
        <v>4293</v>
      </c>
      <c r="F44" s="45"/>
      <c r="G44" s="45">
        <v>23118</v>
      </c>
      <c r="H44" s="45">
        <v>14416</v>
      </c>
      <c r="I44" s="45"/>
      <c r="J44" s="45">
        <f>I44/H44*100</f>
        <v>0</v>
      </c>
    </row>
    <row r="45" spans="1:10" ht="12.75">
      <c r="A45" s="201"/>
      <c r="B45" s="232"/>
      <c r="C45" s="233" t="s">
        <v>123</v>
      </c>
      <c r="D45" s="192">
        <f aca="true" t="shared" si="4" ref="D45:I45">SUM(D42:D44)</f>
        <v>65458</v>
      </c>
      <c r="E45" s="192">
        <f t="shared" si="4"/>
        <v>14497</v>
      </c>
      <c r="F45" s="192">
        <f t="shared" si="4"/>
        <v>0</v>
      </c>
      <c r="G45" s="192">
        <v>79955</v>
      </c>
      <c r="H45" s="192">
        <v>42491</v>
      </c>
      <c r="I45" s="192">
        <f t="shared" si="4"/>
        <v>0</v>
      </c>
      <c r="J45" s="381">
        <f>I45/H45*100</f>
        <v>0</v>
      </c>
    </row>
    <row r="46" spans="1:10" ht="12.75">
      <c r="A46" s="568"/>
      <c r="B46" s="569"/>
      <c r="C46" s="569"/>
      <c r="D46" s="569"/>
      <c r="E46" s="569"/>
      <c r="F46" s="569"/>
      <c r="G46" s="569"/>
      <c r="H46" s="569"/>
      <c r="I46" s="569"/>
      <c r="J46" s="569"/>
    </row>
    <row r="47" spans="1:10" ht="12.75">
      <c r="A47" s="2"/>
      <c r="B47" s="570" t="s">
        <v>248</v>
      </c>
      <c r="C47" s="571"/>
      <c r="D47" s="45"/>
      <c r="E47" s="45"/>
      <c r="F47" s="45"/>
      <c r="G47" s="45"/>
      <c r="H47" s="45"/>
      <c r="I47" s="45"/>
      <c r="J47" s="45"/>
    </row>
    <row r="48" spans="1:10" ht="12.75">
      <c r="A48" s="2" t="s">
        <v>136</v>
      </c>
      <c r="B48" s="182"/>
      <c r="C48" s="183" t="s">
        <v>166</v>
      </c>
      <c r="D48" s="45"/>
      <c r="E48" s="45"/>
      <c r="F48" s="45"/>
      <c r="G48" s="45"/>
      <c r="H48" s="45"/>
      <c r="I48" s="45"/>
      <c r="J48" s="45"/>
    </row>
    <row r="49" spans="1:10" ht="12.75">
      <c r="A49" s="2"/>
      <c r="B49" s="182">
        <v>39083</v>
      </c>
      <c r="C49" s="183" t="s">
        <v>124</v>
      </c>
      <c r="D49" s="45">
        <v>7775</v>
      </c>
      <c r="E49" s="45"/>
      <c r="F49" s="45"/>
      <c r="G49" s="45">
        <v>7775</v>
      </c>
      <c r="H49" s="45">
        <v>8792</v>
      </c>
      <c r="I49" s="45">
        <v>8718</v>
      </c>
      <c r="J49" s="45">
        <f>I49/H49*100</f>
        <v>99.15832575068244</v>
      </c>
    </row>
    <row r="50" spans="1:10" ht="25.5">
      <c r="A50" s="2"/>
      <c r="B50" s="182">
        <v>39084</v>
      </c>
      <c r="C50" s="183" t="s">
        <v>269</v>
      </c>
      <c r="D50" s="45">
        <v>2144</v>
      </c>
      <c r="E50" s="45"/>
      <c r="F50" s="45"/>
      <c r="G50" s="45">
        <v>2144</v>
      </c>
      <c r="H50" s="45">
        <v>2069</v>
      </c>
      <c r="I50" s="45">
        <v>2049</v>
      </c>
      <c r="J50" s="45">
        <f>I50/H50*100</f>
        <v>99.03334944417594</v>
      </c>
    </row>
    <row r="51" spans="1:10" ht="12.75">
      <c r="A51" s="2"/>
      <c r="B51" s="182">
        <v>39085</v>
      </c>
      <c r="C51" s="183" t="s">
        <v>119</v>
      </c>
      <c r="D51" s="45">
        <v>3543</v>
      </c>
      <c r="E51" s="45">
        <v>3457</v>
      </c>
      <c r="F51" s="45"/>
      <c r="G51" s="45">
        <v>7000</v>
      </c>
      <c r="H51" s="45">
        <v>13759</v>
      </c>
      <c r="I51" s="45">
        <v>12802</v>
      </c>
      <c r="J51" s="45">
        <f>I51/H51*100</f>
        <v>93.04455265644306</v>
      </c>
    </row>
    <row r="52" spans="1:10" ht="25.5">
      <c r="A52" s="2"/>
      <c r="B52" s="182">
        <v>39086</v>
      </c>
      <c r="C52" s="183" t="s">
        <v>271</v>
      </c>
      <c r="D52" s="45"/>
      <c r="E52" s="45"/>
      <c r="F52" s="45"/>
      <c r="G52" s="45">
        <v>0</v>
      </c>
      <c r="H52" s="45">
        <v>0</v>
      </c>
      <c r="I52" s="45"/>
      <c r="J52" s="45"/>
    </row>
    <row r="53" spans="1:10" ht="12.75">
      <c r="A53" s="201"/>
      <c r="B53" s="232"/>
      <c r="C53" s="233" t="s">
        <v>123</v>
      </c>
      <c r="D53" s="192">
        <f aca="true" t="shared" si="5" ref="D53:I53">SUM(D49:D52)</f>
        <v>13462</v>
      </c>
      <c r="E53" s="192">
        <f t="shared" si="5"/>
        <v>3457</v>
      </c>
      <c r="F53" s="192">
        <f t="shared" si="5"/>
        <v>0</v>
      </c>
      <c r="G53" s="192">
        <v>16919</v>
      </c>
      <c r="H53" s="192">
        <v>24620</v>
      </c>
      <c r="I53" s="192">
        <f t="shared" si="5"/>
        <v>23569</v>
      </c>
      <c r="J53" s="381">
        <f>I53/H53*100</f>
        <v>95.73111291632819</v>
      </c>
    </row>
    <row r="54" spans="1:10" ht="12.75">
      <c r="A54" s="568"/>
      <c r="B54" s="569"/>
      <c r="C54" s="569"/>
      <c r="D54" s="569"/>
      <c r="E54" s="569"/>
      <c r="F54" s="569"/>
      <c r="G54" s="569"/>
      <c r="H54" s="569"/>
      <c r="I54" s="569"/>
      <c r="J54" s="569"/>
    </row>
    <row r="55" spans="1:10" ht="25.5">
      <c r="A55" s="201" t="s">
        <v>136</v>
      </c>
      <c r="B55" s="232"/>
      <c r="C55" s="233" t="s">
        <v>164</v>
      </c>
      <c r="D55" s="192"/>
      <c r="E55" s="47"/>
      <c r="F55" s="47"/>
      <c r="G55" s="47"/>
      <c r="H55" s="47"/>
      <c r="I55" s="47"/>
      <c r="J55" s="47"/>
    </row>
    <row r="56" spans="1:10" ht="12.75">
      <c r="A56" s="2"/>
      <c r="B56" s="184">
        <v>39083</v>
      </c>
      <c r="C56" s="185" t="s">
        <v>124</v>
      </c>
      <c r="D56" s="47">
        <f aca="true" t="shared" si="6" ref="D56:J56">D6+D20+D33+D42+D49</f>
        <v>126380</v>
      </c>
      <c r="E56" s="47">
        <f t="shared" si="6"/>
        <v>38277</v>
      </c>
      <c r="F56" s="47">
        <f t="shared" si="6"/>
        <v>1320</v>
      </c>
      <c r="G56" s="47">
        <v>165977</v>
      </c>
      <c r="H56" s="47">
        <v>271729</v>
      </c>
      <c r="I56" s="47">
        <f t="shared" si="6"/>
        <v>218744</v>
      </c>
      <c r="J56" s="47">
        <f t="shared" si="6"/>
        <v>372.8679153559073</v>
      </c>
    </row>
    <row r="57" spans="1:10" ht="25.5">
      <c r="A57" s="2"/>
      <c r="B57" s="184">
        <v>39084</v>
      </c>
      <c r="C57" s="185" t="s">
        <v>269</v>
      </c>
      <c r="D57" s="47">
        <f aca="true" t="shared" si="7" ref="D57:J57">D7+D21+D34+D43+D50</f>
        <v>32829</v>
      </c>
      <c r="E57" s="47">
        <f t="shared" si="7"/>
        <v>9974</v>
      </c>
      <c r="F57" s="47">
        <f t="shared" si="7"/>
        <v>356</v>
      </c>
      <c r="G57" s="47">
        <v>43159</v>
      </c>
      <c r="H57" s="47">
        <v>55315</v>
      </c>
      <c r="I57" s="47">
        <f t="shared" si="7"/>
        <v>45266</v>
      </c>
      <c r="J57" s="47">
        <f t="shared" si="7"/>
        <v>374.21696941420925</v>
      </c>
    </row>
    <row r="58" spans="1:10" ht="12.75">
      <c r="A58" s="2"/>
      <c r="B58" s="184">
        <v>39085</v>
      </c>
      <c r="C58" s="185" t="s">
        <v>119</v>
      </c>
      <c r="D58" s="47">
        <f aca="true" t="shared" si="8" ref="D58:J58">D8+D22+D35+D44+D51</f>
        <v>175748</v>
      </c>
      <c r="E58" s="47">
        <f t="shared" si="8"/>
        <v>27169</v>
      </c>
      <c r="F58" s="47">
        <f t="shared" si="8"/>
        <v>0</v>
      </c>
      <c r="G58" s="47">
        <v>202917</v>
      </c>
      <c r="H58" s="47">
        <v>344382</v>
      </c>
      <c r="I58" s="47">
        <f t="shared" si="8"/>
        <v>266525</v>
      </c>
      <c r="J58" s="47">
        <f t="shared" si="8"/>
        <v>343.8712031035272</v>
      </c>
    </row>
    <row r="59" spans="1:10" ht="12.75">
      <c r="A59" s="2"/>
      <c r="B59" s="184">
        <v>39086</v>
      </c>
      <c r="C59" s="185" t="s">
        <v>270</v>
      </c>
      <c r="D59" s="47">
        <f aca="true" t="shared" si="9" ref="D59:J59">D9+D23+D36</f>
        <v>52463</v>
      </c>
      <c r="E59" s="47">
        <f t="shared" si="9"/>
        <v>351</v>
      </c>
      <c r="F59" s="47">
        <f t="shared" si="9"/>
        <v>0</v>
      </c>
      <c r="G59" s="47">
        <v>52814</v>
      </c>
      <c r="H59" s="47">
        <v>96107</v>
      </c>
      <c r="I59" s="47">
        <f t="shared" si="9"/>
        <v>88958</v>
      </c>
      <c r="J59" s="47">
        <f t="shared" si="9"/>
        <v>92.56141592183712</v>
      </c>
    </row>
    <row r="60" spans="1:10" ht="25.5">
      <c r="A60" s="2"/>
      <c r="B60" s="184">
        <v>39087</v>
      </c>
      <c r="C60" s="185" t="s">
        <v>271</v>
      </c>
      <c r="D60" s="47">
        <f aca="true" t="shared" si="10" ref="D60:J60">D10+D24+D52</f>
        <v>2640</v>
      </c>
      <c r="E60" s="47">
        <f t="shared" si="10"/>
        <v>2241</v>
      </c>
      <c r="F60" s="47">
        <f t="shared" si="10"/>
        <v>8534</v>
      </c>
      <c r="G60" s="47">
        <v>13415</v>
      </c>
      <c r="H60" s="47">
        <v>19653</v>
      </c>
      <c r="I60" s="47">
        <f t="shared" si="10"/>
        <v>16172</v>
      </c>
      <c r="J60" s="47">
        <f t="shared" si="10"/>
        <v>82.28769144659849</v>
      </c>
    </row>
    <row r="61" spans="1:10" ht="12.75">
      <c r="A61" s="2"/>
      <c r="B61" s="184">
        <v>39088</v>
      </c>
      <c r="C61" s="185" t="s">
        <v>272</v>
      </c>
      <c r="D61" s="47">
        <f aca="true" t="shared" si="11" ref="D61:J61">D11+D25</f>
        <v>19800</v>
      </c>
      <c r="E61" s="47">
        <f t="shared" si="11"/>
        <v>0</v>
      </c>
      <c r="F61" s="47">
        <f t="shared" si="11"/>
        <v>0</v>
      </c>
      <c r="G61" s="47">
        <v>19800</v>
      </c>
      <c r="H61" s="47">
        <v>60768</v>
      </c>
      <c r="I61" s="47">
        <f t="shared" si="11"/>
        <v>57534</v>
      </c>
      <c r="J61" s="47">
        <f t="shared" si="11"/>
        <v>94.67812006319114</v>
      </c>
    </row>
    <row r="62" spans="1:10" ht="25.5">
      <c r="A62" s="2"/>
      <c r="B62" s="184">
        <v>39089</v>
      </c>
      <c r="C62" s="185" t="s">
        <v>273</v>
      </c>
      <c r="D62" s="47">
        <f aca="true" t="shared" si="12" ref="D62:J62">D12+D26</f>
        <v>0</v>
      </c>
      <c r="E62" s="47">
        <f t="shared" si="12"/>
        <v>0</v>
      </c>
      <c r="F62" s="47">
        <f t="shared" si="12"/>
        <v>0</v>
      </c>
      <c r="G62" s="47">
        <v>0</v>
      </c>
      <c r="H62" s="47">
        <v>0</v>
      </c>
      <c r="I62" s="47">
        <f t="shared" si="12"/>
        <v>0</v>
      </c>
      <c r="J62" s="47">
        <f t="shared" si="12"/>
        <v>0</v>
      </c>
    </row>
    <row r="63" spans="1:10" ht="12.75">
      <c r="A63" s="2"/>
      <c r="B63" s="184">
        <v>39090</v>
      </c>
      <c r="C63" s="185" t="s">
        <v>201</v>
      </c>
      <c r="D63" s="47">
        <f aca="true" t="shared" si="13" ref="D63:J63">D13+D27</f>
        <v>0</v>
      </c>
      <c r="E63" s="47">
        <f t="shared" si="13"/>
        <v>1000</v>
      </c>
      <c r="F63" s="47">
        <f t="shared" si="13"/>
        <v>0</v>
      </c>
      <c r="G63" s="47">
        <v>1000</v>
      </c>
      <c r="H63" s="47">
        <v>6438</v>
      </c>
      <c r="I63" s="47">
        <f t="shared" si="13"/>
        <v>0</v>
      </c>
      <c r="J63" s="47">
        <f t="shared" si="13"/>
        <v>0</v>
      </c>
    </row>
    <row r="64" spans="1:10" ht="12.75">
      <c r="A64" s="2"/>
      <c r="B64" s="184">
        <v>39091</v>
      </c>
      <c r="C64" s="185" t="s">
        <v>202</v>
      </c>
      <c r="D64" s="47">
        <f aca="true" t="shared" si="14" ref="D64:J64">D14+D28</f>
        <v>55475</v>
      </c>
      <c r="E64" s="47">
        <f t="shared" si="14"/>
        <v>32776</v>
      </c>
      <c r="F64" s="47">
        <f t="shared" si="14"/>
        <v>0</v>
      </c>
      <c r="G64" s="47">
        <v>97881</v>
      </c>
      <c r="H64" s="47">
        <v>35850</v>
      </c>
      <c r="I64" s="47">
        <f t="shared" si="14"/>
        <v>0</v>
      </c>
      <c r="J64" s="47">
        <f t="shared" si="14"/>
        <v>0</v>
      </c>
    </row>
    <row r="65" spans="1:10" ht="25.5">
      <c r="A65" s="2"/>
      <c r="B65" s="184">
        <v>41284</v>
      </c>
      <c r="C65" s="185" t="s">
        <v>1157</v>
      </c>
      <c r="D65" s="47"/>
      <c r="E65" s="47"/>
      <c r="F65" s="47"/>
      <c r="G65" s="47"/>
      <c r="H65" s="47">
        <v>0</v>
      </c>
      <c r="I65" s="47">
        <f>I15+I37</f>
        <v>-9229</v>
      </c>
      <c r="J65" s="47">
        <f>J15+J29</f>
        <v>96.27932027523137</v>
      </c>
    </row>
    <row r="66" spans="1:10" ht="25.5">
      <c r="A66" s="201" t="s">
        <v>136</v>
      </c>
      <c r="B66" s="232"/>
      <c r="C66" s="233" t="s">
        <v>274</v>
      </c>
      <c r="D66" s="192">
        <f>SUM(D56:D64)</f>
        <v>465335</v>
      </c>
      <c r="E66" s="192">
        <f>SUM(E56:E64)</f>
        <v>111788</v>
      </c>
      <c r="F66" s="192">
        <f>SUM(F56:F64)</f>
        <v>10210</v>
      </c>
      <c r="G66" s="192">
        <v>596963</v>
      </c>
      <c r="H66" s="192">
        <v>890242</v>
      </c>
      <c r="I66" s="192">
        <f>SUM(I56:I65)</f>
        <v>683970</v>
      </c>
      <c r="J66" s="382">
        <f>J16+J30</f>
        <v>70.63608777954283</v>
      </c>
    </row>
    <row r="68" spans="1:10" ht="18">
      <c r="A68" s="566" t="s">
        <v>480</v>
      </c>
      <c r="B68" s="566"/>
      <c r="C68" s="566"/>
      <c r="D68" s="566"/>
      <c r="E68" s="566"/>
      <c r="F68" s="566"/>
      <c r="G68" s="566"/>
      <c r="H68" s="567"/>
      <c r="I68" s="566"/>
      <c r="J68" s="566"/>
    </row>
    <row r="69" spans="1:10" s="269" customFormat="1" ht="51.75" customHeight="1">
      <c r="A69" s="244" t="s">
        <v>170</v>
      </c>
      <c r="B69" s="244" t="s">
        <v>609</v>
      </c>
      <c r="C69" s="244" t="s">
        <v>172</v>
      </c>
      <c r="D69" s="230" t="s">
        <v>313</v>
      </c>
      <c r="E69" s="230" t="s">
        <v>314</v>
      </c>
      <c r="F69" s="230" t="s">
        <v>315</v>
      </c>
      <c r="G69" s="230" t="s">
        <v>624</v>
      </c>
      <c r="H69" s="312" t="s">
        <v>623</v>
      </c>
      <c r="I69" s="230" t="s">
        <v>617</v>
      </c>
      <c r="J69" s="230" t="s">
        <v>618</v>
      </c>
    </row>
    <row r="70" spans="1:10" ht="12.75">
      <c r="A70" s="183"/>
      <c r="B70" s="182"/>
      <c r="C70" s="235" t="s">
        <v>294</v>
      </c>
      <c r="D70" s="186"/>
      <c r="E70" s="186"/>
      <c r="F70" s="186"/>
      <c r="G70" s="186"/>
      <c r="H70" s="186"/>
      <c r="I70" s="186"/>
      <c r="J70" s="186"/>
    </row>
    <row r="71" spans="1:10" ht="12.75">
      <c r="A71" s="183" t="s">
        <v>142</v>
      </c>
      <c r="B71" s="182"/>
      <c r="C71" s="183" t="s">
        <v>120</v>
      </c>
      <c r="D71" s="186"/>
      <c r="E71" s="186"/>
      <c r="F71" s="186"/>
      <c r="G71" s="186"/>
      <c r="H71" s="186"/>
      <c r="I71" s="186"/>
      <c r="J71" s="186"/>
    </row>
    <row r="72" spans="1:10" ht="12.75">
      <c r="A72" s="183"/>
      <c r="B72" s="182">
        <v>39114</v>
      </c>
      <c r="C72" s="183" t="s">
        <v>168</v>
      </c>
      <c r="D72" s="186">
        <v>0</v>
      </c>
      <c r="E72" s="186">
        <v>419654</v>
      </c>
      <c r="F72" s="186"/>
      <c r="G72" s="186">
        <v>419654</v>
      </c>
      <c r="H72" s="186">
        <v>924945</v>
      </c>
      <c r="I72" s="186">
        <v>645827</v>
      </c>
      <c r="J72" s="186">
        <f>I72/H72*100</f>
        <v>69.82328679002535</v>
      </c>
    </row>
    <row r="73" spans="1:10" ht="12.75">
      <c r="A73" s="183"/>
      <c r="B73" s="182">
        <v>39115</v>
      </c>
      <c r="C73" s="183" t="s">
        <v>237</v>
      </c>
      <c r="D73" s="186"/>
      <c r="E73" s="186">
        <v>1334</v>
      </c>
      <c r="F73" s="186"/>
      <c r="G73" s="186">
        <v>1334</v>
      </c>
      <c r="H73" s="186">
        <v>53300</v>
      </c>
      <c r="I73" s="186">
        <v>9267</v>
      </c>
      <c r="J73" s="186">
        <f aca="true" t="shared" si="15" ref="J73:J78">I73/H73*100</f>
        <v>17.386491557223266</v>
      </c>
    </row>
    <row r="74" spans="1:10" ht="25.5">
      <c r="A74" s="183"/>
      <c r="B74" s="182">
        <v>39116</v>
      </c>
      <c r="C74" s="183" t="s">
        <v>275</v>
      </c>
      <c r="D74" s="186"/>
      <c r="E74" s="186">
        <v>142497</v>
      </c>
      <c r="F74" s="186"/>
      <c r="G74" s="186">
        <v>142497</v>
      </c>
      <c r="H74" s="186">
        <v>297445</v>
      </c>
      <c r="I74" s="186">
        <v>209912</v>
      </c>
      <c r="J74" s="186">
        <f t="shared" si="15"/>
        <v>70.57170233152348</v>
      </c>
    </row>
    <row r="75" spans="1:10" ht="12.75">
      <c r="A75" s="183"/>
      <c r="B75" s="182">
        <v>39117</v>
      </c>
      <c r="C75" s="183" t="s">
        <v>276</v>
      </c>
      <c r="D75" s="186"/>
      <c r="E75" s="186"/>
      <c r="F75" s="186"/>
      <c r="G75" s="186">
        <v>0</v>
      </c>
      <c r="H75" s="186">
        <v>371</v>
      </c>
      <c r="I75" s="186">
        <v>366</v>
      </c>
      <c r="J75" s="186">
        <f t="shared" si="15"/>
        <v>98.6522911051213</v>
      </c>
    </row>
    <row r="76" spans="1:10" ht="12.75">
      <c r="A76" s="183"/>
      <c r="B76" s="182">
        <v>39118</v>
      </c>
      <c r="C76" s="183" t="s">
        <v>169</v>
      </c>
      <c r="D76" s="186">
        <v>35510</v>
      </c>
      <c r="E76" s="186">
        <v>0</v>
      </c>
      <c r="F76" s="186"/>
      <c r="G76" s="186">
        <v>35510</v>
      </c>
      <c r="H76" s="186">
        <v>78428</v>
      </c>
      <c r="I76" s="186"/>
      <c r="J76" s="186">
        <f t="shared" si="15"/>
        <v>0</v>
      </c>
    </row>
    <row r="77" spans="1:10" ht="25.5">
      <c r="A77" s="183"/>
      <c r="B77" s="182">
        <v>39850</v>
      </c>
      <c r="C77" s="183" t="s">
        <v>277</v>
      </c>
      <c r="D77" s="186">
        <v>4715</v>
      </c>
      <c r="E77" s="186"/>
      <c r="F77" s="186"/>
      <c r="G77" s="186">
        <v>4715</v>
      </c>
      <c r="H77" s="186">
        <v>5111</v>
      </c>
      <c r="I77" s="186">
        <v>3380</v>
      </c>
      <c r="J77" s="186">
        <f t="shared" si="15"/>
        <v>66.13187243200939</v>
      </c>
    </row>
    <row r="78" spans="1:10" ht="25.5">
      <c r="A78" s="183"/>
      <c r="B78" s="182"/>
      <c r="C78" s="272" t="s">
        <v>612</v>
      </c>
      <c r="D78" s="273">
        <f>SUM(D67:D72)</f>
        <v>0</v>
      </c>
      <c r="E78" s="273">
        <f>SUM(E67:E72)</f>
        <v>419654</v>
      </c>
      <c r="F78" s="273">
        <f>SUM(F67:F72)</f>
        <v>0</v>
      </c>
      <c r="G78" s="273">
        <v>419654</v>
      </c>
      <c r="H78" s="273">
        <f>SUM(H72:H77)</f>
        <v>1359600</v>
      </c>
      <c r="I78" s="273">
        <f>SUM(I72:I77)</f>
        <v>868752</v>
      </c>
      <c r="J78" s="383">
        <f t="shared" si="15"/>
        <v>63.89761694616064</v>
      </c>
    </row>
    <row r="79" spans="1:10" ht="24.75" customHeight="1">
      <c r="A79" s="183"/>
      <c r="B79" s="182"/>
      <c r="C79" s="271" t="s">
        <v>195</v>
      </c>
      <c r="D79" s="270"/>
      <c r="E79" s="186"/>
      <c r="F79" s="186"/>
      <c r="G79" s="186"/>
      <c r="H79" s="186"/>
      <c r="I79" s="186"/>
      <c r="J79" s="186"/>
    </row>
    <row r="80" spans="1:10" ht="12.75">
      <c r="A80" s="183"/>
      <c r="B80" s="182"/>
      <c r="C80" s="183" t="s">
        <v>120</v>
      </c>
      <c r="D80" s="186"/>
      <c r="E80" s="186"/>
      <c r="F80" s="186"/>
      <c r="G80" s="186"/>
      <c r="H80" s="186"/>
      <c r="I80" s="186"/>
      <c r="J80" s="186"/>
    </row>
    <row r="81" spans="1:10" ht="12.75">
      <c r="A81" s="183"/>
      <c r="B81" s="182">
        <v>41671</v>
      </c>
      <c r="C81" s="183" t="s">
        <v>168</v>
      </c>
      <c r="D81" s="186"/>
      <c r="E81" s="186"/>
      <c r="F81" s="186"/>
      <c r="G81" s="186"/>
      <c r="H81" s="186">
        <v>523</v>
      </c>
      <c r="I81" s="186">
        <v>522</v>
      </c>
      <c r="J81" s="186">
        <v>100</v>
      </c>
    </row>
    <row r="82" spans="1:10" ht="25.5">
      <c r="A82" s="183"/>
      <c r="B82" s="182"/>
      <c r="C82" s="272" t="s">
        <v>613</v>
      </c>
      <c r="D82" s="237"/>
      <c r="E82" s="237"/>
      <c r="F82" s="237"/>
      <c r="G82" s="237"/>
      <c r="H82" s="237">
        <v>523</v>
      </c>
      <c r="I82" s="237">
        <v>522</v>
      </c>
      <c r="J82" s="237">
        <v>100</v>
      </c>
    </row>
    <row r="83" spans="1:10" ht="25.5">
      <c r="A83" s="231" t="s">
        <v>142</v>
      </c>
      <c r="B83" s="236"/>
      <c r="C83" s="233" t="s">
        <v>165</v>
      </c>
      <c r="D83" s="234">
        <f>SUM(D72:D77)</f>
        <v>40225</v>
      </c>
      <c r="E83" s="234">
        <f>SUM(E72:E77)</f>
        <v>563485</v>
      </c>
      <c r="F83" s="234">
        <f>SUM(F72:F77)</f>
        <v>0</v>
      </c>
      <c r="G83" s="234">
        <v>603710</v>
      </c>
      <c r="H83" s="234">
        <f>H78+H82</f>
        <v>1360123</v>
      </c>
      <c r="I83" s="234">
        <f>I78+I82</f>
        <v>869274</v>
      </c>
      <c r="J83" s="234">
        <f>I83/H83*100</f>
        <v>63.911425657826534</v>
      </c>
    </row>
    <row r="84" spans="1:10" ht="12.75" customHeight="1">
      <c r="A84" s="187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20.25" customHeight="1">
      <c r="A85" s="562" t="s">
        <v>481</v>
      </c>
      <c r="B85" s="562"/>
      <c r="C85" s="562"/>
      <c r="D85" s="562"/>
      <c r="E85" s="562"/>
      <c r="F85" s="562"/>
      <c r="G85" s="562"/>
      <c r="H85" s="563"/>
      <c r="I85" s="562"/>
      <c r="J85" s="562"/>
    </row>
    <row r="86" spans="1:10" s="268" customFormat="1" ht="45" customHeight="1">
      <c r="A86" s="244" t="s">
        <v>170</v>
      </c>
      <c r="B86" s="244" t="s">
        <v>609</v>
      </c>
      <c r="C86" s="244" t="s">
        <v>172</v>
      </c>
      <c r="D86" s="230" t="s">
        <v>313</v>
      </c>
      <c r="E86" s="230" t="s">
        <v>314</v>
      </c>
      <c r="F86" s="230" t="s">
        <v>315</v>
      </c>
      <c r="G86" s="230" t="s">
        <v>624</v>
      </c>
      <c r="H86" s="312" t="s">
        <v>623</v>
      </c>
      <c r="I86" s="230" t="s">
        <v>617</v>
      </c>
      <c r="J86" s="230" t="s">
        <v>618</v>
      </c>
    </row>
    <row r="87" spans="1:10" ht="12.75">
      <c r="A87" s="183"/>
      <c r="B87" s="182"/>
      <c r="C87" s="231" t="s">
        <v>294</v>
      </c>
      <c r="D87" s="186"/>
      <c r="E87" s="186"/>
      <c r="F87" s="186"/>
      <c r="G87" s="186"/>
      <c r="H87" s="186"/>
      <c r="I87" s="186"/>
      <c r="J87" s="186"/>
    </row>
    <row r="88" spans="1:10" ht="12.75">
      <c r="A88" s="183" t="s">
        <v>146</v>
      </c>
      <c r="B88" s="182"/>
      <c r="C88" s="183" t="s">
        <v>173</v>
      </c>
      <c r="D88" s="186"/>
      <c r="E88" s="186"/>
      <c r="F88" s="186"/>
      <c r="G88" s="186"/>
      <c r="H88" s="186"/>
      <c r="I88" s="186"/>
      <c r="J88" s="186"/>
    </row>
    <row r="89" spans="1:10" ht="25.5">
      <c r="A89" s="183"/>
      <c r="B89" s="182">
        <v>39142</v>
      </c>
      <c r="C89" s="183" t="s">
        <v>206</v>
      </c>
      <c r="D89" s="186">
        <v>4263</v>
      </c>
      <c r="E89" s="186"/>
      <c r="F89" s="186"/>
      <c r="G89" s="186">
        <v>4263</v>
      </c>
      <c r="H89" s="186">
        <v>8931</v>
      </c>
      <c r="I89" s="186">
        <v>5151</v>
      </c>
      <c r="J89" s="186">
        <f>I89/H89*100</f>
        <v>57.675512260665094</v>
      </c>
    </row>
    <row r="90" spans="1:10" ht="25.5">
      <c r="A90" s="183"/>
      <c r="B90" s="182">
        <v>41335</v>
      </c>
      <c r="C90" s="183" t="s">
        <v>319</v>
      </c>
      <c r="D90" s="186">
        <v>18176</v>
      </c>
      <c r="E90" s="186"/>
      <c r="F90" s="186"/>
      <c r="G90" s="186">
        <v>18176</v>
      </c>
      <c r="H90" s="186">
        <v>17780</v>
      </c>
      <c r="I90" s="186">
        <v>13923</v>
      </c>
      <c r="J90" s="186">
        <f>I90/H90*100</f>
        <v>78.30708661417323</v>
      </c>
    </row>
    <row r="91" spans="1:10" ht="12.75">
      <c r="A91" s="183"/>
      <c r="B91" s="182">
        <v>41336</v>
      </c>
      <c r="C91" s="188" t="s">
        <v>504</v>
      </c>
      <c r="D91" s="186"/>
      <c r="E91" s="186"/>
      <c r="F91" s="186"/>
      <c r="G91" s="186"/>
      <c r="H91" s="186">
        <v>329</v>
      </c>
      <c r="I91" s="186">
        <v>329</v>
      </c>
      <c r="J91" s="186">
        <f>I91/H91*100</f>
        <v>100</v>
      </c>
    </row>
    <row r="92" spans="1:10" ht="30">
      <c r="A92" s="156" t="s">
        <v>146</v>
      </c>
      <c r="B92" s="238"/>
      <c r="C92" s="156" t="s">
        <v>210</v>
      </c>
      <c r="D92" s="239">
        <f aca="true" t="shared" si="16" ref="D92:I92">SUM(D89:D90)</f>
        <v>22439</v>
      </c>
      <c r="E92" s="239">
        <f t="shared" si="16"/>
        <v>0</v>
      </c>
      <c r="F92" s="239">
        <f t="shared" si="16"/>
        <v>0</v>
      </c>
      <c r="G92" s="239">
        <v>22439</v>
      </c>
      <c r="H92" s="239">
        <v>27040</v>
      </c>
      <c r="I92" s="239">
        <f t="shared" si="16"/>
        <v>19074</v>
      </c>
      <c r="J92" s="384">
        <f>I92/H92*100</f>
        <v>70.53994082840237</v>
      </c>
    </row>
    <row r="93" spans="1:10" s="3" customFormat="1" ht="15">
      <c r="A93" s="561"/>
      <c r="B93" s="561"/>
      <c r="C93" s="561"/>
      <c r="D93" s="561"/>
      <c r="E93" s="561"/>
      <c r="F93" s="561"/>
      <c r="G93" s="561"/>
      <c r="H93" s="561"/>
      <c r="I93" s="561"/>
      <c r="J93" s="561"/>
    </row>
    <row r="94" spans="1:10" s="27" customFormat="1" ht="15">
      <c r="A94" s="240"/>
      <c r="B94" s="240"/>
      <c r="C94" s="157" t="s">
        <v>278</v>
      </c>
      <c r="D94" s="241">
        <f>D66+D83+D92</f>
        <v>527999</v>
      </c>
      <c r="E94" s="241">
        <f>E66+E83+E92</f>
        <v>675273</v>
      </c>
      <c r="F94" s="241">
        <f>F66+F83+F92</f>
        <v>10210</v>
      </c>
      <c r="G94" s="241">
        <v>1223112</v>
      </c>
      <c r="H94" s="241">
        <v>2277405</v>
      </c>
      <c r="I94" s="241">
        <f>I66+I83+I92+I91</f>
        <v>1572647</v>
      </c>
      <c r="J94" s="241">
        <f>I94/H94*100</f>
        <v>69.05434035667788</v>
      </c>
    </row>
  </sheetData>
  <sheetProtection/>
  <mergeCells count="15">
    <mergeCell ref="B18:C18"/>
    <mergeCell ref="A39:J39"/>
    <mergeCell ref="A46:J46"/>
    <mergeCell ref="A54:J54"/>
    <mergeCell ref="B40:C40"/>
    <mergeCell ref="A93:J93"/>
    <mergeCell ref="A85:J85"/>
    <mergeCell ref="A1:J1"/>
    <mergeCell ref="A2:J2"/>
    <mergeCell ref="A68:J68"/>
    <mergeCell ref="A17:J17"/>
    <mergeCell ref="A30:J30"/>
    <mergeCell ref="B31:C31"/>
    <mergeCell ref="B47:C47"/>
    <mergeCell ref="B4:C4"/>
  </mergeCells>
  <printOptions headings="1"/>
  <pageMargins left="0.7480314960629921" right="0.7480314960629921" top="0.7480314960629921" bottom="0.5905511811023623" header="0.5118110236220472" footer="0.5118110236220472"/>
  <pageSetup horizontalDpi="600" verticalDpi="600" orientation="landscape" paperSize="9" scale="85" r:id="rId1"/>
  <headerFooter alignWithMargins="0">
    <oddHeader>&amp;R4. melléklet a  8/2014. (IV.30.) önk.rendelethez ezer Ft
</oddHeader>
    <oddFooter>&amp;C&amp;P</oddFooter>
  </headerFooter>
  <rowBreaks count="1" manualBreakCount="1">
    <brk id="45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61"/>
  <sheetViews>
    <sheetView view="pageLayout" workbookViewId="0" topLeftCell="A1">
      <selection activeCell="A17" sqref="A17:G17"/>
    </sheetView>
  </sheetViews>
  <sheetFormatPr defaultColWidth="9.140625" defaultRowHeight="12.75"/>
  <cols>
    <col min="1" max="1" width="6.421875" style="10" customWidth="1"/>
    <col min="2" max="2" width="4.8515625" style="10" customWidth="1"/>
    <col min="3" max="3" width="30.57421875" style="10" customWidth="1"/>
    <col min="4" max="4" width="9.00390625" style="10" customWidth="1"/>
    <col min="5" max="5" width="10.421875" style="10" customWidth="1"/>
    <col min="6" max="6" width="10.8515625" style="10" customWidth="1"/>
    <col min="7" max="7" width="9.57421875" style="10" customWidth="1"/>
    <col min="8" max="8" width="9.140625" style="10" customWidth="1"/>
  </cols>
  <sheetData>
    <row r="1" spans="1:8" ht="15.75">
      <c r="A1" s="574" t="s">
        <v>334</v>
      </c>
      <c r="B1" s="575"/>
      <c r="C1" s="575"/>
      <c r="D1" s="575"/>
      <c r="E1" s="575"/>
      <c r="F1" s="575"/>
      <c r="G1" s="575"/>
      <c r="H1" s="576"/>
    </row>
    <row r="2" spans="1:8" ht="15.75">
      <c r="A2" s="574" t="s">
        <v>486</v>
      </c>
      <c r="B2" s="575"/>
      <c r="C2" s="575"/>
      <c r="D2" s="575"/>
      <c r="E2" s="575"/>
      <c r="F2" s="575"/>
      <c r="G2" s="575"/>
      <c r="H2" s="576"/>
    </row>
    <row r="3" spans="1:8" ht="44.25" customHeight="1">
      <c r="A3" s="243" t="s">
        <v>170</v>
      </c>
      <c r="B3" s="243" t="s">
        <v>171</v>
      </c>
      <c r="C3" s="243" t="s">
        <v>172</v>
      </c>
      <c r="D3" s="244" t="s">
        <v>317</v>
      </c>
      <c r="E3" s="244" t="s">
        <v>623</v>
      </c>
      <c r="F3" s="244" t="s">
        <v>617</v>
      </c>
      <c r="G3" s="244" t="s">
        <v>618</v>
      </c>
      <c r="H3" s="9"/>
    </row>
    <row r="4" spans="1:8" ht="12.75">
      <c r="A4" s="276"/>
      <c r="B4" s="277"/>
      <c r="C4" s="278" t="s">
        <v>294</v>
      </c>
      <c r="D4" s="279"/>
      <c r="E4" s="279"/>
      <c r="F4" s="279"/>
      <c r="G4" s="280"/>
      <c r="H4" s="9"/>
    </row>
    <row r="5" spans="1:8" ht="12.75">
      <c r="A5" s="276" t="s">
        <v>116</v>
      </c>
      <c r="B5" s="277"/>
      <c r="C5" s="281" t="s">
        <v>166</v>
      </c>
      <c r="D5" s="279"/>
      <c r="E5" s="279"/>
      <c r="F5" s="279"/>
      <c r="G5" s="280"/>
      <c r="H5" s="9"/>
    </row>
    <row r="6" spans="1:8" ht="12.75">
      <c r="A6" s="276"/>
      <c r="B6" s="277">
        <v>39087</v>
      </c>
      <c r="C6" s="282" t="s">
        <v>189</v>
      </c>
      <c r="D6" s="279"/>
      <c r="E6" s="279"/>
      <c r="F6" s="279"/>
      <c r="G6" s="280"/>
      <c r="H6" s="9"/>
    </row>
    <row r="7" spans="1:8" ht="12.75">
      <c r="A7" s="276"/>
      <c r="B7" s="277"/>
      <c r="C7" s="281" t="s">
        <v>487</v>
      </c>
      <c r="D7" s="279">
        <v>11135</v>
      </c>
      <c r="E7" s="280">
        <v>11135</v>
      </c>
      <c r="F7" s="279">
        <v>5207</v>
      </c>
      <c r="G7" s="280">
        <f>F7/E7*100</f>
        <v>46.76246070947463</v>
      </c>
      <c r="H7" s="9"/>
    </row>
    <row r="8" spans="1:8" ht="12.75">
      <c r="A8" s="276"/>
      <c r="B8" s="277"/>
      <c r="C8" s="281" t="s">
        <v>488</v>
      </c>
      <c r="D8" s="279">
        <v>300</v>
      </c>
      <c r="E8" s="280">
        <v>300</v>
      </c>
      <c r="F8" s="279">
        <v>300</v>
      </c>
      <c r="G8" s="280">
        <f aca="true" t="shared" si="0" ref="G8:G15">F8/E8*100</f>
        <v>100</v>
      </c>
      <c r="H8" s="9"/>
    </row>
    <row r="9" spans="1:8" ht="12.75">
      <c r="A9" s="276"/>
      <c r="B9" s="277"/>
      <c r="C9" s="281" t="s">
        <v>489</v>
      </c>
      <c r="D9" s="279">
        <v>41028</v>
      </c>
      <c r="E9" s="280">
        <v>41028</v>
      </c>
      <c r="F9" s="279">
        <v>41028</v>
      </c>
      <c r="G9" s="280">
        <f t="shared" si="0"/>
        <v>100</v>
      </c>
      <c r="H9" s="9"/>
    </row>
    <row r="10" spans="1:8" ht="12.75">
      <c r="A10" s="276"/>
      <c r="B10" s="277"/>
      <c r="C10" s="281" t="s">
        <v>490</v>
      </c>
      <c r="D10" s="279">
        <v>137</v>
      </c>
      <c r="E10" s="280">
        <v>274</v>
      </c>
      <c r="F10" s="279">
        <v>0</v>
      </c>
      <c r="G10" s="280">
        <f t="shared" si="0"/>
        <v>0</v>
      </c>
      <c r="H10" s="9"/>
    </row>
    <row r="11" spans="1:8" ht="12.75">
      <c r="A11" s="276"/>
      <c r="B11" s="277"/>
      <c r="C11" s="281" t="s">
        <v>491</v>
      </c>
      <c r="D11" s="279">
        <v>214</v>
      </c>
      <c r="E11" s="280">
        <v>214</v>
      </c>
      <c r="F11" s="279">
        <v>214</v>
      </c>
      <c r="G11" s="280">
        <f t="shared" si="0"/>
        <v>100</v>
      </c>
      <c r="H11" s="9"/>
    </row>
    <row r="12" spans="1:8" ht="25.5" customHeight="1">
      <c r="A12" s="276"/>
      <c r="B12" s="277"/>
      <c r="C12" s="41" t="s">
        <v>614</v>
      </c>
      <c r="D12" s="279"/>
      <c r="E12" s="280">
        <v>42841</v>
      </c>
      <c r="F12" s="279">
        <v>41935</v>
      </c>
      <c r="G12" s="280">
        <f t="shared" si="0"/>
        <v>97.88520342662402</v>
      </c>
      <c r="H12" s="9"/>
    </row>
    <row r="13" spans="1:8" ht="12.75">
      <c r="A13" s="276"/>
      <c r="B13" s="277"/>
      <c r="C13" s="74" t="s">
        <v>631</v>
      </c>
      <c r="D13" s="279"/>
      <c r="E13" s="280">
        <v>41</v>
      </c>
      <c r="F13" s="279"/>
      <c r="G13" s="280">
        <f t="shared" si="0"/>
        <v>0</v>
      </c>
      <c r="H13" s="9"/>
    </row>
    <row r="14" spans="1:8" ht="25.5">
      <c r="A14" s="276"/>
      <c r="B14" s="277"/>
      <c r="C14" s="74" t="s">
        <v>633</v>
      </c>
      <c r="D14" s="279"/>
      <c r="E14" s="280">
        <v>105</v>
      </c>
      <c r="F14" s="279">
        <v>105</v>
      </c>
      <c r="G14" s="280">
        <f t="shared" si="0"/>
        <v>100</v>
      </c>
      <c r="H14" s="9"/>
    </row>
    <row r="15" spans="1:8" ht="12.75">
      <c r="A15" s="276"/>
      <c r="B15" s="277"/>
      <c r="C15" s="74" t="s">
        <v>632</v>
      </c>
      <c r="D15" s="279"/>
      <c r="E15" s="280">
        <v>169</v>
      </c>
      <c r="F15" s="279">
        <v>169</v>
      </c>
      <c r="G15" s="280">
        <f t="shared" si="0"/>
        <v>100</v>
      </c>
      <c r="H15" s="9"/>
    </row>
    <row r="16" spans="1:8" s="82" customFormat="1" ht="12.75">
      <c r="A16" s="407"/>
      <c r="B16" s="408"/>
      <c r="C16" s="282" t="s">
        <v>123</v>
      </c>
      <c r="D16" s="283">
        <f>SUM(D7:D11)</f>
        <v>52814</v>
      </c>
      <c r="E16" s="255">
        <f>SUM(E7:E15)</f>
        <v>96107</v>
      </c>
      <c r="F16" s="283">
        <f>SUM(F7:F15)</f>
        <v>88958</v>
      </c>
      <c r="G16" s="255">
        <f>F16/E16*100</f>
        <v>92.56141592183712</v>
      </c>
      <c r="H16" s="9"/>
    </row>
    <row r="17" spans="1:8" s="245" customFormat="1" ht="12.75">
      <c r="A17" s="572"/>
      <c r="B17" s="573"/>
      <c r="C17" s="573"/>
      <c r="D17" s="573"/>
      <c r="E17" s="573"/>
      <c r="F17" s="573"/>
      <c r="G17" s="573"/>
      <c r="H17" s="9"/>
    </row>
    <row r="18" spans="1:8" ht="12.75">
      <c r="A18" s="276"/>
      <c r="B18" s="277">
        <v>39088</v>
      </c>
      <c r="C18" s="282" t="s">
        <v>174</v>
      </c>
      <c r="D18" s="279"/>
      <c r="E18" s="279"/>
      <c r="F18" s="279"/>
      <c r="G18" s="280"/>
      <c r="H18" s="9"/>
    </row>
    <row r="19" spans="1:8" ht="12.75">
      <c r="A19" s="276"/>
      <c r="B19" s="277"/>
      <c r="C19" s="281" t="s">
        <v>492</v>
      </c>
      <c r="D19" s="279">
        <v>1600</v>
      </c>
      <c r="E19" s="279">
        <v>1600</v>
      </c>
      <c r="F19" s="279">
        <v>1600</v>
      </c>
      <c r="G19" s="280">
        <f>F19/E19*100</f>
        <v>100</v>
      </c>
      <c r="H19" s="9"/>
    </row>
    <row r="20" spans="1:8" ht="12.75">
      <c r="A20" s="276"/>
      <c r="B20" s="277"/>
      <c r="C20" s="281" t="s">
        <v>493</v>
      </c>
      <c r="D20" s="279">
        <v>850</v>
      </c>
      <c r="E20" s="279">
        <v>850</v>
      </c>
      <c r="F20" s="279">
        <v>850</v>
      </c>
      <c r="G20" s="280">
        <f aca="true" t="shared" si="1" ref="G20:G32">F20/E20*100</f>
        <v>100</v>
      </c>
      <c r="H20" s="9"/>
    </row>
    <row r="21" spans="1:8" ht="12.75">
      <c r="A21" s="276"/>
      <c r="B21" s="277"/>
      <c r="C21" s="281" t="s">
        <v>494</v>
      </c>
      <c r="D21" s="279">
        <v>974</v>
      </c>
      <c r="E21" s="279">
        <v>974</v>
      </c>
      <c r="F21" s="279">
        <v>50</v>
      </c>
      <c r="G21" s="280">
        <f t="shared" si="1"/>
        <v>5.133470225872689</v>
      </c>
      <c r="H21" s="9"/>
    </row>
    <row r="22" spans="1:8" ht="12.75">
      <c r="A22" s="276"/>
      <c r="B22" s="277"/>
      <c r="C22" s="281" t="s">
        <v>495</v>
      </c>
      <c r="D22" s="279">
        <v>2500</v>
      </c>
      <c r="E22" s="279">
        <v>2500</v>
      </c>
      <c r="F22" s="279">
        <v>1810</v>
      </c>
      <c r="G22" s="280">
        <f t="shared" si="1"/>
        <v>72.39999999999999</v>
      </c>
      <c r="H22" s="9"/>
    </row>
    <row r="23" spans="1:8" ht="12.75">
      <c r="A23" s="276"/>
      <c r="B23" s="277"/>
      <c r="C23" s="284" t="s">
        <v>496</v>
      </c>
      <c r="D23" s="288">
        <v>140</v>
      </c>
      <c r="E23" s="288">
        <v>140</v>
      </c>
      <c r="F23" s="288">
        <v>0</v>
      </c>
      <c r="G23" s="280">
        <f t="shared" si="1"/>
        <v>0</v>
      </c>
      <c r="H23" s="9"/>
    </row>
    <row r="24" spans="1:8" ht="12.75">
      <c r="A24" s="276"/>
      <c r="B24" s="277"/>
      <c r="C24" s="284" t="s">
        <v>497</v>
      </c>
      <c r="D24" s="288">
        <v>5110</v>
      </c>
      <c r="E24" s="288">
        <v>5110</v>
      </c>
      <c r="F24" s="288">
        <v>5110</v>
      </c>
      <c r="G24" s="280">
        <f t="shared" si="1"/>
        <v>100</v>
      </c>
      <c r="H24" s="9"/>
    </row>
    <row r="25" spans="1:7" s="9" customFormat="1" ht="12.75">
      <c r="A25" s="285"/>
      <c r="B25" s="286"/>
      <c r="C25" s="287" t="s">
        <v>498</v>
      </c>
      <c r="D25" s="288">
        <v>1912</v>
      </c>
      <c r="E25" s="288">
        <v>1912</v>
      </c>
      <c r="F25" s="288">
        <v>200</v>
      </c>
      <c r="G25" s="280">
        <f t="shared" si="1"/>
        <v>10.460251046025103</v>
      </c>
    </row>
    <row r="26" spans="1:7" s="9" customFormat="1" ht="12.75">
      <c r="A26" s="285"/>
      <c r="B26" s="286"/>
      <c r="C26" s="287" t="s">
        <v>499</v>
      </c>
      <c r="D26" s="288">
        <v>329</v>
      </c>
      <c r="E26" s="288"/>
      <c r="F26" s="288">
        <v>0</v>
      </c>
      <c r="G26" s="280"/>
    </row>
    <row r="27" spans="1:7" s="9" customFormat="1" ht="12.75">
      <c r="A27" s="285"/>
      <c r="B27" s="286"/>
      <c r="C27" s="287" t="s">
        <v>500</v>
      </c>
      <c r="D27" s="288"/>
      <c r="E27" s="288">
        <v>1082</v>
      </c>
      <c r="F27" s="288">
        <f>SUM(D27:E27)</f>
        <v>1082</v>
      </c>
      <c r="G27" s="280">
        <f t="shared" si="1"/>
        <v>100</v>
      </c>
    </row>
    <row r="28" spans="1:7" s="9" customFormat="1" ht="12.75">
      <c r="A28" s="285"/>
      <c r="B28" s="286"/>
      <c r="C28" s="287" t="s">
        <v>502</v>
      </c>
      <c r="D28" s="288"/>
      <c r="E28" s="288">
        <v>30</v>
      </c>
      <c r="F28" s="288">
        <v>30</v>
      </c>
      <c r="G28" s="280">
        <f t="shared" si="1"/>
        <v>100</v>
      </c>
    </row>
    <row r="29" spans="1:7" s="9" customFormat="1" ht="12.75">
      <c r="A29" s="285"/>
      <c r="B29" s="286"/>
      <c r="C29" s="287" t="s">
        <v>503</v>
      </c>
      <c r="D29" s="288"/>
      <c r="E29" s="288">
        <v>40</v>
      </c>
      <c r="F29" s="288">
        <v>40</v>
      </c>
      <c r="G29" s="280">
        <f t="shared" si="1"/>
        <v>100</v>
      </c>
    </row>
    <row r="30" spans="1:7" s="9" customFormat="1" ht="12.75">
      <c r="A30" s="285"/>
      <c r="B30" s="286"/>
      <c r="C30" s="287" t="s">
        <v>634</v>
      </c>
      <c r="D30" s="288"/>
      <c r="E30" s="288">
        <v>15</v>
      </c>
      <c r="F30" s="288">
        <v>15</v>
      </c>
      <c r="G30" s="280">
        <f t="shared" si="1"/>
        <v>100</v>
      </c>
    </row>
    <row r="31" spans="1:7" s="9" customFormat="1" ht="12.75">
      <c r="A31" s="285"/>
      <c r="B31" s="286"/>
      <c r="C31" s="287" t="s">
        <v>635</v>
      </c>
      <c r="D31" s="288"/>
      <c r="E31" s="288">
        <v>5400</v>
      </c>
      <c r="F31" s="288">
        <v>5400</v>
      </c>
      <c r="G31" s="280">
        <f t="shared" si="1"/>
        <v>100</v>
      </c>
    </row>
    <row r="32" spans="1:8" s="82" customFormat="1" ht="12.75">
      <c r="A32" s="407"/>
      <c r="B32" s="408"/>
      <c r="C32" s="282" t="s">
        <v>123</v>
      </c>
      <c r="D32" s="283">
        <f>SUM(D19:D26)</f>
        <v>13415</v>
      </c>
      <c r="E32" s="255">
        <f>SUM(E19:E31)</f>
        <v>19653</v>
      </c>
      <c r="F32" s="409">
        <v>16172</v>
      </c>
      <c r="G32" s="410">
        <f t="shared" si="1"/>
        <v>82.28769144659849</v>
      </c>
      <c r="H32" s="9"/>
    </row>
    <row r="33" spans="1:8" s="245" customFormat="1" ht="12.75">
      <c r="A33" s="572"/>
      <c r="B33" s="573"/>
      <c r="C33" s="573"/>
      <c r="D33" s="573"/>
      <c r="E33" s="573"/>
      <c r="F33" s="573"/>
      <c r="G33" s="573"/>
      <c r="H33" s="9"/>
    </row>
    <row r="34" spans="1:8" s="82" customFormat="1" ht="15.75">
      <c r="A34" s="407"/>
      <c r="B34" s="408"/>
      <c r="C34" s="289" t="s">
        <v>340</v>
      </c>
      <c r="D34" s="290">
        <f>D16+D32</f>
        <v>66229</v>
      </c>
      <c r="E34" s="290">
        <f>E16+E32</f>
        <v>115760</v>
      </c>
      <c r="F34" s="290">
        <f>F16+F32</f>
        <v>105130</v>
      </c>
      <c r="G34" s="214">
        <f>F34/E34*100</f>
        <v>90.81720801658604</v>
      </c>
      <c r="H34" s="9"/>
    </row>
    <row r="35" spans="1:8" ht="12.75">
      <c r="A35"/>
      <c r="B35"/>
      <c r="C35" s="31"/>
      <c r="D35" s="9"/>
      <c r="E35" s="9"/>
      <c r="F35" s="9"/>
      <c r="G35" s="9"/>
      <c r="H35" s="9"/>
    </row>
    <row r="36" spans="1:8" ht="12.75">
      <c r="A36"/>
      <c r="B36"/>
      <c r="C36" s="31"/>
      <c r="D36" s="9"/>
      <c r="E36" s="9"/>
      <c r="F36" s="9"/>
      <c r="G36" s="9"/>
      <c r="H36" s="9"/>
    </row>
    <row r="37" spans="3:6" ht="12.75">
      <c r="C37" s="291"/>
      <c r="D37" s="18"/>
      <c r="E37" s="18"/>
      <c r="F37" s="18"/>
    </row>
    <row r="38" spans="3:6" ht="12.75">
      <c r="C38" s="291"/>
      <c r="D38" s="18"/>
      <c r="E38" s="18"/>
      <c r="F38" s="18"/>
    </row>
    <row r="39" spans="3:6" ht="12.75">
      <c r="C39" s="291"/>
      <c r="D39" s="18"/>
      <c r="E39" s="18"/>
      <c r="F39" s="18"/>
    </row>
    <row r="40" spans="3:6" ht="12.75">
      <c r="C40" s="291"/>
      <c r="D40" s="18"/>
      <c r="E40" s="18"/>
      <c r="F40" s="18"/>
    </row>
    <row r="41" ht="12.75">
      <c r="C41" s="291"/>
    </row>
    <row r="42" ht="12.75">
      <c r="C42" s="291"/>
    </row>
    <row r="43" ht="12.75">
      <c r="C43" s="291"/>
    </row>
    <row r="44" ht="12.75">
      <c r="C44" s="291"/>
    </row>
    <row r="45" ht="12.75">
      <c r="C45" s="291"/>
    </row>
    <row r="46" ht="12.75">
      <c r="C46" s="291"/>
    </row>
    <row r="47" ht="12.75">
      <c r="C47" s="291"/>
    </row>
    <row r="48" ht="12.75">
      <c r="C48" s="291"/>
    </row>
    <row r="49" ht="12.75">
      <c r="C49" s="291"/>
    </row>
    <row r="50" ht="12.75">
      <c r="C50" s="291"/>
    </row>
    <row r="51" ht="12.75">
      <c r="C51" s="291"/>
    </row>
    <row r="52" ht="12.75">
      <c r="C52" s="291"/>
    </row>
    <row r="53" ht="12.75">
      <c r="C53" s="291"/>
    </row>
    <row r="54" ht="12.75">
      <c r="C54" s="291"/>
    </row>
    <row r="55" ht="12.75">
      <c r="C55" s="291"/>
    </row>
    <row r="56" ht="12.75">
      <c r="C56" s="291"/>
    </row>
    <row r="57" ht="12.75">
      <c r="C57" s="291"/>
    </row>
    <row r="58" ht="12.75">
      <c r="C58" s="291"/>
    </row>
    <row r="59" ht="12.75">
      <c r="C59" s="291"/>
    </row>
    <row r="60" ht="12.75">
      <c r="C60" s="291"/>
    </row>
    <row r="61" ht="12.75">
      <c r="C61" s="291"/>
    </row>
  </sheetData>
  <sheetProtection/>
  <mergeCells count="4">
    <mergeCell ref="A17:G17"/>
    <mergeCell ref="A33:G33"/>
    <mergeCell ref="A1:H1"/>
    <mergeCell ref="A2:H2"/>
  </mergeCells>
  <printOptions headings="1"/>
  <pageMargins left="0.75" right="0.75" top="1" bottom="1" header="0.5" footer="0.5"/>
  <pageSetup fitToHeight="1" fitToWidth="1" horizontalDpi="300" verticalDpi="300" orientation="portrait" paperSize="9" scale="93" r:id="rId1"/>
  <headerFooter alignWithMargins="0">
    <oddHeader>&amp;R5. melléklet a 8/2014. (IV.30.) önk rendelethez, 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22"/>
  <sheetViews>
    <sheetView view="pageLayout" workbookViewId="0" topLeftCell="A1">
      <selection activeCell="G26" sqref="G26:H26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3" width="4.8515625" style="0" customWidth="1"/>
    <col min="4" max="4" width="47.421875" style="0" customWidth="1"/>
    <col min="6" max="6" width="12.00390625" style="0" customWidth="1"/>
    <col min="8" max="8" width="13.7109375" style="0" bestFit="1" customWidth="1"/>
  </cols>
  <sheetData>
    <row r="1" spans="1:8" ht="15.75">
      <c r="A1" s="574" t="s">
        <v>334</v>
      </c>
      <c r="B1" s="574"/>
      <c r="C1" s="574"/>
      <c r="D1" s="574"/>
      <c r="E1" s="574"/>
      <c r="F1" s="574"/>
      <c r="G1" s="574"/>
      <c r="H1" s="574"/>
    </row>
    <row r="2" spans="1:8" ht="24" customHeight="1">
      <c r="A2" s="577" t="s">
        <v>334</v>
      </c>
      <c r="B2" s="577"/>
      <c r="C2" s="577"/>
      <c r="D2" s="577"/>
      <c r="E2" s="577"/>
      <c r="F2" s="577"/>
      <c r="G2" s="577"/>
      <c r="H2" s="10"/>
    </row>
    <row r="3" spans="1:8" ht="33" customHeight="1">
      <c r="A3" s="578" t="s">
        <v>508</v>
      </c>
      <c r="B3" s="578"/>
      <c r="C3" s="578"/>
      <c r="D3" s="578"/>
      <c r="E3" s="578"/>
      <c r="F3" s="578"/>
      <c r="G3" s="578"/>
      <c r="H3" s="10"/>
    </row>
    <row r="4" spans="1:8" ht="45">
      <c r="A4" s="243" t="s">
        <v>509</v>
      </c>
      <c r="B4" s="243" t="s">
        <v>510</v>
      </c>
      <c r="C4" s="243" t="s">
        <v>511</v>
      </c>
      <c r="D4" s="243" t="s">
        <v>172</v>
      </c>
      <c r="E4" s="244" t="s">
        <v>317</v>
      </c>
      <c r="F4" s="244" t="s">
        <v>623</v>
      </c>
      <c r="G4" s="244" t="s">
        <v>617</v>
      </c>
      <c r="H4" s="244" t="s">
        <v>618</v>
      </c>
    </row>
    <row r="5" spans="1:8" s="125" customFormat="1" ht="12.75">
      <c r="A5" s="36"/>
      <c r="B5" s="276"/>
      <c r="C5" s="277"/>
      <c r="D5" s="278" t="s">
        <v>294</v>
      </c>
      <c r="E5" s="411"/>
      <c r="F5" s="411"/>
      <c r="G5" s="411"/>
      <c r="H5" s="411"/>
    </row>
    <row r="6" spans="1:8" s="125" customFormat="1" ht="12.75">
      <c r="A6" s="36"/>
      <c r="B6" s="276" t="s">
        <v>117</v>
      </c>
      <c r="C6" s="277"/>
      <c r="D6" s="281" t="s">
        <v>120</v>
      </c>
      <c r="E6" s="411"/>
      <c r="F6" s="411"/>
      <c r="G6" s="411"/>
      <c r="H6" s="411"/>
    </row>
    <row r="7" spans="1:8" s="125" customFormat="1" ht="12.75">
      <c r="A7" s="36"/>
      <c r="B7" s="276"/>
      <c r="C7" s="277">
        <v>39116</v>
      </c>
      <c r="D7" s="412" t="s">
        <v>512</v>
      </c>
      <c r="E7" s="411"/>
      <c r="F7" s="411"/>
      <c r="G7" s="411"/>
      <c r="H7" s="411"/>
    </row>
    <row r="8" spans="1:8" s="125" customFormat="1" ht="41.25" customHeight="1">
      <c r="A8" s="36"/>
      <c r="B8" s="276"/>
      <c r="C8" s="277"/>
      <c r="D8" s="413" t="s">
        <v>1173</v>
      </c>
      <c r="E8" s="411">
        <v>53665</v>
      </c>
      <c r="F8" s="411">
        <v>0</v>
      </c>
      <c r="G8" s="411"/>
      <c r="H8" s="411"/>
    </row>
    <row r="9" spans="1:8" s="126" customFormat="1" ht="38.25">
      <c r="A9" s="36"/>
      <c r="B9" s="276"/>
      <c r="C9" s="277"/>
      <c r="D9" s="414" t="s">
        <v>513</v>
      </c>
      <c r="E9" s="411">
        <v>82226</v>
      </c>
      <c r="F9" s="411">
        <f>SUM(D9:E9)</f>
        <v>82226</v>
      </c>
      <c r="G9" s="411"/>
      <c r="H9" s="411">
        <f aca="true" t="shared" si="0" ref="H9:H14">G9/F9*100</f>
        <v>0</v>
      </c>
    </row>
    <row r="10" spans="1:8" s="126" customFormat="1" ht="25.5">
      <c r="A10" s="36"/>
      <c r="B10" s="276"/>
      <c r="C10" s="277"/>
      <c r="D10" s="414" t="s">
        <v>514</v>
      </c>
      <c r="E10" s="411">
        <v>6606</v>
      </c>
      <c r="F10" s="411">
        <v>158698</v>
      </c>
      <c r="G10" s="411">
        <v>158698</v>
      </c>
      <c r="H10" s="411">
        <f t="shared" si="0"/>
        <v>100</v>
      </c>
    </row>
    <row r="11" spans="1:8" s="126" customFormat="1" ht="38.25">
      <c r="A11" s="36"/>
      <c r="B11" s="276"/>
      <c r="C11" s="277"/>
      <c r="D11" s="39" t="s">
        <v>507</v>
      </c>
      <c r="E11" s="411"/>
      <c r="F11" s="411">
        <v>5505</v>
      </c>
      <c r="G11" s="411">
        <v>1823</v>
      </c>
      <c r="H11" s="411">
        <f t="shared" si="0"/>
        <v>33.11534968210717</v>
      </c>
    </row>
    <row r="12" spans="1:8" s="126" customFormat="1" ht="12.75">
      <c r="A12" s="36"/>
      <c r="B12" s="276"/>
      <c r="C12" s="277"/>
      <c r="D12" s="414" t="s">
        <v>515</v>
      </c>
      <c r="E12" s="411"/>
      <c r="F12" s="411">
        <v>37</v>
      </c>
      <c r="G12" s="411"/>
      <c r="H12" s="411">
        <f t="shared" si="0"/>
        <v>0</v>
      </c>
    </row>
    <row r="13" spans="1:8" s="126" customFormat="1" ht="12.75">
      <c r="A13" s="36"/>
      <c r="B13" s="276"/>
      <c r="C13" s="277"/>
      <c r="D13" s="414" t="s">
        <v>636</v>
      </c>
      <c r="E13" s="411"/>
      <c r="F13" s="411">
        <v>1588</v>
      </c>
      <c r="G13" s="411"/>
      <c r="H13" s="411">
        <f t="shared" si="0"/>
        <v>0</v>
      </c>
    </row>
    <row r="14" spans="1:8" ht="25.5">
      <c r="A14" s="36"/>
      <c r="B14" s="276"/>
      <c r="C14" s="277"/>
      <c r="D14" s="414" t="s">
        <v>517</v>
      </c>
      <c r="E14" s="411"/>
      <c r="F14" s="411">
        <v>49391</v>
      </c>
      <c r="G14" s="411">
        <v>49391</v>
      </c>
      <c r="H14" s="411">
        <f t="shared" si="0"/>
        <v>100</v>
      </c>
    </row>
    <row r="15" spans="1:8" ht="12.75">
      <c r="A15" s="415"/>
      <c r="B15" s="407"/>
      <c r="C15" s="408"/>
      <c r="D15" s="282" t="s">
        <v>123</v>
      </c>
      <c r="E15" s="416">
        <f>SUM(E8:E10)</f>
        <v>142497</v>
      </c>
      <c r="F15" s="416">
        <f>SUM(F8:F14)</f>
        <v>297445</v>
      </c>
      <c r="G15" s="416">
        <f>SUM(G8:G14)</f>
        <v>209912</v>
      </c>
      <c r="H15" s="416">
        <f>G15/F15*100</f>
        <v>70.57170233152348</v>
      </c>
    </row>
    <row r="16" spans="1:8" ht="12.75">
      <c r="A16" s="36"/>
      <c r="B16" s="276" t="s">
        <v>117</v>
      </c>
      <c r="C16" s="277"/>
      <c r="D16" s="281" t="s">
        <v>120</v>
      </c>
      <c r="E16" s="411"/>
      <c r="F16" s="411"/>
      <c r="G16" s="411"/>
      <c r="H16" s="411"/>
    </row>
    <row r="17" spans="1:8" ht="12.75">
      <c r="A17" s="36"/>
      <c r="B17" s="276"/>
      <c r="C17" s="277">
        <v>39117</v>
      </c>
      <c r="D17" s="413" t="s">
        <v>1174</v>
      </c>
      <c r="E17" s="411"/>
      <c r="F17" s="411">
        <v>114</v>
      </c>
      <c r="G17" s="411">
        <v>114</v>
      </c>
      <c r="H17" s="411">
        <f>G17/F17*100</f>
        <v>100</v>
      </c>
    </row>
    <row r="18" spans="1:8" s="3" customFormat="1" ht="12.75">
      <c r="A18" s="36"/>
      <c r="B18" s="276"/>
      <c r="C18" s="277"/>
      <c r="D18" s="413" t="s">
        <v>1175</v>
      </c>
      <c r="E18" s="411"/>
      <c r="F18" s="411">
        <v>257</v>
      </c>
      <c r="G18" s="411">
        <v>252</v>
      </c>
      <c r="H18" s="411">
        <f>G18/F18*100</f>
        <v>98.0544747081712</v>
      </c>
    </row>
    <row r="19" spans="1:8" ht="14.25" customHeight="1">
      <c r="A19" s="36"/>
      <c r="B19" s="276"/>
      <c r="C19" s="417"/>
      <c r="D19" s="282" t="s">
        <v>123</v>
      </c>
      <c r="E19" s="416">
        <v>0</v>
      </c>
      <c r="F19" s="416">
        <f>SUM(F17:F18)</f>
        <v>371</v>
      </c>
      <c r="G19" s="418">
        <f>SUM(G17:G18)</f>
        <v>366</v>
      </c>
      <c r="H19" s="418">
        <f>G19/F19*100</f>
        <v>98.6522911051213</v>
      </c>
    </row>
    <row r="20" spans="1:8" ht="12.75">
      <c r="A20" s="579"/>
      <c r="B20" s="580"/>
      <c r="C20" s="580"/>
      <c r="D20" s="580"/>
      <c r="E20" s="580"/>
      <c r="F20" s="580"/>
      <c r="G20" s="580"/>
      <c r="H20" s="580"/>
    </row>
    <row r="21" spans="1:8" ht="12.75">
      <c r="A21" s="36"/>
      <c r="B21" s="276"/>
      <c r="C21" s="417"/>
      <c r="D21" s="282" t="s">
        <v>340</v>
      </c>
      <c r="E21" s="416">
        <f>E15+E19</f>
        <v>142497</v>
      </c>
      <c r="F21" s="416">
        <f>F15+F19</f>
        <v>297816</v>
      </c>
      <c r="G21" s="416">
        <f>G15+G19</f>
        <v>210278</v>
      </c>
      <c r="H21" s="416">
        <f>G21/F21*100</f>
        <v>70.60668332124533</v>
      </c>
    </row>
    <row r="22" spans="1:8" ht="12.75">
      <c r="A22" s="10"/>
      <c r="B22" s="10"/>
      <c r="C22" s="10"/>
      <c r="D22" s="10"/>
      <c r="E22" s="10"/>
      <c r="F22" s="10"/>
      <c r="G22" s="10"/>
      <c r="H22" s="10"/>
    </row>
  </sheetData>
  <sheetProtection/>
  <mergeCells count="4">
    <mergeCell ref="A1:H1"/>
    <mergeCell ref="A2:G2"/>
    <mergeCell ref="A3:G3"/>
    <mergeCell ref="A20:H20"/>
  </mergeCells>
  <printOptions headings="1"/>
  <pageMargins left="0.7" right="0.7" top="0.75" bottom="0.75" header="0.3" footer="0.3"/>
  <pageSetup horizontalDpi="300" verticalDpi="300" orientation="landscape" paperSize="9" scale="94" r:id="rId1"/>
  <headerFooter alignWithMargins="0">
    <oddHeader>&amp;R6. melléklet a 8/2014. (IV.30.) önk.rendelethez, 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5"/>
  <sheetViews>
    <sheetView view="pageLayout" workbookViewId="0" topLeftCell="A1">
      <selection activeCell="D23" sqref="D23"/>
    </sheetView>
  </sheetViews>
  <sheetFormatPr defaultColWidth="9.140625" defaultRowHeight="12.75"/>
  <cols>
    <col min="1" max="1" width="14.57421875" style="0" customWidth="1"/>
    <col min="2" max="2" width="50.8515625" style="12" customWidth="1"/>
    <col min="3" max="6" width="10.8515625" style="0" customWidth="1"/>
  </cols>
  <sheetData>
    <row r="1" spans="1:6" ht="15.75">
      <c r="A1" s="574" t="s">
        <v>334</v>
      </c>
      <c r="B1" s="574"/>
      <c r="C1" s="574"/>
      <c r="D1" s="574"/>
      <c r="E1" s="574"/>
      <c r="F1" s="574"/>
    </row>
    <row r="2" spans="1:6" ht="15.75">
      <c r="A2" s="538" t="s">
        <v>341</v>
      </c>
      <c r="B2" s="538"/>
      <c r="C2" s="538"/>
      <c r="D2" s="538"/>
      <c r="E2" s="538"/>
      <c r="F2" s="538"/>
    </row>
    <row r="3" spans="1:6" ht="25.5">
      <c r="A3" s="314"/>
      <c r="B3" s="247" t="s">
        <v>118</v>
      </c>
      <c r="C3" s="247" t="s">
        <v>317</v>
      </c>
      <c r="D3" s="247" t="s">
        <v>623</v>
      </c>
      <c r="E3" s="247" t="s">
        <v>617</v>
      </c>
      <c r="F3" s="247" t="s">
        <v>618</v>
      </c>
    </row>
    <row r="4" spans="1:6" ht="12.75">
      <c r="A4" s="583" t="s">
        <v>187</v>
      </c>
      <c r="B4" s="584"/>
      <c r="C4" s="313"/>
      <c r="D4" s="313"/>
      <c r="E4" s="313"/>
      <c r="F4" s="313"/>
    </row>
    <row r="5" spans="1:6" ht="12.75">
      <c r="A5" s="583" t="s">
        <v>294</v>
      </c>
      <c r="B5" s="584"/>
      <c r="C5" s="313"/>
      <c r="D5" s="313"/>
      <c r="E5" s="313"/>
      <c r="F5" s="313"/>
    </row>
    <row r="6" spans="1:6" ht="12.75">
      <c r="A6" s="315"/>
      <c r="B6" s="41" t="s">
        <v>342</v>
      </c>
      <c r="C6" s="279">
        <v>445</v>
      </c>
      <c r="D6" s="279">
        <v>5219</v>
      </c>
      <c r="E6" s="279">
        <v>445</v>
      </c>
      <c r="F6" s="279">
        <f>E6/D6*100</f>
        <v>8.526537650890976</v>
      </c>
    </row>
    <row r="7" spans="1:6" ht="12.75">
      <c r="A7" s="315"/>
      <c r="B7" s="41" t="s">
        <v>343</v>
      </c>
      <c r="C7" s="279">
        <v>889</v>
      </c>
      <c r="D7" s="279">
        <v>37431</v>
      </c>
      <c r="E7" s="279">
        <v>5016</v>
      </c>
      <c r="F7" s="279">
        <f aca="true" t="shared" si="0" ref="F7:F26">E7/D7*100</f>
        <v>13.400657209265049</v>
      </c>
    </row>
    <row r="8" spans="1:6" ht="25.5">
      <c r="A8" s="315"/>
      <c r="B8" s="39" t="s">
        <v>468</v>
      </c>
      <c r="C8" s="279"/>
      <c r="D8" s="279">
        <v>6844</v>
      </c>
      <c r="E8" s="279">
        <v>0</v>
      </c>
      <c r="F8" s="279">
        <f t="shared" si="0"/>
        <v>0</v>
      </c>
    </row>
    <row r="9" spans="1:6" ht="12.75">
      <c r="A9" s="315"/>
      <c r="B9" s="39" t="s">
        <v>505</v>
      </c>
      <c r="C9" s="279"/>
      <c r="D9" s="279">
        <v>3806</v>
      </c>
      <c r="E9" s="279">
        <v>3806</v>
      </c>
      <c r="F9" s="279">
        <f t="shared" si="0"/>
        <v>100</v>
      </c>
    </row>
    <row r="10" spans="1:6" ht="12.75">
      <c r="A10" s="316"/>
      <c r="B10" s="252" t="s">
        <v>123</v>
      </c>
      <c r="C10" s="254">
        <f>SUM(C6:C7)</f>
        <v>1334</v>
      </c>
      <c r="D10" s="254">
        <v>53300</v>
      </c>
      <c r="E10" s="254">
        <f>SUM(E6:E9)</f>
        <v>9267</v>
      </c>
      <c r="F10" s="409">
        <f t="shared" si="0"/>
        <v>17.386491557223266</v>
      </c>
    </row>
    <row r="11" spans="1:6" ht="12.75">
      <c r="A11" s="316" t="s">
        <v>344</v>
      </c>
      <c r="B11" s="252"/>
      <c r="C11" s="254">
        <f>C10</f>
        <v>1334</v>
      </c>
      <c r="D11" s="254">
        <v>53300</v>
      </c>
      <c r="E11" s="254">
        <v>9267</v>
      </c>
      <c r="F11" s="409">
        <f t="shared" si="0"/>
        <v>17.386491557223266</v>
      </c>
    </row>
    <row r="12" spans="1:6" ht="12.75">
      <c r="A12" s="583" t="s">
        <v>345</v>
      </c>
      <c r="B12" s="584"/>
      <c r="C12" s="313"/>
      <c r="D12" s="313"/>
      <c r="E12" s="313"/>
      <c r="F12" s="279"/>
    </row>
    <row r="13" spans="1:6" ht="12.75">
      <c r="A13" s="583" t="s">
        <v>294</v>
      </c>
      <c r="B13" s="584"/>
      <c r="C13" s="313"/>
      <c r="D13" s="313"/>
      <c r="E13" s="313"/>
      <c r="F13" s="279"/>
    </row>
    <row r="14" spans="1:6" ht="38.25" customHeight="1">
      <c r="A14" s="317"/>
      <c r="B14" s="39" t="s">
        <v>346</v>
      </c>
      <c r="C14" s="16">
        <v>397173</v>
      </c>
      <c r="D14" s="16">
        <v>761651</v>
      </c>
      <c r="E14" s="16">
        <v>487504</v>
      </c>
      <c r="F14" s="279">
        <f t="shared" si="0"/>
        <v>64.00621807100627</v>
      </c>
    </row>
    <row r="15" spans="1:6" ht="51">
      <c r="A15" s="419"/>
      <c r="B15" s="41" t="s">
        <v>347</v>
      </c>
      <c r="C15" s="279">
        <v>11243</v>
      </c>
      <c r="D15" s="279">
        <v>70027</v>
      </c>
      <c r="E15" s="16">
        <v>69958</v>
      </c>
      <c r="F15" s="279">
        <f t="shared" si="0"/>
        <v>99.90146657717737</v>
      </c>
    </row>
    <row r="16" spans="1:6" ht="12.75">
      <c r="A16" s="318"/>
      <c r="B16" s="39" t="s">
        <v>348</v>
      </c>
      <c r="C16" s="279">
        <v>254</v>
      </c>
      <c r="D16" s="279">
        <v>520</v>
      </c>
      <c r="E16" s="16">
        <v>266</v>
      </c>
      <c r="F16" s="279">
        <f t="shared" si="0"/>
        <v>51.153846153846146</v>
      </c>
    </row>
    <row r="17" spans="1:6" ht="38.25">
      <c r="A17" s="318"/>
      <c r="B17" s="319" t="s">
        <v>466</v>
      </c>
      <c r="C17" s="279">
        <v>10984</v>
      </c>
      <c r="D17" s="279">
        <v>18751</v>
      </c>
      <c r="E17" s="16">
        <v>18750</v>
      </c>
      <c r="F17" s="279">
        <f t="shared" si="0"/>
        <v>99.99466695109595</v>
      </c>
    </row>
    <row r="18" spans="1:6" ht="25.5">
      <c r="A18" s="318"/>
      <c r="B18" s="319" t="s">
        <v>467</v>
      </c>
      <c r="C18" s="279"/>
      <c r="D18" s="279">
        <v>37452</v>
      </c>
      <c r="E18" s="16">
        <v>36989</v>
      </c>
      <c r="F18" s="279">
        <f t="shared" si="0"/>
        <v>98.76375093452953</v>
      </c>
    </row>
    <row r="19" spans="1:6" ht="12.75">
      <c r="A19" s="318"/>
      <c r="B19" s="319" t="s">
        <v>625</v>
      </c>
      <c r="C19" s="279"/>
      <c r="D19" s="279">
        <v>13324</v>
      </c>
      <c r="E19" s="16">
        <v>13585</v>
      </c>
      <c r="F19" s="279">
        <f t="shared" si="0"/>
        <v>101.9588712098469</v>
      </c>
    </row>
    <row r="20" spans="1:6" ht="38.25">
      <c r="A20" s="318"/>
      <c r="B20" s="39" t="s">
        <v>469</v>
      </c>
      <c r="C20" s="279"/>
      <c r="D20" s="279">
        <v>360</v>
      </c>
      <c r="E20" s="16">
        <f>SUM(C20:D20)</f>
        <v>360</v>
      </c>
      <c r="F20" s="279">
        <f t="shared" si="0"/>
        <v>100</v>
      </c>
    </row>
    <row r="21" spans="1:6" ht="12.75">
      <c r="A21" s="318"/>
      <c r="B21" s="39" t="s">
        <v>470</v>
      </c>
      <c r="C21" s="279"/>
      <c r="D21" s="279">
        <v>15875</v>
      </c>
      <c r="E21" s="16">
        <f>SUM(C21:D21)</f>
        <v>15875</v>
      </c>
      <c r="F21" s="279">
        <f t="shared" si="0"/>
        <v>100</v>
      </c>
    </row>
    <row r="22" spans="1:6" ht="12.75">
      <c r="A22" s="318"/>
      <c r="B22" s="39" t="s">
        <v>506</v>
      </c>
      <c r="C22" s="279"/>
      <c r="D22" s="279">
        <v>0</v>
      </c>
      <c r="E22" s="16"/>
      <c r="F22" s="279"/>
    </row>
    <row r="23" spans="1:6" ht="25.5">
      <c r="A23" s="318"/>
      <c r="B23" s="39" t="s">
        <v>516</v>
      </c>
      <c r="C23" s="279"/>
      <c r="D23" s="279">
        <v>0</v>
      </c>
      <c r="E23" s="16"/>
      <c r="F23" s="279"/>
    </row>
    <row r="24" spans="1:6" ht="38.25">
      <c r="A24" s="318"/>
      <c r="B24" s="39" t="s">
        <v>626</v>
      </c>
      <c r="C24" s="279"/>
      <c r="D24" s="279">
        <v>2540</v>
      </c>
      <c r="E24" s="16">
        <v>2540</v>
      </c>
      <c r="F24" s="279">
        <f t="shared" si="0"/>
        <v>100</v>
      </c>
    </row>
    <row r="25" spans="1:6" ht="25.5">
      <c r="A25" s="320"/>
      <c r="B25" s="321" t="s">
        <v>627</v>
      </c>
      <c r="C25" s="279"/>
      <c r="D25" s="279">
        <v>4445</v>
      </c>
      <c r="E25" s="16"/>
      <c r="F25" s="279">
        <f t="shared" si="0"/>
        <v>0</v>
      </c>
    </row>
    <row r="26" spans="1:6" ht="12.75">
      <c r="A26" s="581" t="s">
        <v>606</v>
      </c>
      <c r="B26" s="582"/>
      <c r="C26" s="409">
        <f>SUM(C14:C24)</f>
        <v>419654</v>
      </c>
      <c r="D26" s="409">
        <v>924945</v>
      </c>
      <c r="E26" s="409">
        <f>SUM(E14:E24)</f>
        <v>645827</v>
      </c>
      <c r="F26" s="409">
        <f t="shared" si="0"/>
        <v>69.82328679002535</v>
      </c>
    </row>
    <row r="27" spans="1:6" ht="12.75">
      <c r="A27" s="318"/>
      <c r="B27" s="39"/>
      <c r="C27" s="279"/>
      <c r="D27" s="279"/>
      <c r="E27" s="16"/>
      <c r="F27" s="279"/>
    </row>
    <row r="28" spans="1:6" ht="12.75">
      <c r="A28" s="583" t="s">
        <v>195</v>
      </c>
      <c r="B28" s="584"/>
      <c r="C28" s="279"/>
      <c r="D28" s="279"/>
      <c r="E28" s="16"/>
      <c r="F28" s="279"/>
    </row>
    <row r="29" spans="1:6" ht="12.75">
      <c r="A29" s="318"/>
      <c r="B29" s="39" t="s">
        <v>628</v>
      </c>
      <c r="C29" s="279"/>
      <c r="D29" s="279">
        <v>300</v>
      </c>
      <c r="E29" s="16">
        <v>300</v>
      </c>
      <c r="F29" s="279">
        <f>E29/D29*100</f>
        <v>100</v>
      </c>
    </row>
    <row r="30" spans="1:6" ht="12.75">
      <c r="A30" s="318"/>
      <c r="B30" s="39" t="s">
        <v>629</v>
      </c>
      <c r="C30" s="279"/>
      <c r="D30" s="279">
        <v>223</v>
      </c>
      <c r="E30" s="16">
        <v>222</v>
      </c>
      <c r="F30" s="279">
        <f>E30/D30*100</f>
        <v>99.55156950672645</v>
      </c>
    </row>
    <row r="31" spans="1:6" ht="12.75">
      <c r="A31" s="581" t="s">
        <v>630</v>
      </c>
      <c r="B31" s="582"/>
      <c r="C31" s="421"/>
      <c r="D31" s="421">
        <v>523</v>
      </c>
      <c r="E31" s="420">
        <f>SUM(E29:E30)</f>
        <v>522</v>
      </c>
      <c r="F31" s="421">
        <f>E31/D31*100</f>
        <v>99.80879541108987</v>
      </c>
    </row>
    <row r="32" spans="1:6" ht="12.75">
      <c r="A32" s="318"/>
      <c r="B32" s="39"/>
      <c r="C32" s="279"/>
      <c r="D32" s="279"/>
      <c r="E32" s="16"/>
      <c r="F32" s="279"/>
    </row>
    <row r="33" spans="1:6" ht="12.75">
      <c r="A33" s="322"/>
      <c r="B33" s="252" t="s">
        <v>123</v>
      </c>
      <c r="C33" s="283">
        <f>C26+C31</f>
        <v>419654</v>
      </c>
      <c r="D33" s="283">
        <f>D26+D31</f>
        <v>925468</v>
      </c>
      <c r="E33" s="283">
        <f>E26+E31</f>
        <v>646349</v>
      </c>
      <c r="F33" s="283">
        <f>F26+F31</f>
        <v>169.63208220111522</v>
      </c>
    </row>
    <row r="34" spans="1:6" ht="12.75">
      <c r="A34" s="322" t="s">
        <v>349</v>
      </c>
      <c r="B34" s="323"/>
      <c r="C34" s="283">
        <f>C33</f>
        <v>419654</v>
      </c>
      <c r="D34" s="283">
        <f>D33</f>
        <v>925468</v>
      </c>
      <c r="E34" s="283">
        <f>E33</f>
        <v>646349</v>
      </c>
      <c r="F34" s="283">
        <f>F33</f>
        <v>169.63208220111522</v>
      </c>
    </row>
    <row r="35" spans="1:6" ht="12.75">
      <c r="A35" s="316" t="s">
        <v>350</v>
      </c>
      <c r="B35" s="252"/>
      <c r="C35" s="254">
        <f>C11+C34</f>
        <v>420988</v>
      </c>
      <c r="D35" s="254">
        <v>978768</v>
      </c>
      <c r="E35" s="254">
        <f>E11+E34</f>
        <v>655616</v>
      </c>
      <c r="F35" s="254">
        <f>F11+F34</f>
        <v>187.0185737583385</v>
      </c>
    </row>
  </sheetData>
  <sheetProtection/>
  <mergeCells count="9">
    <mergeCell ref="A26:B26"/>
    <mergeCell ref="A28:B28"/>
    <mergeCell ref="A31:B31"/>
    <mergeCell ref="A1:F1"/>
    <mergeCell ref="A2:F2"/>
    <mergeCell ref="A12:B12"/>
    <mergeCell ref="A13:B13"/>
    <mergeCell ref="A4:B4"/>
    <mergeCell ref="A5:B5"/>
  </mergeCells>
  <printOptions headings="1"/>
  <pageMargins left="0.75" right="0.75" top="1" bottom="1" header="0.5" footer="0.5"/>
  <pageSetup fitToHeight="1" fitToWidth="1" horizontalDpi="300" verticalDpi="300" orientation="landscape" paperSize="9" scale="69" r:id="rId1"/>
  <headerFooter alignWithMargins="0">
    <oddHeader>&amp;C7. melléklet a   8/2014.(IV.30.)önk. rendelethez        ezer Ft&amp;R7. melléklet a ../2013. (....) önk. rendelethez ezer 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TITKARSAG_2</cp:lastModifiedBy>
  <cp:lastPrinted>2014-04-29T06:51:27Z</cp:lastPrinted>
  <dcterms:created xsi:type="dcterms:W3CDTF">2005-02-03T09:30:35Z</dcterms:created>
  <dcterms:modified xsi:type="dcterms:W3CDTF">2014-04-29T06:51:29Z</dcterms:modified>
  <cp:category/>
  <cp:version/>
  <cp:contentType/>
  <cp:contentStatus/>
</cp:coreProperties>
</file>