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599" activeTab="1"/>
  </bookViews>
  <sheets>
    <sheet name="Előterjesztés" sheetId="1" r:id="rId1"/>
    <sheet name="Rendelet" sheetId="2" r:id="rId2"/>
    <sheet name="Bevétel" sheetId="3" r:id="rId3"/>
    <sheet name="Bevétel1a" sheetId="4" r:id="rId4"/>
    <sheet name="Kiadás2" sheetId="5" r:id="rId5"/>
    <sheet name="Kiadás2a" sheetId="6" r:id="rId6"/>
    <sheet name="Átadott pe.3" sheetId="7" r:id="rId7"/>
    <sheet name="Átadott pe3a" sheetId="8" r:id="rId8"/>
    <sheet name="Beruházás4" sheetId="9" r:id="rId9"/>
    <sheet name="Tartalék5" sheetId="10" r:id="rId10"/>
    <sheet name="KV6" sheetId="11" r:id="rId11"/>
    <sheet name="KV7" sheetId="12" r:id="rId12"/>
    <sheet name="KV8" sheetId="13" r:id="rId13"/>
    <sheet name="KV9" sheetId="14" r:id="rId14"/>
    <sheet name="K10" sheetId="15" r:id="rId15"/>
    <sheet name="KV11" sheetId="16" r:id="rId16"/>
    <sheet name="KV12" sheetId="17" r:id="rId17"/>
    <sheet name="KV13" sheetId="18" r:id="rId18"/>
  </sheets>
  <definedNames>
    <definedName name="_xlnm.Print_Area" localSheetId="17">'KV13'!$A$1:$F$92</definedName>
  </definedNames>
  <calcPr fullCalcOnLoad="1"/>
</workbook>
</file>

<file path=xl/sharedStrings.xml><?xml version="1.0" encoding="utf-8"?>
<sst xmlns="http://schemas.openxmlformats.org/spreadsheetml/2006/main" count="941" uniqueCount="420">
  <si>
    <t>1.</t>
  </si>
  <si>
    <t>2.</t>
  </si>
  <si>
    <t>5.</t>
  </si>
  <si>
    <t>Sorszám</t>
  </si>
  <si>
    <t>Megnevezés</t>
  </si>
  <si>
    <t>Dologi kiadások</t>
  </si>
  <si>
    <t>Felhalmozási kiadások</t>
  </si>
  <si>
    <t>3.</t>
  </si>
  <si>
    <t>Ö S S Z E S E N :</t>
  </si>
  <si>
    <t>BERUHÁZÁSOK ÖSSZESEN</t>
  </si>
  <si>
    <t>FELHALMOZÁSI KIADÁS ÖSSZESEN:</t>
  </si>
  <si>
    <t>Polgári Védelmi Pság. támogatása</t>
  </si>
  <si>
    <t>cél megnevezése</t>
  </si>
  <si>
    <t>Lakásépítésre, felújításra</t>
  </si>
  <si>
    <t>Helyi adók</t>
  </si>
  <si>
    <t>Polgármesteri Hivatal</t>
  </si>
  <si>
    <t>Kondoros Nagyközség Önkormányzat több évre szóló kötelezettségvállalása ezer Ft-ban</t>
  </si>
  <si>
    <t>Lejárat</t>
  </si>
  <si>
    <t>2014. év</t>
  </si>
  <si>
    <t>2015. év</t>
  </si>
  <si>
    <t>Tarcsai 1 hiteltörlesztés</t>
  </si>
  <si>
    <t>2015. márc. 30.</t>
  </si>
  <si>
    <t>Tarcsai 2 hiteltörlesztés</t>
  </si>
  <si>
    <t>Csárda hiteltörlesztés</t>
  </si>
  <si>
    <t>2014. június 30.</t>
  </si>
  <si>
    <t>Hősök tere felújítás hiteltörlesztés</t>
  </si>
  <si>
    <t>HITELEK ÖSSZESEN</t>
  </si>
  <si>
    <t>KÖTELEZETTSÉGEK ÖSSZ:</t>
  </si>
  <si>
    <t>Összesen</t>
  </si>
  <si>
    <t>BEVÉTELEK</t>
  </si>
  <si>
    <t>KIADÁSOK</t>
  </si>
  <si>
    <t>Személyi kiadások</t>
  </si>
  <si>
    <t>Intézményi működési bevételek</t>
  </si>
  <si>
    <t>Kommunális adó</t>
  </si>
  <si>
    <t>Iparűzési adó</t>
  </si>
  <si>
    <t>2.2.</t>
  </si>
  <si>
    <t>Termőföld bérbead.jöv.adó</t>
  </si>
  <si>
    <t>Helyben maradó SZJA</t>
  </si>
  <si>
    <t>Gépjárműadó</t>
  </si>
  <si>
    <t>2.3.</t>
  </si>
  <si>
    <t>Átengedett központi adók</t>
  </si>
  <si>
    <t>Bírságok, pótlékok és egyéb sajátos bevételek</t>
  </si>
  <si>
    <t>Önkormányzatok sajátos működési bevételei</t>
  </si>
  <si>
    <t>I.</t>
  </si>
  <si>
    <t>MŰKÖDÉSI BEVÉTELEK ÖSSZESEN</t>
  </si>
  <si>
    <t>1.1.</t>
  </si>
  <si>
    <t>1.2.</t>
  </si>
  <si>
    <t>Normatív kötött felhasználású támogatások</t>
  </si>
  <si>
    <t>Önkormányzatok költségvetési támogatása</t>
  </si>
  <si>
    <t>II.</t>
  </si>
  <si>
    <t>TÁMOGATÁSOK ÖSSZESEN</t>
  </si>
  <si>
    <t>Tárgyi eszközök, immateriális javak értékesítése</t>
  </si>
  <si>
    <t>Pénzügyi befektetések bevételei</t>
  </si>
  <si>
    <t>III.</t>
  </si>
  <si>
    <t>FELHALMOZÁSI ÉS TŐKE JELLEGŰ BEVÉTELEK ÖSSZESEN</t>
  </si>
  <si>
    <t xml:space="preserve">Támogatásértékű működési bevétel </t>
  </si>
  <si>
    <t>Támogatásértékű felhalmozási bevétel</t>
  </si>
  <si>
    <t>IV.</t>
  </si>
  <si>
    <t>TÁMOGATÁSÉRTÉKŰ BEVÉTEL ÖSSZESEN</t>
  </si>
  <si>
    <t>Működési célú pénzeszköz átvétel államházt.kívülről</t>
  </si>
  <si>
    <t>Felhalmozási célú pénzeszköz átvétel</t>
  </si>
  <si>
    <t>V.</t>
  </si>
  <si>
    <t>VÉGLEGESEN ÁTVETT PÉNZESZK. ÖSSZESEN</t>
  </si>
  <si>
    <t>TÁMOGATÁSI KÖLCSÖNÖK VISSZATÉRÜLÉSE, IGÉNYBEVÉTELE, ÉRTÉKPAPÍROK KIBOCSÁTÁSÁNAK BEVÉTELE ÖSSZESEN</t>
  </si>
  <si>
    <t>Működési célú hitel felvétele</t>
  </si>
  <si>
    <t>Felhalmozási célú hitel felvétele</t>
  </si>
  <si>
    <t>VII.</t>
  </si>
  <si>
    <t>Előző évi előirányzat-maradvány,pénzmaradvány igénybevét.</t>
  </si>
  <si>
    <t>VIII.</t>
  </si>
  <si>
    <t>PÉNZFORG.NÉLKÜLI BEVÉTELEK ÖSSZESEN</t>
  </si>
  <si>
    <t>BEVÉTEL ÖSSZESEN</t>
  </si>
  <si>
    <t>Működési kiadások összesen</t>
  </si>
  <si>
    <t>Felhalmozási kiadások összesen</t>
  </si>
  <si>
    <t>Működési kiadások</t>
  </si>
  <si>
    <t>Működési célú tartalék</t>
  </si>
  <si>
    <t>Fejlesztési kiadások</t>
  </si>
  <si>
    <t>Fejlesztési célú tartalék</t>
  </si>
  <si>
    <t>Jogcím.csop.sz.</t>
  </si>
  <si>
    <t>Előir.  csop.sz.</t>
  </si>
  <si>
    <t>Cím, alcím, jogcím</t>
  </si>
  <si>
    <t>Finanszírozási kiadások</t>
  </si>
  <si>
    <t>Működési célú pénzeszköz átadás</t>
  </si>
  <si>
    <t>Bursa Hungarica</t>
  </si>
  <si>
    <t>Fejlesztések</t>
  </si>
  <si>
    <t>Mindösszesen</t>
  </si>
  <si>
    <t>Felhalmozási célú pénzeszköz átadás</t>
  </si>
  <si>
    <t>Tám.ért.felhalmozási pe átadás</t>
  </si>
  <si>
    <t>Központosított előirányzatok</t>
  </si>
  <si>
    <t>Véglegesen átvett pénzeszközök</t>
  </si>
  <si>
    <t>Jogcím. csop.sz.</t>
  </si>
  <si>
    <t>Előir.cs.sz.</t>
  </si>
  <si>
    <t>VI.</t>
  </si>
  <si>
    <t>Kamatfizetés</t>
  </si>
  <si>
    <t>Támogatási keret</t>
  </si>
  <si>
    <t>Felhalmozási célú pe átadás</t>
  </si>
  <si>
    <t xml:space="preserve">    ebből kamatbevételek</t>
  </si>
  <si>
    <t>Munkaadókat terhelő befizetések</t>
  </si>
  <si>
    <t>Támogatásértékű pénzeszköz átadás</t>
  </si>
  <si>
    <t>Társ.szoc. Juttatás</t>
  </si>
  <si>
    <t>Fellhalmozási hiteltörlesztés</t>
  </si>
  <si>
    <t>Felújítások</t>
  </si>
  <si>
    <t>Tám.ért.felh.pe átadás</t>
  </si>
  <si>
    <t>Tám.ért.pe átadás</t>
  </si>
  <si>
    <t>Támogatásértékű bevétel</t>
  </si>
  <si>
    <t>Támogatásértékű működési bevétel</t>
  </si>
  <si>
    <t>2.2.1.</t>
  </si>
  <si>
    <t>2.2.2.</t>
  </si>
  <si>
    <t>Támogatásértékű bevétel összesen</t>
  </si>
  <si>
    <t>4.</t>
  </si>
  <si>
    <t>Települési Szolgáltató Intézmény</t>
  </si>
  <si>
    <t>Felújítások összesen</t>
  </si>
  <si>
    <t>Körösszögi Többcélú Társulás</t>
  </si>
  <si>
    <t>2016. év</t>
  </si>
  <si>
    <t>Cím.sz</t>
  </si>
  <si>
    <t>Jogcím.csop.sz</t>
  </si>
  <si>
    <t>Előir.  csop.sz</t>
  </si>
  <si>
    <t>SZJA jövedelemkülönbség mérséklés</t>
  </si>
  <si>
    <t>Hosszúlejáratú hitelek kamatai és kezelési költségei</t>
  </si>
  <si>
    <t xml:space="preserve">Költségvetési szerv </t>
  </si>
  <si>
    <t>Megnevezése</t>
  </si>
  <si>
    <t>rész.m.i.</t>
  </si>
  <si>
    <t>össz.</t>
  </si>
  <si>
    <t>telj.mi.</t>
  </si>
  <si>
    <t>Közh., Közc., egyéb</t>
  </si>
  <si>
    <t>fogl./fő/</t>
  </si>
  <si>
    <t>létsz./fő</t>
  </si>
  <si>
    <t>Többsincs Óvoda és Bölcsőde</t>
  </si>
  <si>
    <t>Dérczy Ferenc Könyvtár és Közműv.I.</t>
  </si>
  <si>
    <t>Önkormányzat összesen:</t>
  </si>
  <si>
    <t>Szlovák Önkormányzat önköm.támogatása</t>
  </si>
  <si>
    <t>2.5.</t>
  </si>
  <si>
    <t>1.3.</t>
  </si>
  <si>
    <t>Felhalmozási kamatfizetés</t>
  </si>
  <si>
    <t>Általános tartalék</t>
  </si>
  <si>
    <t>Működési céltartalék</t>
  </si>
  <si>
    <t>2017. év</t>
  </si>
  <si>
    <t>Normatív állami támogatások</t>
  </si>
  <si>
    <t>Belvízrendezés az élhetőbb településekért „Komplex belvízrendezési program megvalósítása a belterületen és a csatlakozó társulati csatornán „I. ütem”” című kiemelt projekt</t>
  </si>
  <si>
    <t xml:space="preserve">Működési bevételek </t>
  </si>
  <si>
    <t>prémium év</t>
  </si>
  <si>
    <t>Működési bevételek</t>
  </si>
  <si>
    <t>Dologi kiadás</t>
  </si>
  <si>
    <t>Pénzmaradvány</t>
  </si>
  <si>
    <t>Felújítási kiadások</t>
  </si>
  <si>
    <t>Felhalmozási hiteltörlesztés</t>
  </si>
  <si>
    <t>Támogatások</t>
  </si>
  <si>
    <t>Hitelek</t>
  </si>
  <si>
    <t>Pénzforgalom nélküli bevételek</t>
  </si>
  <si>
    <t>Finanszírozási kiadások összesen</t>
  </si>
  <si>
    <t>január</t>
  </si>
  <si>
    <t>február</t>
  </si>
  <si>
    <t>márc.</t>
  </si>
  <si>
    <t>május</t>
  </si>
  <si>
    <t>június</t>
  </si>
  <si>
    <t>július</t>
  </si>
  <si>
    <t>aug.</t>
  </si>
  <si>
    <t>szept.</t>
  </si>
  <si>
    <t>nov.</t>
  </si>
  <si>
    <t>dec.</t>
  </si>
  <si>
    <t>április</t>
  </si>
  <si>
    <t>október</t>
  </si>
  <si>
    <t>összesen</t>
  </si>
  <si>
    <t>Települési Szolgáltató Int.</t>
  </si>
  <si>
    <t>Dérczy Ferenc Könytár</t>
  </si>
  <si>
    <t>Támogatás összesen:</t>
  </si>
  <si>
    <t>Bér</t>
  </si>
  <si>
    <t>Munkaadói járulék</t>
  </si>
  <si>
    <t>Ellátottak pénzbeli jutt.</t>
  </si>
  <si>
    <t>Szoc.ellátás</t>
  </si>
  <si>
    <t>Támogatás ért.pe átadás</t>
  </si>
  <si>
    <t>Működési pe átadás</t>
  </si>
  <si>
    <t>Működési tartalék</t>
  </si>
  <si>
    <t>Műk.kiadás összesen</t>
  </si>
  <si>
    <t>Felhalmozási kamat</t>
  </si>
  <si>
    <t>felhalm.c pe átadás</t>
  </si>
  <si>
    <t>Felújítás</t>
  </si>
  <si>
    <t xml:space="preserve">Felhalmozás </t>
  </si>
  <si>
    <t>Felhalmozási tartalék</t>
  </si>
  <si>
    <t>Felhalmozási kiadás</t>
  </si>
  <si>
    <t>Kiadás mindösszesen</t>
  </si>
  <si>
    <t>Működési bevétel</t>
  </si>
  <si>
    <t>Felhalmozási és tőke jellegű bevétel</t>
  </si>
  <si>
    <t>Támogatási kölcsönök</t>
  </si>
  <si>
    <t>Bevétel összesen</t>
  </si>
  <si>
    <t>Finanszírozás</t>
  </si>
  <si>
    <t>Többsincs Óvoda</t>
  </si>
  <si>
    <t>Dérczy Ferenc Könyvtár</t>
  </si>
  <si>
    <t>Jogc.cs.sz.</t>
  </si>
  <si>
    <t>Előir.csop.sz.</t>
  </si>
  <si>
    <t>Kiem.ei.sz.</t>
  </si>
  <si>
    <t>Előir.sz.</t>
  </si>
  <si>
    <t xml:space="preserve">    ebből kamatbevétel</t>
  </si>
  <si>
    <t>Felhalmozási és tőke jellegű bevételek</t>
  </si>
  <si>
    <t>Pénzügyi befektetések eredményei, realizált árf.nyereség</t>
  </si>
  <si>
    <t>FELHALMOZÁSI ÉS TŐKE JELLEGŰ BEVÉTELEK</t>
  </si>
  <si>
    <t xml:space="preserve">Hitelek  </t>
  </si>
  <si>
    <t>Működési célú pénzeszköz átvétel</t>
  </si>
  <si>
    <t>Talajterhelési díjbevétel</t>
  </si>
  <si>
    <t xml:space="preserve">Támogatások  </t>
  </si>
  <si>
    <t>Normatív támogatások</t>
  </si>
  <si>
    <t xml:space="preserve">Központosított előirányzatok </t>
  </si>
  <si>
    <t>Fejlesztési célú támogatások</t>
  </si>
  <si>
    <t xml:space="preserve">IV. </t>
  </si>
  <si>
    <t>Felhalmozási célú péneszköz átvétel</t>
  </si>
  <si>
    <t>TÖBBSINCS ÓVODA ÖSSZESEN</t>
  </si>
  <si>
    <t>DÉRCZY FERENC KÖNYVTÁR ÖSSZESEN</t>
  </si>
  <si>
    <t>TELEPÜLÉSI SZOLGÁLTATÓ INTÉZMÉNY ÖSSZESEN</t>
  </si>
  <si>
    <t>BEVÉTELEK ÖSSZESEN</t>
  </si>
  <si>
    <t>Munkaadókat terh.bef.köt.</t>
  </si>
  <si>
    <t>Tám.ért.pe.átadás</t>
  </si>
  <si>
    <t>Működési célú pe.átadás</t>
  </si>
  <si>
    <t>Társ.szoc.juttatás</t>
  </si>
  <si>
    <t>Kamatfizetési kötelezettség</t>
  </si>
  <si>
    <t>6.</t>
  </si>
  <si>
    <t>Működési kiadások mindösszesen</t>
  </si>
  <si>
    <t>Tám.ért.felhalm.pe. Átadás</t>
  </si>
  <si>
    <t>Felhalm.célú pe.átadás</t>
  </si>
  <si>
    <t>Felhalmozási kamatfizetési kötelez.</t>
  </si>
  <si>
    <t>Kiadások összesen:</t>
  </si>
  <si>
    <t>Előző évi működési célú pénzmaradvány igénybevét.</t>
  </si>
  <si>
    <t>Előző évi felhalmozási célú pénzmaradvány igénybvét. Igénybevét.</t>
  </si>
  <si>
    <t>Dél-Alföldi ivóvízjavító program tám.</t>
  </si>
  <si>
    <t>Előző évi műk.célú előirányzat-maradvány,pénzmaradvány igénybevét.</t>
  </si>
  <si>
    <t>Előző évi felhalm.célú előirányzat-maradvány,pénzmaradvány igénybevét.</t>
  </si>
  <si>
    <t>Nyertes pályázatok önerővállalás</t>
  </si>
  <si>
    <t>önerő</t>
  </si>
  <si>
    <t>Az önkormányzat költségvetési főösszege bevételi forrásonként</t>
  </si>
  <si>
    <t>Működési pénzeszköz átadások, támogatások</t>
  </si>
  <si>
    <t>Felhalmozási pénzeszközátadások, támogatások</t>
  </si>
  <si>
    <t>Fejlesztések és felújítások</t>
  </si>
  <si>
    <t>Általános- és céltartalék</t>
  </si>
  <si>
    <t>Viziközmű Társulat kezességvállalás (8 éves lejáratra felveendő 227.913.253.- Ft összegű hitel és kamatai)</t>
  </si>
  <si>
    <t>összesen ezer Ft</t>
  </si>
  <si>
    <t>Kondoros Nagyközség Önkormányzat intézmények finanszírozási ütemterve</t>
  </si>
  <si>
    <t>DÉRCZY FERENC KÖNYVTÁR</t>
  </si>
  <si>
    <t xml:space="preserve">Intézmények bevételei és kiadásai </t>
  </si>
  <si>
    <t>folyamatban lévő beruházások, fejlesztések</t>
  </si>
  <si>
    <t>sorszám</t>
  </si>
  <si>
    <t>címe</t>
  </si>
  <si>
    <t>kódja</t>
  </si>
  <si>
    <t>összköltség</t>
  </si>
  <si>
    <t>támogatás</t>
  </si>
  <si>
    <t>0.-Ft</t>
  </si>
  <si>
    <t>„Komplex belvízrendezési program megvalósítása a belterületen és a csatlakozó társulati csatornán I. ütem”</t>
  </si>
  <si>
    <t>DAOP-5.2.1/D-2008-0002</t>
  </si>
  <si>
    <t>Konzorciumi megállapodás alapján Kondorosra eső támogatási rész: 63 709 511.-Ft</t>
  </si>
  <si>
    <t>Kondorosra jutó rész: 11 242 855.-Ft</t>
  </si>
  <si>
    <t>„Kondoros település szennyvízhálózatának bővítése és az ehhez szükséges kapacitás és hatékonyság növelés a meglévő szennyvíztisztító telepen” 2. forduló</t>
  </si>
  <si>
    <t>KEOP-1.2.0/2F/09-2010-0021</t>
  </si>
  <si>
    <t>„Települési szeméttelep-rekultivációs program a Körös-szögben”</t>
  </si>
  <si>
    <t>KEOP-2.3.0/2F/09-2010-0013</t>
  </si>
  <si>
    <t>benyújtott, de még el nem bírált pályázatok</t>
  </si>
  <si>
    <t>Körös-völgyi Hulladékgazd.Rek.Önk.Társulás</t>
  </si>
  <si>
    <t>EURÓPAI UNIÓS TÁMOGATÁSSAL MEGVALÓSULÓ BERUHÁZÁSOK</t>
  </si>
  <si>
    <t>Kondoros Nagyközség Önkormányzat 2012. évi költségvetése</t>
  </si>
  <si>
    <t>Foglalkoztatotti létszám intézményenként</t>
  </si>
  <si>
    <t>Jogcím:</t>
  </si>
  <si>
    <t>Szennyvízhálózat bővítés és az ehhez szükséges kapacitás és hatékonyság növ. A meglévő szennyvíztisztító telepen II. forduló</t>
  </si>
  <si>
    <t>"Helyi és térségi jelentőségű vizvédelmi rendszerek fejlesztése" pályázat - önerő</t>
  </si>
  <si>
    <t>Gépállomás - Hunyadi u. útberuházás</t>
  </si>
  <si>
    <t>1 768 516 059</t>
  </si>
  <si>
    <t>"Helyi- és térségi jelentőségű vízvédelmi rendszerel fejlesztése"</t>
  </si>
  <si>
    <t>DAOP-5.2.1./A-11.</t>
  </si>
  <si>
    <t>Környezetvédelmi alap kiadásai</t>
  </si>
  <si>
    <t>"Kerékpárút kivitelezés Kondoros befejező szakaszán"</t>
  </si>
  <si>
    <t>KÖZOP-3.2.0/c-08-11-2011-0032</t>
  </si>
  <si>
    <t>Egyéb</t>
  </si>
  <si>
    <t>MikroVoks EdtR döntéstámogató szoftver, Globomax Kft.</t>
  </si>
  <si>
    <t>orvosi rendelő eü-i koordinátor</t>
  </si>
  <si>
    <t>összesen e Ft</t>
  </si>
  <si>
    <t>bevételeinek és kiadásainak eredeti előirányzat mérlege</t>
  </si>
  <si>
    <t>Személyi juttatás</t>
  </si>
  <si>
    <t>Munkaadót terhelő járulék</t>
  </si>
  <si>
    <t>Bírságok, pótlékok, egyéb sajátos</t>
  </si>
  <si>
    <t>Tám.ért.műk.bevétel</t>
  </si>
  <si>
    <t>Műk.célú pe átadás</t>
  </si>
  <si>
    <t>Működésre átvett pénz</t>
  </si>
  <si>
    <t>Társ.szoc.</t>
  </si>
  <si>
    <t>Tartalék</t>
  </si>
  <si>
    <t>Működési hitel</t>
  </si>
  <si>
    <t>Mindösszesen működés</t>
  </si>
  <si>
    <t>Fejlesztési bevételek</t>
  </si>
  <si>
    <t>Felhalmozási és tőke jellegű bev.</t>
  </si>
  <si>
    <t>Kölcsönök visszatérülése</t>
  </si>
  <si>
    <t>Fejlesztési célú támogatás</t>
  </si>
  <si>
    <t>Felhalm.célú pe. átadás</t>
  </si>
  <si>
    <t>Tám.ért.felhalmozási bevétel</t>
  </si>
  <si>
    <t>Felhalmozásra átvett pénz</t>
  </si>
  <si>
    <t>Lakáshoz jutás normatíva</t>
  </si>
  <si>
    <t>Hosszúlejáratú hitel kamata</t>
  </si>
  <si>
    <t>Felhalmozási ÁFA visszatérülése</t>
  </si>
  <si>
    <t>Felhalmozási hitel</t>
  </si>
  <si>
    <t>Mindösszesen felhalmozás</t>
  </si>
  <si>
    <t>Mindösszesen:</t>
  </si>
  <si>
    <t>áprl.</t>
  </si>
  <si>
    <t>okt.</t>
  </si>
  <si>
    <t>1. Működési bevétel</t>
  </si>
  <si>
    <t>2. Támogatások</t>
  </si>
  <si>
    <t>3.Támogatásértékű bevételek</t>
  </si>
  <si>
    <t>4. Átvett pénz</t>
  </si>
  <si>
    <t>5. Kölcsönök</t>
  </si>
  <si>
    <t>6.Hitelek</t>
  </si>
  <si>
    <t>7. Pénzmaradvány</t>
  </si>
  <si>
    <t>10. Működési kiadások</t>
  </si>
  <si>
    <t>12. Felújítási kiadások</t>
  </si>
  <si>
    <t>13. Fejlesztési kiadások</t>
  </si>
  <si>
    <t>16. Kiadások összesen (10-15)</t>
  </si>
  <si>
    <t>15. Egyenleg (havi záró pénzállomány 9 és 16 különbsége)</t>
  </si>
  <si>
    <t>2.2.3.</t>
  </si>
  <si>
    <t>Települési szilárdhulladék gazdálkodási rendszerek fejlesztési a Körös-szögi Kistérségben KEOP-7.1.1.1-2008-0009</t>
  </si>
  <si>
    <t>2.4</t>
  </si>
  <si>
    <t>2.5.1.</t>
  </si>
  <si>
    <t>2.5.2.</t>
  </si>
  <si>
    <t>2.5.3.</t>
  </si>
  <si>
    <t>2.6.</t>
  </si>
  <si>
    <t>►Ebből Környezetvédelmi alap bevételei</t>
  </si>
  <si>
    <t>Támogatásértékű pe. átadás</t>
  </si>
  <si>
    <t>Működési célú hitelfelvétel</t>
  </si>
  <si>
    <t>11. Adósságszolgálat, hitel visszafizetés és kamatfizetési kötelezettség</t>
  </si>
  <si>
    <t>8.Felhalm.és tőkejellegű bev.</t>
  </si>
  <si>
    <t>9. Előző havi záró</t>
  </si>
  <si>
    <t>10. Bevételek összesen (1-7)</t>
  </si>
  <si>
    <t>15. Tartalék felhasználása</t>
  </si>
  <si>
    <t>14. Felh. Pénze.átadás</t>
  </si>
  <si>
    <t>Önkormányzat</t>
  </si>
  <si>
    <t>ÖNKORMÁNYZAT ÖSSZESEN</t>
  </si>
  <si>
    <t>POLGÁRMESTERI HIVATAL ÖSSZESEN</t>
  </si>
  <si>
    <t>IV.1.</t>
  </si>
  <si>
    <t>V.1.</t>
  </si>
  <si>
    <t>IV.2.</t>
  </si>
  <si>
    <t>V.2.</t>
  </si>
  <si>
    <t>VIII.1.</t>
  </si>
  <si>
    <t>VIII.2.</t>
  </si>
  <si>
    <t>Támogatásértékű működési célú bevételek</t>
  </si>
  <si>
    <t>Véglegesen Átvett működési célú pénzeszközök</t>
  </si>
  <si>
    <t>Véglegesen Átvett felhalmozási célú pénzeszközök</t>
  </si>
  <si>
    <t>Működési célú Pénzmaradvány</t>
  </si>
  <si>
    <t>Felhalmozási célú Pénzmaradvány</t>
  </si>
  <si>
    <t>Támogatásértékű felhalmozási célú bevételek</t>
  </si>
  <si>
    <t>Likviditási célú hitel felvétele</t>
  </si>
  <si>
    <t>Likviditási célú hitelek</t>
  </si>
  <si>
    <t>Civil keret</t>
  </si>
  <si>
    <t>Képviselői Alap</t>
  </si>
  <si>
    <t>Polgármesteri keret</t>
  </si>
  <si>
    <t>Jogcím</t>
  </si>
  <si>
    <t>Önállóan működő és gazdálkodó  Int. összesen:</t>
  </si>
  <si>
    <t>Önállóan működő Int. összesen:</t>
  </si>
  <si>
    <t>Bevétel mindösszesen</t>
  </si>
  <si>
    <t>Orosháza és Térsége Ivővízminőség-javító Önk.Társ.</t>
  </si>
  <si>
    <t>Polgármesteri Hivatal (Körjegyzőség)</t>
  </si>
  <si>
    <t>KÖZVETETT TÁMOGATÁSOK</t>
  </si>
  <si>
    <t>Gépjárműadó mentességek</t>
  </si>
  <si>
    <t>Kötelező feladat tv. szerint</t>
  </si>
  <si>
    <t>Kötelező feladat önk. döntés ért.</t>
  </si>
  <si>
    <t>Önként váll. feladat</t>
  </si>
  <si>
    <t>2013. évi tervezett ei. Összesen</t>
  </si>
  <si>
    <t>2013.évi eredeti ei.</t>
  </si>
  <si>
    <t>Petőfi I.Ált.Iskola</t>
  </si>
  <si>
    <t>Kondoros Nagyközség Önkormányzat 2013. évi költségvetése</t>
  </si>
  <si>
    <t>Kondoros Nagyk.Önkorm. 2013. évi felhalmozási kiadásai ezer Ft-ban</t>
  </si>
  <si>
    <t>Kondoros Nagyk.Önkorm. 2013. évi finanszírozási kiadásai ezer Ft-ban</t>
  </si>
  <si>
    <t>2013. évi kiadások</t>
  </si>
  <si>
    <t xml:space="preserve">Polgármesteri Hivatal </t>
  </si>
  <si>
    <t xml:space="preserve">Kondoros Nagyközség Önkormányzat 2013. évi költségvetése                                                                                                           KONDOROS NAGYKÖZSÉG ÖNKORMÁNYZAT </t>
  </si>
  <si>
    <t>KONDOROS NK. ÖNKORMÁNYZAT 2013. ÉVI KÖLTSÉGVETÉSE</t>
  </si>
  <si>
    <t>Kötvény visszafizetési kötelezettség</t>
  </si>
  <si>
    <t>Kondoros Nagyközség Önkormányzat 2013. évi működési kiadásai feladatonkénti megbontásban intézményenként</t>
  </si>
  <si>
    <t>Kondoros Nk. Önkormányzat 2013. évi bevételei feladatonkénti megbontásban intézményenként</t>
  </si>
  <si>
    <t>Kondoros Nagyközség Önkormányzatának 2013. évi működési és fejlesztési célú</t>
  </si>
  <si>
    <r>
      <t xml:space="preserve">KONDOROS NK. ÖNKORMÁNYZAT   2013. ÉVI KÖLTSÉGVETÉSE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 xml:space="preserve">                                                      </t>
    </r>
  </si>
  <si>
    <t>2013. tervezett</t>
  </si>
  <si>
    <t>Kondoros Nagyközség Önkormányzat</t>
  </si>
  <si>
    <t>2014. dec.30.</t>
  </si>
  <si>
    <t>Kondoros 2028 Kötvény tőke (230 Ft/CHF)</t>
  </si>
  <si>
    <t>2028. febr. 21.</t>
  </si>
  <si>
    <t>Kondoros 2028 Kötvény kamat (230 Ft/CHF)</t>
  </si>
  <si>
    <t>2014.év</t>
  </si>
  <si>
    <t>KEOP-1.3.0/09-11-2011-0033 kódszámú orosházi és a KEOP-1.3.0/09-11-2011-0034 kódszámú ellátó rendszeri pályázat ( Orosháza és Térsége Ivóvízminőség-javító Önk.Társ.)</t>
  </si>
  <si>
    <t>benújtott pályázatok önerővállalás</t>
  </si>
  <si>
    <t>Körösök Völgye Naturpark Egyesület ÚMVP pályázatához önerrővállalás</t>
  </si>
  <si>
    <t xml:space="preserve"> Xerox WorkCentre 7242 (fénymásoló/nyomtató) bérleti díja, MMMax Kft.</t>
  </si>
  <si>
    <t xml:space="preserve"> Xerox WorkCentre 7125V_T (fénymásoló/nyomtató) bérleti díja, MMMax Kft.</t>
  </si>
  <si>
    <t>szakorvosi ellátáshoz 2 fő asszisztens megbízási díja</t>
  </si>
  <si>
    <t>iskola működéséhez hozzájárulás</t>
  </si>
  <si>
    <t>könyvvizsgáló</t>
  </si>
  <si>
    <t xml:space="preserve">KONDOROS NK. ÖNKORMÁNYZAT 2013. ÉVI ELŐIRÁNYZAT FELHASZNÁLÁSI ÜTEMTERVE </t>
  </si>
  <si>
    <t>Kommunális adó 70 év felettiek adókedvezménye</t>
  </si>
  <si>
    <t>Kommunális adó emelés miatt a fenti összeg*1,25</t>
  </si>
  <si>
    <t>A gépjárműadóról szóló 1991. évi LXXXII. Törvény 5. §-ában foglaltak alapján</t>
  </si>
  <si>
    <t>a.) a költségvetési szerv</t>
  </si>
  <si>
    <t>b.) az egyesület, az alapítvány</t>
  </si>
  <si>
    <t>d.) az egyház tulajdonában lévő gépjármű</t>
  </si>
  <si>
    <t>f.) a súlyos mozgáskorlátozott személy</t>
  </si>
  <si>
    <t>Egyéb mentességek a gépjárműadóban</t>
  </si>
  <si>
    <t>Összesen:</t>
  </si>
  <si>
    <t>Tehergépjárműre vonatkozó kedvezmény</t>
  </si>
  <si>
    <t>Az adatok a 2012. évi lajstrom alapján készültek.</t>
  </si>
  <si>
    <t>KONDOROS NAGYKÖZSÉG ÖNKORMÁNYZAT 2013. ÉVI KÖLTSÉGVETÉSE</t>
  </si>
  <si>
    <t>2013.év</t>
  </si>
  <si>
    <t>Orosháza és Térsége Ivóvízminőség-javító Önk.Társ.2014.év</t>
  </si>
  <si>
    <t>Petőfi I.Ált.Iskola működéséhez hozzájárulás 2014-2015.év</t>
  </si>
  <si>
    <t>7.</t>
  </si>
  <si>
    <t>Szakorvosi ellátáshoz 2 fő asszisztens megb.díja 2014-2016.év</t>
  </si>
  <si>
    <t>8.</t>
  </si>
  <si>
    <t>Orvosi rendelő eü kordinátor foglalkoztatása 2014-2015.év</t>
  </si>
  <si>
    <t>9.</t>
  </si>
  <si>
    <t>2 db XEROX WoekCentre fénym.bérleti díja 2014-2015.év</t>
  </si>
  <si>
    <t>10.</t>
  </si>
  <si>
    <t>EDTR döntéstámogató szoftver üzemeltetése 2014.év</t>
  </si>
  <si>
    <t>11.</t>
  </si>
  <si>
    <t>Iskolai tehetséggondozás pályázathoz előfinanszírozás</t>
  </si>
  <si>
    <t>Víziközmű-fejlesztés finanszírozása - 2011. évi CCIX. Törvény alapján</t>
  </si>
  <si>
    <t>Épületek Energetikai felújítása (Hivatal, Iskola)</t>
  </si>
  <si>
    <t>KONDOROS NK. ÖNKORMÁNYZAT 2013. ÉVI ÁLTALÁNOS TARTALÉKA</t>
  </si>
  <si>
    <t>Polgármesteri Hivatal energetikai felújítása</t>
  </si>
  <si>
    <t>Petőfi I.Ált.Iskola energetikai felújítása</t>
  </si>
  <si>
    <t>Önkormányzatoknak EU-s önerő rész visszautalása (16 településes belvíz projekt</t>
  </si>
  <si>
    <t>Petőfi I.Ált.Iskola működéséhez hozzájárulás</t>
  </si>
  <si>
    <t>Körösök-menti Turisztikai és Kult.Egy. (önerő)</t>
  </si>
  <si>
    <t>Körösök Völgye Naturpark Egy (önerő)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</si>
</sst>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_-* #,##0.0\ _F_t_-;\-* #,##0.0\ _F_t_-;_-* &quot;-&quot;??\ _F_t_-;_-@_-"/>
    <numFmt numFmtId="181" formatCode="mmm/yyyy"/>
    <numFmt numFmtId="182" formatCode="#,##0\ &quot;Ft&quot;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20"/>
      <name val="Arial"/>
      <family val="2"/>
    </font>
    <font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i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i/>
      <sz val="14"/>
      <name val="Arial"/>
      <family val="2"/>
    </font>
    <font>
      <b/>
      <sz val="11"/>
      <name val="Arial CE"/>
      <family val="0"/>
    </font>
    <font>
      <sz val="10"/>
      <name val="Arial Rounded MT Bold"/>
      <family val="2"/>
    </font>
    <font>
      <b/>
      <sz val="14"/>
      <name val="Arial Rounded MT Bold"/>
      <family val="2"/>
    </font>
    <font>
      <sz val="9"/>
      <name val="Arial Rounded MT Bold"/>
      <family val="2"/>
    </font>
    <font>
      <b/>
      <sz val="1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2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 horizontal="centerContinuous"/>
    </xf>
    <xf numFmtId="0" fontId="0" fillId="24" borderId="0" xfId="0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3" fontId="0" fillId="0" borderId="10" xfId="0" applyNumberForma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25" borderId="0" xfId="0" applyFont="1" applyFill="1" applyBorder="1" applyAlignment="1">
      <alignment/>
    </xf>
    <xf numFmtId="3" fontId="2" fillId="25" borderId="0" xfId="0" applyNumberFormat="1" applyFont="1" applyFill="1" applyBorder="1" applyAlignment="1">
      <alignment horizontal="right"/>
    </xf>
    <xf numFmtId="0" fontId="6" fillId="7" borderId="0" xfId="0" applyFont="1" applyFill="1" applyBorder="1" applyAlignment="1">
      <alignment/>
    </xf>
    <xf numFmtId="3" fontId="2" fillId="7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173" fontId="6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Continuous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 shrinkToFi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2" fontId="6" fillId="11" borderId="10" xfId="0" applyNumberFormat="1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/>
    </xf>
    <xf numFmtId="3" fontId="8" fillId="11" borderId="10" xfId="0" applyNumberFormat="1" applyFont="1" applyFill="1" applyBorder="1" applyAlignment="1">
      <alignment horizontal="center" vertical="center"/>
    </xf>
    <xf numFmtId="0" fontId="0" fillId="11" borderId="15" xfId="0" applyFill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3" xfId="0" applyFont="1" applyFill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3" fontId="11" fillId="4" borderId="16" xfId="0" applyNumberFormat="1" applyFont="1" applyFill="1" applyBorder="1" applyAlignment="1">
      <alignment/>
    </xf>
    <xf numFmtId="0" fontId="7" fillId="4" borderId="16" xfId="0" applyFont="1" applyFill="1" applyBorder="1" applyAlignment="1">
      <alignment horizont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9" xfId="0" applyFont="1" applyFill="1" applyBorder="1" applyAlignment="1">
      <alignment/>
    </xf>
    <xf numFmtId="0" fontId="6" fillId="11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centerContinuous" vertical="center" wrapText="1"/>
    </xf>
    <xf numFmtId="0" fontId="2" fillId="11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 vertical="center" textRotation="90" wrapText="1" shrinkToFit="1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173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35" fillId="0" borderId="11" xfId="0" applyFont="1" applyBorder="1" applyAlignment="1">
      <alignment/>
    </xf>
    <xf numFmtId="3" fontId="8" fillId="0" borderId="0" xfId="0" applyNumberFormat="1" applyFont="1" applyAlignment="1">
      <alignment/>
    </xf>
    <xf numFmtId="173" fontId="0" fillId="0" borderId="11" xfId="0" applyNumberFormat="1" applyBorder="1" applyAlignment="1">
      <alignment/>
    </xf>
    <xf numFmtId="173" fontId="0" fillId="0" borderId="22" xfId="0" applyNumberFormat="1" applyBorder="1" applyAlignment="1">
      <alignment/>
    </xf>
    <xf numFmtId="49" fontId="7" fillId="0" borderId="2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173" fontId="0" fillId="21" borderId="23" xfId="0" applyNumberFormat="1" applyFill="1" applyBorder="1" applyAlignment="1">
      <alignment/>
    </xf>
    <xf numFmtId="3" fontId="10" fillId="21" borderId="23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 shrinkToFit="1"/>
    </xf>
    <xf numFmtId="3" fontId="8" fillId="0" borderId="0" xfId="0" applyNumberFormat="1" applyFont="1" applyFill="1" applyBorder="1" applyAlignment="1">
      <alignment horizontal="right" shrinkToFit="1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73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3" fontId="12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23" borderId="0" xfId="0" applyFill="1" applyBorder="1" applyAlignment="1">
      <alignment/>
    </xf>
    <xf numFmtId="49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0" fillId="15" borderId="0" xfId="0" applyFill="1" applyBorder="1" applyAlignment="1">
      <alignment/>
    </xf>
    <xf numFmtId="173" fontId="0" fillId="15" borderId="0" xfId="0" applyNumberFormat="1" applyFill="1" applyBorder="1" applyAlignment="1">
      <alignment/>
    </xf>
    <xf numFmtId="3" fontId="0" fillId="15" borderId="0" xfId="0" applyNumberFormat="1" applyFill="1" applyBorder="1" applyAlignment="1">
      <alignment/>
    </xf>
    <xf numFmtId="0" fontId="0" fillId="15" borderId="0" xfId="0" applyFill="1" applyAlignment="1">
      <alignment/>
    </xf>
    <xf numFmtId="173" fontId="6" fillId="0" borderId="0" xfId="0" applyNumberFormat="1" applyFont="1" applyAlignment="1">
      <alignment/>
    </xf>
    <xf numFmtId="0" fontId="6" fillId="21" borderId="0" xfId="0" applyFont="1" applyFill="1" applyAlignment="1">
      <alignment/>
    </xf>
    <xf numFmtId="173" fontId="6" fillId="21" borderId="0" xfId="0" applyNumberFormat="1" applyFont="1" applyFill="1" applyAlignment="1">
      <alignment/>
    </xf>
    <xf numFmtId="3" fontId="6" fillId="21" borderId="0" xfId="0" applyNumberFormat="1" applyFont="1" applyFill="1" applyAlignment="1">
      <alignment/>
    </xf>
    <xf numFmtId="0" fontId="9" fillId="25" borderId="0" xfId="0" applyFont="1" applyFill="1" applyAlignment="1">
      <alignment/>
    </xf>
    <xf numFmtId="173" fontId="0" fillId="15" borderId="0" xfId="0" applyNumberFormat="1" applyFont="1" applyFill="1" applyAlignment="1">
      <alignment/>
    </xf>
    <xf numFmtId="0" fontId="6" fillId="15" borderId="0" xfId="0" applyFont="1" applyFill="1" applyAlignment="1">
      <alignment/>
    </xf>
    <xf numFmtId="3" fontId="6" fillId="15" borderId="0" xfId="0" applyNumberFormat="1" applyFont="1" applyFill="1" applyAlignment="1">
      <alignment/>
    </xf>
    <xf numFmtId="0" fontId="6" fillId="25" borderId="0" xfId="0" applyFont="1" applyFill="1" applyAlignment="1">
      <alignment/>
    </xf>
    <xf numFmtId="0" fontId="0" fillId="25" borderId="0" xfId="0" applyFill="1" applyAlignment="1">
      <alignment/>
    </xf>
    <xf numFmtId="0" fontId="37" fillId="15" borderId="0" xfId="0" applyFont="1" applyFill="1" applyAlignment="1">
      <alignment/>
    </xf>
    <xf numFmtId="173" fontId="37" fillId="15" borderId="0" xfId="0" applyNumberFormat="1" applyFont="1" applyFill="1" applyAlignment="1">
      <alignment/>
    </xf>
    <xf numFmtId="3" fontId="37" fillId="15" borderId="0" xfId="0" applyNumberFormat="1" applyFont="1" applyFill="1" applyAlignment="1">
      <alignment/>
    </xf>
    <xf numFmtId="0" fontId="7" fillId="15" borderId="0" xfId="0" applyFont="1" applyFill="1" applyAlignment="1">
      <alignment/>
    </xf>
    <xf numFmtId="3" fontId="7" fillId="15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7" fillId="21" borderId="0" xfId="0" applyFont="1" applyFill="1" applyBorder="1" applyAlignment="1">
      <alignment/>
    </xf>
    <xf numFmtId="3" fontId="7" fillId="21" borderId="0" xfId="0" applyNumberFormat="1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0" fillId="24" borderId="16" xfId="0" applyFill="1" applyBorder="1" applyAlignment="1">
      <alignment horizontal="centerContinuous"/>
    </xf>
    <xf numFmtId="0" fontId="0" fillId="24" borderId="16" xfId="0" applyFill="1" applyBorder="1" applyAlignment="1">
      <alignment/>
    </xf>
    <xf numFmtId="0" fontId="2" fillId="24" borderId="16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 horizontal="right"/>
    </xf>
    <xf numFmtId="3" fontId="6" fillId="24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/>
    </xf>
    <xf numFmtId="49" fontId="8" fillId="7" borderId="0" xfId="0" applyNumberFormat="1" applyFont="1" applyFill="1" applyBorder="1" applyAlignment="1">
      <alignment/>
    </xf>
    <xf numFmtId="3" fontId="8" fillId="7" borderId="0" xfId="0" applyNumberFormat="1" applyFont="1" applyFill="1" applyBorder="1" applyAlignment="1">
      <alignment/>
    </xf>
    <xf numFmtId="3" fontId="8" fillId="7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49" fontId="0" fillId="7" borderId="0" xfId="0" applyNumberFormat="1" applyFont="1" applyFill="1" applyBorder="1" applyAlignment="1">
      <alignment/>
    </xf>
    <xf numFmtId="0" fontId="9" fillId="7" borderId="0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49" fontId="7" fillId="7" borderId="0" xfId="0" applyNumberFormat="1" applyFont="1" applyFill="1" applyBorder="1" applyAlignment="1">
      <alignment/>
    </xf>
    <xf numFmtId="3" fontId="7" fillId="7" borderId="0" xfId="0" applyNumberFormat="1" applyFont="1" applyFill="1" applyBorder="1" applyAlignment="1">
      <alignment/>
    </xf>
    <xf numFmtId="0" fontId="13" fillId="7" borderId="0" xfId="0" applyFont="1" applyFill="1" applyBorder="1" applyAlignment="1">
      <alignment/>
    </xf>
    <xf numFmtId="0" fontId="7" fillId="7" borderId="0" xfId="0" applyFont="1" applyFill="1" applyBorder="1" applyAlignment="1">
      <alignment wrapText="1"/>
    </xf>
    <xf numFmtId="2" fontId="7" fillId="7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49" fontId="10" fillId="7" borderId="0" xfId="0" applyNumberFormat="1" applyFont="1" applyFill="1" applyBorder="1" applyAlignment="1">
      <alignment/>
    </xf>
    <xf numFmtId="0" fontId="11" fillId="7" borderId="0" xfId="0" applyFont="1" applyFill="1" applyBorder="1" applyAlignment="1">
      <alignment/>
    </xf>
    <xf numFmtId="3" fontId="10" fillId="7" borderId="0" xfId="0" applyNumberFormat="1" applyFont="1" applyFill="1" applyBorder="1" applyAlignment="1">
      <alignment/>
    </xf>
    <xf numFmtId="0" fontId="37" fillId="7" borderId="10" xfId="0" applyFont="1" applyFill="1" applyBorder="1" applyAlignment="1">
      <alignment/>
    </xf>
    <xf numFmtId="3" fontId="37" fillId="7" borderId="10" xfId="0" applyNumberFormat="1" applyFont="1" applyFill="1" applyBorder="1" applyAlignment="1">
      <alignment/>
    </xf>
    <xf numFmtId="0" fontId="10" fillId="15" borderId="10" xfId="0" applyFont="1" applyFill="1" applyBorder="1" applyAlignment="1">
      <alignment vertical="center" wrapText="1"/>
    </xf>
    <xf numFmtId="0" fontId="0" fillId="15" borderId="10" xfId="0" applyFill="1" applyBorder="1" applyAlignment="1">
      <alignment/>
    </xf>
    <xf numFmtId="3" fontId="6" fillId="0" borderId="25" xfId="0" applyNumberFormat="1" applyFont="1" applyBorder="1" applyAlignment="1">
      <alignment/>
    </xf>
    <xf numFmtId="3" fontId="6" fillId="24" borderId="16" xfId="0" applyNumberFormat="1" applyFont="1" applyFill="1" applyBorder="1" applyAlignment="1">
      <alignment/>
    </xf>
    <xf numFmtId="3" fontId="6" fillId="24" borderId="24" xfId="0" applyNumberFormat="1" applyFont="1" applyFill="1" applyBorder="1" applyAlignment="1">
      <alignment/>
    </xf>
    <xf numFmtId="0" fontId="46" fillId="0" borderId="16" xfId="0" applyFont="1" applyBorder="1" applyAlignment="1">
      <alignment horizontal="center" vertical="top" wrapText="1"/>
    </xf>
    <xf numFmtId="0" fontId="46" fillId="0" borderId="24" xfId="0" applyFont="1" applyBorder="1" applyAlignment="1">
      <alignment vertical="top" wrapText="1"/>
    </xf>
    <xf numFmtId="0" fontId="1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46" fillId="0" borderId="26" xfId="0" applyFont="1" applyBorder="1" applyAlignment="1">
      <alignment vertical="center" wrapText="1"/>
    </xf>
    <xf numFmtId="3" fontId="46" fillId="0" borderId="26" xfId="0" applyNumberFormat="1" applyFont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vertical="center" wrapText="1"/>
    </xf>
    <xf numFmtId="3" fontId="44" fillId="0" borderId="16" xfId="0" applyNumberFormat="1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24" xfId="0" applyFont="1" applyBorder="1" applyAlignment="1">
      <alignment vertical="center" wrapText="1"/>
    </xf>
    <xf numFmtId="3" fontId="44" fillId="0" borderId="24" xfId="0" applyNumberFormat="1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3" fontId="44" fillId="0" borderId="0" xfId="0" applyNumberFormat="1" applyFont="1" applyAlignment="1">
      <alignment vertical="center"/>
    </xf>
    <xf numFmtId="3" fontId="44" fillId="0" borderId="23" xfId="0" applyNumberFormat="1" applyFont="1" applyBorder="1" applyAlignment="1">
      <alignment vertical="center" wrapText="1"/>
    </xf>
    <xf numFmtId="9" fontId="0" fillId="0" borderId="0" xfId="0" applyNumberFormat="1" applyAlignment="1">
      <alignment/>
    </xf>
    <xf numFmtId="9" fontId="39" fillId="0" borderId="0" xfId="0" applyNumberFormat="1" applyFont="1" applyAlignment="1">
      <alignment/>
    </xf>
    <xf numFmtId="0" fontId="37" fillId="21" borderId="10" xfId="0" applyFont="1" applyFill="1" applyBorder="1" applyAlignment="1">
      <alignment wrapText="1"/>
    </xf>
    <xf numFmtId="0" fontId="37" fillId="21" borderId="10" xfId="0" applyFont="1" applyFill="1" applyBorder="1" applyAlignment="1">
      <alignment/>
    </xf>
    <xf numFmtId="177" fontId="37" fillId="21" borderId="10" xfId="40" applyNumberFormat="1" applyFont="1" applyFill="1" applyBorder="1" applyAlignment="1">
      <alignment/>
    </xf>
    <xf numFmtId="0" fontId="48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6" fillId="25" borderId="10" xfId="0" applyFont="1" applyFill="1" applyBorder="1" applyAlignment="1">
      <alignment/>
    </xf>
    <xf numFmtId="3" fontId="6" fillId="25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" fillId="7" borderId="10" xfId="0" applyFont="1" applyFill="1" applyBorder="1" applyAlignment="1">
      <alignment horizontal="centerContinuous" vertical="center" wrapText="1"/>
    </xf>
    <xf numFmtId="0" fontId="2" fillId="7" borderId="10" xfId="0" applyFont="1" applyFill="1" applyBorder="1" applyAlignment="1">
      <alignment horizontal="centerContinuous"/>
    </xf>
    <xf numFmtId="0" fontId="2" fillId="7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/>
    </xf>
    <xf numFmtId="0" fontId="0" fillId="23" borderId="10" xfId="0" applyFill="1" applyBorder="1" applyAlignment="1">
      <alignment vertical="center" wrapText="1"/>
    </xf>
    <xf numFmtId="3" fontId="0" fillId="23" borderId="10" xfId="0" applyNumberFormat="1" applyFill="1" applyBorder="1" applyAlignment="1">
      <alignment/>
    </xf>
    <xf numFmtId="3" fontId="6" fillId="23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wrapText="1"/>
    </xf>
    <xf numFmtId="0" fontId="0" fillId="7" borderId="0" xfId="0" applyFont="1" applyFill="1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21" xfId="0" applyNumberFormat="1" applyFill="1" applyBorder="1" applyAlignment="1">
      <alignment/>
    </xf>
    <xf numFmtId="3" fontId="0" fillId="0" borderId="10" xfId="0" applyNumberForma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3" fontId="46" fillId="0" borderId="24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 horizontal="center" shrinkToFit="1"/>
    </xf>
    <xf numFmtId="0" fontId="49" fillId="0" borderId="10" xfId="0" applyFont="1" applyFill="1" applyBorder="1" applyAlignment="1">
      <alignment horizontal="center" vertical="center" textRotation="90" wrapText="1" shrinkToFit="1"/>
    </xf>
    <xf numFmtId="0" fontId="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9" fillId="21" borderId="23" xfId="0" applyFont="1" applyFill="1" applyBorder="1" applyAlignment="1">
      <alignment/>
    </xf>
    <xf numFmtId="0" fontId="9" fillId="0" borderId="22" xfId="0" applyFont="1" applyBorder="1" applyAlignment="1">
      <alignment/>
    </xf>
    <xf numFmtId="0" fontId="50" fillId="0" borderId="0" xfId="0" applyFont="1" applyBorder="1" applyAlignment="1">
      <alignment/>
    </xf>
    <xf numFmtId="49" fontId="50" fillId="0" borderId="11" xfId="0" applyNumberFormat="1" applyFont="1" applyBorder="1" applyAlignment="1">
      <alignment/>
    </xf>
    <xf numFmtId="0" fontId="50" fillId="0" borderId="22" xfId="0" applyFont="1" applyBorder="1" applyAlignment="1">
      <alignment/>
    </xf>
    <xf numFmtId="0" fontId="6" fillId="23" borderId="0" xfId="0" applyFont="1" applyFill="1" applyBorder="1" applyAlignment="1">
      <alignment/>
    </xf>
    <xf numFmtId="3" fontId="2" fillId="23" borderId="0" xfId="0" applyNumberFormat="1" applyFont="1" applyFill="1" applyBorder="1" applyAlignment="1">
      <alignment horizontal="right"/>
    </xf>
    <xf numFmtId="3" fontId="6" fillId="23" borderId="0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18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2" fillId="23" borderId="10" xfId="0" applyNumberFormat="1" applyFont="1" applyFill="1" applyBorder="1" applyAlignment="1">
      <alignment vertical="center"/>
    </xf>
    <xf numFmtId="3" fontId="2" fillId="4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2" fillId="11" borderId="10" xfId="0" applyNumberFormat="1" applyFont="1" applyFill="1" applyBorder="1" applyAlignment="1">
      <alignment vertical="center"/>
    </xf>
    <xf numFmtId="3" fontId="6" fillId="11" borderId="10" xfId="0" applyNumberFormat="1" applyFont="1" applyFill="1" applyBorder="1" applyAlignment="1">
      <alignment vertical="center"/>
    </xf>
    <xf numFmtId="3" fontId="0" fillId="0" borderId="27" xfId="0" applyNumberForma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1" xfId="0" applyFont="1" applyBorder="1" applyAlignment="1">
      <alignment/>
    </xf>
    <xf numFmtId="0" fontId="6" fillId="26" borderId="31" xfId="0" applyFont="1" applyFill="1" applyBorder="1" applyAlignment="1">
      <alignment/>
    </xf>
    <xf numFmtId="0" fontId="6" fillId="26" borderId="32" xfId="0" applyFont="1" applyFill="1" applyBorder="1" applyAlignment="1">
      <alignment/>
    </xf>
    <xf numFmtId="0" fontId="0" fillId="0" borderId="27" xfId="0" applyFont="1" applyBorder="1" applyAlignment="1">
      <alignment/>
    </xf>
    <xf numFmtId="0" fontId="6" fillId="0" borderId="30" xfId="0" applyFont="1" applyBorder="1" applyAlignment="1">
      <alignment/>
    </xf>
    <xf numFmtId="3" fontId="0" fillId="0" borderId="19" xfId="0" applyNumberForma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7" fillId="24" borderId="33" xfId="0" applyNumberFormat="1" applyFont="1" applyFill="1" applyBorder="1" applyAlignment="1">
      <alignment/>
    </xf>
    <xf numFmtId="3" fontId="7" fillId="24" borderId="34" xfId="0" applyNumberFormat="1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3" fontId="37" fillId="21" borderId="10" xfId="0" applyNumberFormat="1" applyFont="1" applyFill="1" applyBorder="1" applyAlignment="1">
      <alignment/>
    </xf>
    <xf numFmtId="177" fontId="0" fillId="0" borderId="10" xfId="40" applyNumberFormat="1" applyBorder="1" applyAlignment="1">
      <alignment vertical="center"/>
    </xf>
    <xf numFmtId="3" fontId="3" fillId="0" borderId="35" xfId="0" applyNumberFormat="1" applyFont="1" applyFill="1" applyBorder="1" applyAlignment="1">
      <alignment vertical="center" wrapText="1"/>
    </xf>
    <xf numFmtId="3" fontId="38" fillId="23" borderId="16" xfId="0" applyNumberFormat="1" applyFont="1" applyFill="1" applyBorder="1" applyAlignment="1">
      <alignment/>
    </xf>
    <xf numFmtId="3" fontId="39" fillId="23" borderId="16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77" fontId="31" fillId="11" borderId="10" xfId="4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wrapText="1"/>
    </xf>
    <xf numFmtId="0" fontId="6" fillId="1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11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7" fontId="0" fillId="0" borderId="10" xfId="4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4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/>
    </xf>
    <xf numFmtId="177" fontId="37" fillId="0" borderId="0" xfId="4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182" fontId="0" fillId="0" borderId="0" xfId="0" applyNumberFormat="1" applyAlignment="1">
      <alignment/>
    </xf>
    <xf numFmtId="3" fontId="6" fillId="0" borderId="36" xfId="0" applyNumberFormat="1" applyFont="1" applyBorder="1" applyAlignment="1">
      <alignment horizontal="center" wrapText="1"/>
    </xf>
    <xf numFmtId="3" fontId="0" fillId="0" borderId="37" xfId="0" applyNumberForma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173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3" fontId="6" fillId="4" borderId="41" xfId="0" applyNumberFormat="1" applyFont="1" applyFill="1" applyBorder="1" applyAlignment="1">
      <alignment/>
    </xf>
    <xf numFmtId="3" fontId="6" fillId="4" borderId="37" xfId="0" applyNumberFormat="1" applyFont="1" applyFill="1" applyBorder="1" applyAlignment="1">
      <alignment/>
    </xf>
    <xf numFmtId="3" fontId="0" fillId="0" borderId="42" xfId="0" applyNumberFormat="1" applyBorder="1" applyAlignment="1">
      <alignment/>
    </xf>
    <xf numFmtId="3" fontId="6" fillId="25" borderId="10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3" fontId="0" fillId="0" borderId="31" xfId="0" applyNumberFormat="1" applyBorder="1" applyAlignment="1">
      <alignment/>
    </xf>
    <xf numFmtId="0" fontId="52" fillId="0" borderId="10" xfId="0" applyFont="1" applyBorder="1" applyAlignment="1">
      <alignment vertical="center" wrapText="1"/>
    </xf>
    <xf numFmtId="3" fontId="6" fillId="24" borderId="44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173" fontId="0" fillId="0" borderId="0" xfId="0" applyNumberFormat="1" applyAlignment="1">
      <alignment vertical="center"/>
    </xf>
    <xf numFmtId="173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2" fontId="6" fillId="15" borderId="10" xfId="0" applyNumberFormat="1" applyFont="1" applyFill="1" applyBorder="1" applyAlignment="1">
      <alignment horizontal="center" vertical="center"/>
    </xf>
    <xf numFmtId="2" fontId="6" fillId="15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23" borderId="0" xfId="0" applyFill="1" applyBorder="1" applyAlignment="1">
      <alignment/>
    </xf>
    <xf numFmtId="0" fontId="0" fillId="0" borderId="0" xfId="0" applyAlignment="1">
      <alignment/>
    </xf>
    <xf numFmtId="0" fontId="1" fillId="0" borderId="18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1" borderId="2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7" fillId="0" borderId="23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0" fillId="0" borderId="45" xfId="0" applyNumberFormat="1" applyFont="1" applyBorder="1" applyAlignment="1">
      <alignment wrapText="1"/>
    </xf>
    <xf numFmtId="0" fontId="0" fillId="0" borderId="45" xfId="0" applyBorder="1" applyAlignment="1">
      <alignment/>
    </xf>
    <xf numFmtId="0" fontId="7" fillId="0" borderId="0" xfId="0" applyFont="1" applyAlignment="1">
      <alignment horizontal="center" shrinkToFit="1"/>
    </xf>
    <xf numFmtId="0" fontId="7" fillId="0" borderId="22" xfId="0" applyFont="1" applyBorder="1" applyAlignment="1">
      <alignment horizontal="center"/>
    </xf>
    <xf numFmtId="0" fontId="11" fillId="4" borderId="46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2" fontId="38" fillId="0" borderId="47" xfId="0" applyNumberFormat="1" applyFont="1" applyBorder="1" applyAlignment="1">
      <alignment horizontal="left" shrinkToFit="1"/>
    </xf>
    <xf numFmtId="0" fontId="39" fillId="0" borderId="47" xfId="0" applyFont="1" applyBorder="1" applyAlignment="1">
      <alignment horizontal="left" shrinkToFit="1"/>
    </xf>
    <xf numFmtId="0" fontId="0" fillId="0" borderId="47" xfId="0" applyBorder="1" applyAlignment="1">
      <alignment horizontal="left" shrinkToFit="1"/>
    </xf>
    <xf numFmtId="2" fontId="11" fillId="0" borderId="47" xfId="0" applyNumberFormat="1" applyFont="1" applyBorder="1" applyAlignment="1">
      <alignment horizontal="left" shrinkToFit="1"/>
    </xf>
    <xf numFmtId="3" fontId="0" fillId="25" borderId="0" xfId="0" applyNumberFormat="1" applyFill="1" applyAlignment="1">
      <alignment/>
    </xf>
    <xf numFmtId="0" fontId="0" fillId="25" borderId="0" xfId="0" applyFill="1" applyAlignment="1">
      <alignment/>
    </xf>
    <xf numFmtId="3" fontId="0" fillId="25" borderId="0" xfId="0" applyNumberFormat="1" applyFill="1" applyBorder="1" applyAlignment="1">
      <alignment/>
    </xf>
    <xf numFmtId="3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3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7" fillId="0" borderId="47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12" fillId="0" borderId="0" xfId="0" applyFont="1" applyAlignment="1">
      <alignment/>
    </xf>
    <xf numFmtId="0" fontId="40" fillId="0" borderId="47" xfId="0" applyFont="1" applyBorder="1" applyAlignment="1">
      <alignment horizontal="center"/>
    </xf>
    <xf numFmtId="0" fontId="12" fillId="0" borderId="47" xfId="0" applyFont="1" applyBorder="1" applyAlignment="1">
      <alignment/>
    </xf>
    <xf numFmtId="0" fontId="0" fillId="0" borderId="47" xfId="0" applyBorder="1" applyAlignment="1">
      <alignment/>
    </xf>
    <xf numFmtId="0" fontId="2" fillId="23" borderId="18" xfId="0" applyFont="1" applyFill="1" applyBorder="1" applyAlignment="1">
      <alignment horizontal="center"/>
    </xf>
    <xf numFmtId="0" fontId="2" fillId="23" borderId="2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47" xfId="0" applyFont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" fillId="24" borderId="48" xfId="0" applyFont="1" applyFill="1" applyBorder="1" applyAlignment="1">
      <alignment horizontal="center"/>
    </xf>
    <xf numFmtId="0" fontId="2" fillId="24" borderId="49" xfId="0" applyFont="1" applyFill="1" applyBorder="1" applyAlignment="1">
      <alignment horizontal="center"/>
    </xf>
    <xf numFmtId="3" fontId="46" fillId="0" borderId="50" xfId="0" applyNumberFormat="1" applyFont="1" applyBorder="1" applyAlignment="1">
      <alignment vertical="center" wrapText="1"/>
    </xf>
    <xf numFmtId="3" fontId="46" fillId="0" borderId="44" xfId="0" applyNumberFormat="1" applyFont="1" applyBorder="1" applyAlignment="1">
      <alignment vertical="center" wrapText="1"/>
    </xf>
    <xf numFmtId="3" fontId="46" fillId="0" borderId="51" xfId="0" applyNumberFormat="1" applyFont="1" applyBorder="1" applyAlignment="1">
      <alignment horizontal="center" vertical="center" wrapText="1"/>
    </xf>
    <xf numFmtId="3" fontId="46" fillId="0" borderId="52" xfId="0" applyNumberFormat="1" applyFont="1" applyBorder="1" applyAlignment="1">
      <alignment horizontal="center" vertical="center" wrapText="1"/>
    </xf>
    <xf numFmtId="3" fontId="46" fillId="0" borderId="53" xfId="0" applyNumberFormat="1" applyFont="1" applyBorder="1" applyAlignment="1">
      <alignment horizontal="center" vertical="center" wrapText="1"/>
    </xf>
    <xf numFmtId="3" fontId="46" fillId="0" borderId="26" xfId="0" applyNumberFormat="1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3" fontId="44" fillId="0" borderId="34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3" fontId="44" fillId="0" borderId="46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0" fontId="46" fillId="0" borderId="52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50" xfId="0" applyFont="1" applyBorder="1" applyAlignment="1">
      <alignment vertical="center" wrapText="1"/>
    </xf>
    <xf numFmtId="0" fontId="46" fillId="0" borderId="44" xfId="0" applyFont="1" applyBorder="1" applyAlignment="1">
      <alignment vertical="center" wrapText="1"/>
    </xf>
    <xf numFmtId="3" fontId="46" fillId="0" borderId="50" xfId="0" applyNumberFormat="1" applyFont="1" applyBorder="1" applyAlignment="1">
      <alignment horizontal="center" vertical="center" wrapText="1"/>
    </xf>
    <xf numFmtId="3" fontId="46" fillId="0" borderId="44" xfId="0" applyNumberFormat="1" applyFont="1" applyBorder="1" applyAlignment="1">
      <alignment horizontal="center" vertical="center" wrapText="1"/>
    </xf>
    <xf numFmtId="3" fontId="46" fillId="0" borderId="46" xfId="0" applyNumberFormat="1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/>
    </xf>
    <xf numFmtId="0" fontId="46" fillId="0" borderId="46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left" vertical="center" wrapText="1"/>
    </xf>
    <xf numFmtId="0" fontId="37" fillId="21" borderId="1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23" borderId="46" xfId="0" applyFont="1" applyFill="1" applyBorder="1" applyAlignment="1">
      <alignment horizontal="center"/>
    </xf>
    <xf numFmtId="0" fontId="38" fillId="23" borderId="24" xfId="0" applyFont="1" applyFill="1" applyBorder="1" applyAlignment="1">
      <alignment horizontal="center"/>
    </xf>
    <xf numFmtId="0" fontId="38" fillId="23" borderId="48" xfId="0" applyFont="1" applyFill="1" applyBorder="1" applyAlignment="1">
      <alignment horizontal="center"/>
    </xf>
    <xf numFmtId="0" fontId="38" fillId="23" borderId="49" xfId="0" applyFont="1" applyFill="1" applyBorder="1" applyAlignment="1">
      <alignment horizontal="center"/>
    </xf>
    <xf numFmtId="0" fontId="42" fillId="0" borderId="0" xfId="0" applyFont="1" applyAlignment="1">
      <alignment horizontal="center" shrinkToFit="1"/>
    </xf>
    <xf numFmtId="0" fontId="32" fillId="19" borderId="54" xfId="0" applyFont="1" applyFill="1" applyBorder="1" applyAlignment="1">
      <alignment vertical="center" textRotation="90" readingOrder="2"/>
    </xf>
    <xf numFmtId="0" fontId="32" fillId="19" borderId="55" xfId="0" applyFont="1" applyFill="1" applyBorder="1" applyAlignment="1">
      <alignment vertical="center" textRotation="90" readingOrder="2"/>
    </xf>
    <xf numFmtId="0" fontId="32" fillId="0" borderId="55" xfId="0" applyFont="1" applyBorder="1" applyAlignment="1">
      <alignment vertical="center" textRotation="90" readingOrder="2"/>
    </xf>
    <xf numFmtId="0" fontId="51" fillId="19" borderId="54" xfId="0" applyFont="1" applyFill="1" applyBorder="1" applyAlignment="1">
      <alignment vertical="center" textRotation="90" wrapText="1" readingOrder="2"/>
    </xf>
    <xf numFmtId="0" fontId="51" fillId="19" borderId="55" xfId="0" applyFont="1" applyFill="1" applyBorder="1" applyAlignment="1">
      <alignment vertical="center" textRotation="90" wrapText="1" readingOrder="2"/>
    </xf>
    <xf numFmtId="0" fontId="51" fillId="0" borderId="55" xfId="0" applyFont="1" applyBorder="1" applyAlignment="1">
      <alignment vertical="center" textRotation="90" wrapText="1" readingOrder="2"/>
    </xf>
    <xf numFmtId="0" fontId="7" fillId="24" borderId="46" xfId="0" applyFont="1" applyFill="1" applyBorder="1" applyAlignment="1">
      <alignment horizontal="center"/>
    </xf>
    <xf numFmtId="0" fontId="7" fillId="24" borderId="56" xfId="0" applyFont="1" applyFill="1" applyBorder="1" applyAlignment="1">
      <alignment horizontal="center"/>
    </xf>
    <xf numFmtId="0" fontId="7" fillId="24" borderId="53" xfId="0" applyFont="1" applyFill="1" applyBorder="1" applyAlignment="1">
      <alignment horizontal="center"/>
    </xf>
    <xf numFmtId="0" fontId="7" fillId="24" borderId="57" xfId="0" applyFont="1" applyFill="1" applyBorder="1" applyAlignment="1">
      <alignment horizontal="center"/>
    </xf>
    <xf numFmtId="0" fontId="32" fillId="19" borderId="54" xfId="0" applyFont="1" applyFill="1" applyBorder="1" applyAlignment="1">
      <alignment horizontal="center" vertical="center" textRotation="90" wrapText="1" readingOrder="2"/>
    </xf>
    <xf numFmtId="0" fontId="32" fillId="19" borderId="55" xfId="0" applyFont="1" applyFill="1" applyBorder="1" applyAlignment="1">
      <alignment horizontal="center" vertical="center" textRotation="90" wrapText="1" readingOrder="2"/>
    </xf>
    <xf numFmtId="0" fontId="32" fillId="0" borderId="55" xfId="0" applyFont="1" applyBorder="1" applyAlignment="1">
      <alignment horizontal="center" vertical="center" textRotation="90" wrapText="1" readingOrder="2"/>
    </xf>
    <xf numFmtId="0" fontId="32" fillId="19" borderId="58" xfId="0" applyFont="1" applyFill="1" applyBorder="1" applyAlignment="1">
      <alignment vertical="center" textRotation="90" readingOrder="2"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0" fontId="47" fillId="19" borderId="55" xfId="0" applyFont="1" applyFill="1" applyBorder="1" applyAlignment="1">
      <alignment vertical="center" textRotation="90" readingOrder="2"/>
    </xf>
    <xf numFmtId="0" fontId="47" fillId="19" borderId="43" xfId="0" applyFont="1" applyFill="1" applyBorder="1" applyAlignment="1">
      <alignment vertical="center" textRotation="90" readingOrder="2"/>
    </xf>
    <xf numFmtId="0" fontId="38" fillId="23" borderId="59" xfId="0" applyFont="1" applyFill="1" applyBorder="1" applyAlignment="1">
      <alignment horizontal="center"/>
    </xf>
    <xf numFmtId="0" fontId="38" fillId="23" borderId="28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4">
      <selection activeCell="C38" sqref="C3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51362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2.75"/>
  <cols>
    <col min="2" max="2" width="32.421875" style="0" customWidth="1"/>
    <col min="3" max="3" width="14.8515625" style="0" customWidth="1"/>
  </cols>
  <sheetData>
    <row r="1" spans="1:2" ht="15.75">
      <c r="A1" s="201" t="s">
        <v>358</v>
      </c>
      <c r="B1" s="200"/>
    </row>
    <row r="2" spans="1:2" ht="16.5" thickBot="1">
      <c r="A2" s="407" t="s">
        <v>230</v>
      </c>
      <c r="B2" s="408"/>
    </row>
    <row r="3" spans="1:3" ht="27" customHeight="1" thickBot="1">
      <c r="A3" s="69" t="s">
        <v>3</v>
      </c>
      <c r="B3" s="70" t="s">
        <v>12</v>
      </c>
      <c r="C3" s="300" t="s">
        <v>356</v>
      </c>
    </row>
    <row r="4" spans="1:3" ht="12.75">
      <c r="A4" s="335" t="s">
        <v>0</v>
      </c>
      <c r="B4" s="336" t="s">
        <v>13</v>
      </c>
      <c r="C4" s="337">
        <v>16929</v>
      </c>
    </row>
    <row r="5" spans="1:3" ht="12.75">
      <c r="A5" s="335" t="s">
        <v>1</v>
      </c>
      <c r="B5" s="338" t="s">
        <v>263</v>
      </c>
      <c r="C5" s="339">
        <v>2131</v>
      </c>
    </row>
    <row r="6" spans="1:3" ht="22.5">
      <c r="A6" s="335" t="s">
        <v>7</v>
      </c>
      <c r="B6" s="340" t="s">
        <v>399</v>
      </c>
      <c r="C6" s="341">
        <v>12197</v>
      </c>
    </row>
    <row r="7" spans="1:3" ht="22.5">
      <c r="A7" s="335" t="s">
        <v>108</v>
      </c>
      <c r="B7" s="340" t="s">
        <v>400</v>
      </c>
      <c r="C7" s="341">
        <v>68380</v>
      </c>
    </row>
    <row r="8" spans="1:3" ht="22.5">
      <c r="A8" s="335" t="s">
        <v>2</v>
      </c>
      <c r="B8" s="340" t="s">
        <v>402</v>
      </c>
      <c r="C8" s="341">
        <v>1464</v>
      </c>
    </row>
    <row r="9" spans="1:3" ht="22.5">
      <c r="A9" s="335" t="s">
        <v>213</v>
      </c>
      <c r="B9" s="340" t="s">
        <v>404</v>
      </c>
      <c r="C9" s="341">
        <v>2196</v>
      </c>
    </row>
    <row r="10" spans="1:3" ht="22.5">
      <c r="A10" s="335" t="s">
        <v>401</v>
      </c>
      <c r="B10" s="340" t="s">
        <v>406</v>
      </c>
      <c r="C10" s="341">
        <v>866</v>
      </c>
    </row>
    <row r="11" spans="1:3" ht="22.5">
      <c r="A11" s="335" t="s">
        <v>403</v>
      </c>
      <c r="B11" s="340" t="s">
        <v>408</v>
      </c>
      <c r="C11" s="341">
        <v>345</v>
      </c>
    </row>
    <row r="12" spans="1:3" ht="22.5">
      <c r="A12" s="335" t="s">
        <v>405</v>
      </c>
      <c r="B12" s="340" t="s">
        <v>410</v>
      </c>
      <c r="C12" s="341">
        <v>15000</v>
      </c>
    </row>
    <row r="13" spans="1:3" ht="22.5">
      <c r="A13" s="335" t="s">
        <v>407</v>
      </c>
      <c r="B13" s="342" t="s">
        <v>411</v>
      </c>
      <c r="C13" s="341">
        <v>3200</v>
      </c>
    </row>
    <row r="14" spans="1:3" ht="22.5">
      <c r="A14" s="335" t="s">
        <v>409</v>
      </c>
      <c r="B14" s="340" t="s">
        <v>412</v>
      </c>
      <c r="C14" s="339">
        <v>1053</v>
      </c>
    </row>
    <row r="15" spans="1:3" ht="13.5" thickBot="1">
      <c r="A15" s="409" t="s">
        <v>8</v>
      </c>
      <c r="B15" s="410"/>
      <c r="C15" s="343">
        <f>SUM(C4:C14)</f>
        <v>123761</v>
      </c>
    </row>
    <row r="16" spans="1:2" ht="12.75">
      <c r="A16" s="8"/>
      <c r="B16" s="8"/>
    </row>
    <row r="17" spans="1:2" ht="12.75">
      <c r="A17" s="12" t="s">
        <v>413</v>
      </c>
      <c r="B17" s="8"/>
    </row>
    <row r="18" spans="1:2" ht="13.5" thickBot="1">
      <c r="A18" s="5"/>
      <c r="B18" s="7"/>
    </row>
    <row r="19" spans="1:3" ht="13.5" thickBot="1">
      <c r="A19" s="165" t="s">
        <v>0</v>
      </c>
      <c r="B19" s="164" t="s">
        <v>324</v>
      </c>
      <c r="C19" s="196">
        <v>1000</v>
      </c>
    </row>
    <row r="20" spans="1:3" ht="13.5" thickBot="1">
      <c r="A20" s="166"/>
      <c r="B20" s="167" t="s">
        <v>8</v>
      </c>
      <c r="C20" s="197">
        <f>SUM(C19:C19)</f>
        <v>1000</v>
      </c>
    </row>
  </sheetData>
  <sheetProtection/>
  <mergeCells count="2">
    <mergeCell ref="A2:B2"/>
    <mergeCell ref="A15:B15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&amp;L5. melléklet a 1/2013. (I.25.) önk. rendelethez, ezer 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30"/>
  <sheetViews>
    <sheetView workbookViewId="0" topLeftCell="A1">
      <selection activeCell="D25" sqref="D25"/>
    </sheetView>
  </sheetViews>
  <sheetFormatPr defaultColWidth="9.140625" defaultRowHeight="12.75"/>
  <cols>
    <col min="1" max="1" width="29.8515625" style="0" bestFit="1" customWidth="1"/>
    <col min="2" max="2" width="12.8515625" style="0" customWidth="1"/>
    <col min="3" max="3" width="32.8515625" style="0" customWidth="1"/>
    <col min="4" max="4" width="20.7109375" style="0" customWidth="1"/>
  </cols>
  <sheetData>
    <row r="1" spans="1:4" ht="15.75">
      <c r="A1" s="360" t="s">
        <v>358</v>
      </c>
      <c r="B1" s="360"/>
      <c r="C1" s="360"/>
      <c r="D1" s="360"/>
    </row>
    <row r="2" spans="1:4" ht="15.75">
      <c r="A2" s="376" t="s">
        <v>368</v>
      </c>
      <c r="B2" s="376"/>
      <c r="C2" s="376"/>
      <c r="D2" s="376"/>
    </row>
    <row r="3" spans="1:4" ht="15.75">
      <c r="A3" s="376" t="s">
        <v>270</v>
      </c>
      <c r="B3" s="376"/>
      <c r="C3" s="376"/>
      <c r="D3" s="382"/>
    </row>
    <row r="4" spans="1:4" ht="12.75">
      <c r="A4" s="222" t="s">
        <v>140</v>
      </c>
      <c r="B4" s="334" t="s">
        <v>398</v>
      </c>
      <c r="C4" s="222" t="s">
        <v>73</v>
      </c>
      <c r="D4" s="334" t="s">
        <v>398</v>
      </c>
    </row>
    <row r="5" spans="1:4" ht="12.75">
      <c r="A5" s="2" t="s">
        <v>140</v>
      </c>
      <c r="B5" s="4">
        <v>127076</v>
      </c>
      <c r="C5" s="2" t="s">
        <v>271</v>
      </c>
      <c r="D5" s="4">
        <v>165977</v>
      </c>
    </row>
    <row r="6" spans="1:4" ht="12.75">
      <c r="A6" s="2" t="s">
        <v>14</v>
      </c>
      <c r="B6" s="4">
        <v>116185</v>
      </c>
      <c r="C6" s="2" t="s">
        <v>272</v>
      </c>
      <c r="D6" s="4">
        <v>43159</v>
      </c>
    </row>
    <row r="7" spans="1:4" ht="12.75">
      <c r="A7" s="2" t="s">
        <v>40</v>
      </c>
      <c r="B7" s="4"/>
      <c r="C7" s="2" t="s">
        <v>141</v>
      </c>
      <c r="D7" s="4">
        <v>202917</v>
      </c>
    </row>
    <row r="8" spans="1:4" ht="12.75">
      <c r="A8" s="2" t="s">
        <v>273</v>
      </c>
      <c r="B8" s="4">
        <v>13139</v>
      </c>
      <c r="C8" s="2" t="s">
        <v>102</v>
      </c>
      <c r="D8" s="4">
        <v>52814</v>
      </c>
    </row>
    <row r="9" spans="1:4" ht="12.75">
      <c r="A9" s="2" t="s">
        <v>145</v>
      </c>
      <c r="B9" s="4">
        <v>184210</v>
      </c>
      <c r="C9" s="2" t="s">
        <v>275</v>
      </c>
      <c r="D9" s="4">
        <v>13415</v>
      </c>
    </row>
    <row r="10" spans="1:4" ht="12.75">
      <c r="A10" s="2" t="s">
        <v>274</v>
      </c>
      <c r="B10" s="4">
        <v>10591</v>
      </c>
      <c r="C10" s="2" t="s">
        <v>277</v>
      </c>
      <c r="D10" s="4">
        <v>19800</v>
      </c>
    </row>
    <row r="11" spans="1:4" ht="12.75">
      <c r="A11" s="2" t="s">
        <v>276</v>
      </c>
      <c r="B11" s="4"/>
      <c r="C11" s="2" t="s">
        <v>278</v>
      </c>
      <c r="D11" s="4">
        <v>89251</v>
      </c>
    </row>
    <row r="12" spans="1:4" ht="12.75">
      <c r="A12" s="2" t="s">
        <v>142</v>
      </c>
      <c r="B12" s="4">
        <v>136132</v>
      </c>
      <c r="C12" s="2"/>
      <c r="D12" s="4"/>
    </row>
    <row r="13" spans="1:4" ht="12.75">
      <c r="A13" s="2" t="s">
        <v>317</v>
      </c>
      <c r="B13" s="4"/>
      <c r="C13" s="2"/>
      <c r="D13" s="4"/>
    </row>
    <row r="14" spans="1:4" ht="12.75">
      <c r="A14" s="84" t="s">
        <v>28</v>
      </c>
      <c r="B14" s="14">
        <f>SUM(B5:B13)</f>
        <v>587333</v>
      </c>
      <c r="C14" s="84" t="s">
        <v>28</v>
      </c>
      <c r="D14" s="14">
        <f>SUM(D5:D13)</f>
        <v>587333</v>
      </c>
    </row>
    <row r="15" spans="1:4" ht="12.75">
      <c r="A15" s="2" t="s">
        <v>279</v>
      </c>
      <c r="B15" s="4"/>
      <c r="C15" s="2"/>
      <c r="D15" s="4"/>
    </row>
    <row r="16" spans="1:4" ht="12.75">
      <c r="A16" s="222" t="s">
        <v>280</v>
      </c>
      <c r="B16" s="223">
        <f>SUM(B14:B15)</f>
        <v>587333</v>
      </c>
      <c r="C16" s="222" t="s">
        <v>280</v>
      </c>
      <c r="D16" s="223">
        <f>SUM(D14:D15)</f>
        <v>587333</v>
      </c>
    </row>
    <row r="17" spans="1:4" ht="12.75">
      <c r="A17" s="222" t="s">
        <v>281</v>
      </c>
      <c r="B17" s="334" t="s">
        <v>398</v>
      </c>
      <c r="C17" s="222" t="s">
        <v>6</v>
      </c>
      <c r="D17" s="334" t="s">
        <v>398</v>
      </c>
    </row>
    <row r="18" spans="1:4" ht="12.75">
      <c r="A18" s="2" t="s">
        <v>282</v>
      </c>
      <c r="B18" s="4"/>
      <c r="C18" s="15" t="s">
        <v>75</v>
      </c>
      <c r="D18" s="224">
        <v>419654</v>
      </c>
    </row>
    <row r="19" spans="1:4" ht="12.75">
      <c r="A19" s="2" t="s">
        <v>283</v>
      </c>
      <c r="B19" s="4">
        <v>677</v>
      </c>
      <c r="C19" s="15" t="s">
        <v>143</v>
      </c>
      <c r="D19" s="224">
        <v>1334</v>
      </c>
    </row>
    <row r="20" spans="1:4" ht="12.75">
      <c r="A20" s="2" t="s">
        <v>284</v>
      </c>
      <c r="B20" s="4"/>
      <c r="C20" s="15" t="s">
        <v>285</v>
      </c>
      <c r="D20" s="224"/>
    </row>
    <row r="21" spans="1:4" ht="12.75">
      <c r="A21" s="2" t="s">
        <v>14</v>
      </c>
      <c r="B21" s="4"/>
      <c r="C21" s="15" t="s">
        <v>316</v>
      </c>
      <c r="D21" s="224">
        <v>142497</v>
      </c>
    </row>
    <row r="22" spans="1:4" ht="12.75">
      <c r="A22" s="2" t="s">
        <v>286</v>
      </c>
      <c r="B22" s="4"/>
      <c r="C22" s="2" t="s">
        <v>144</v>
      </c>
      <c r="D22" s="4">
        <v>22439</v>
      </c>
    </row>
    <row r="23" spans="1:4" ht="12.75">
      <c r="A23" s="2" t="s">
        <v>287</v>
      </c>
      <c r="B23" s="4">
        <v>141851</v>
      </c>
      <c r="C23" s="2" t="s">
        <v>76</v>
      </c>
      <c r="D23" s="224">
        <v>35510</v>
      </c>
    </row>
    <row r="24" spans="1:4" ht="12.75">
      <c r="A24" s="2" t="s">
        <v>288</v>
      </c>
      <c r="B24" s="4"/>
      <c r="C24" s="2" t="s">
        <v>289</v>
      </c>
      <c r="D24" s="224">
        <v>4715</v>
      </c>
    </row>
    <row r="25" spans="1:4" ht="12.75">
      <c r="A25" s="2" t="s">
        <v>142</v>
      </c>
      <c r="B25" s="4">
        <v>228299</v>
      </c>
      <c r="C25" s="2"/>
      <c r="D25" s="224"/>
    </row>
    <row r="26" spans="1:4" ht="12.75">
      <c r="A26" s="2" t="s">
        <v>290</v>
      </c>
      <c r="B26" s="4">
        <v>255322</v>
      </c>
      <c r="C26" s="2"/>
      <c r="D26" s="224"/>
    </row>
    <row r="27" spans="1:4" ht="12.75">
      <c r="A27" s="84" t="s">
        <v>28</v>
      </c>
      <c r="B27" s="14">
        <f>SUM(B18:B26)</f>
        <v>626149</v>
      </c>
      <c r="C27" s="84" t="s">
        <v>28</v>
      </c>
      <c r="D27" s="14">
        <f>SUM(D17:D25)</f>
        <v>626149</v>
      </c>
    </row>
    <row r="28" spans="1:4" ht="12.75">
      <c r="A28" s="2" t="s">
        <v>291</v>
      </c>
      <c r="B28" s="4">
        <v>0</v>
      </c>
      <c r="C28" s="2"/>
      <c r="D28" s="4"/>
    </row>
    <row r="29" spans="1:4" ht="12.75">
      <c r="A29" s="222" t="s">
        <v>292</v>
      </c>
      <c r="B29" s="223">
        <f>SUM(B27:B28)</f>
        <v>626149</v>
      </c>
      <c r="C29" s="222" t="s">
        <v>292</v>
      </c>
      <c r="D29" s="223">
        <f>SUM(D27:D28)</f>
        <v>626149</v>
      </c>
    </row>
    <row r="30" spans="1:4" ht="15">
      <c r="A30" s="191" t="s">
        <v>293</v>
      </c>
      <c r="B30" s="192">
        <f>B16+B29</f>
        <v>1213482</v>
      </c>
      <c r="C30" s="191" t="s">
        <v>293</v>
      </c>
      <c r="D30" s="192">
        <f>D16+D29</f>
        <v>1213482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&amp;L6. melléklet a 1/2013. (I.25.) önk. rendelethez, ezer 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4"/>
  <sheetViews>
    <sheetView workbookViewId="0" topLeftCell="A1">
      <selection activeCell="B18" sqref="B18"/>
    </sheetView>
  </sheetViews>
  <sheetFormatPr defaultColWidth="9.140625" defaultRowHeight="12.75"/>
  <cols>
    <col min="1" max="1" width="9.8515625" style="83" customWidth="1"/>
    <col min="2" max="2" width="42.57421875" style="0" customWidth="1"/>
    <col min="3" max="3" width="20.00390625" style="0" customWidth="1"/>
    <col min="4" max="4" width="15.57421875" style="20" customWidth="1"/>
    <col min="5" max="5" width="17.57421875" style="0" customWidth="1"/>
    <col min="6" max="6" width="13.140625" style="0" customWidth="1"/>
    <col min="7" max="7" width="13.57421875" style="20" customWidth="1"/>
    <col min="10" max="10" width="11.00390625" style="0" bestFit="1" customWidth="1"/>
  </cols>
  <sheetData>
    <row r="1" spans="1:7" ht="15">
      <c r="A1" s="434" t="s">
        <v>369</v>
      </c>
      <c r="B1" s="434"/>
      <c r="C1" s="434"/>
      <c r="D1" s="434"/>
      <c r="E1" s="434"/>
      <c r="F1" s="434"/>
      <c r="G1" s="434"/>
    </row>
    <row r="2" spans="1:7" ht="12.75">
      <c r="A2" s="438" t="s">
        <v>253</v>
      </c>
      <c r="B2" s="355"/>
      <c r="C2" s="355"/>
      <c r="D2" s="355"/>
      <c r="E2" s="355"/>
      <c r="F2" s="355"/>
      <c r="G2" s="355"/>
    </row>
    <row r="3" spans="1:7" ht="18.75" thickBot="1">
      <c r="A3" s="435" t="s">
        <v>236</v>
      </c>
      <c r="B3" s="435"/>
      <c r="C3" s="435"/>
      <c r="D3" s="435"/>
      <c r="E3" s="435"/>
      <c r="F3" s="435"/>
      <c r="G3" s="435"/>
    </row>
    <row r="4" spans="1:7" ht="13.5" thickBot="1">
      <c r="A4" s="198" t="s">
        <v>237</v>
      </c>
      <c r="B4" s="199" t="s">
        <v>238</v>
      </c>
      <c r="C4" s="199" t="s">
        <v>239</v>
      </c>
      <c r="D4" s="241" t="s">
        <v>240</v>
      </c>
      <c r="E4" s="436" t="s">
        <v>225</v>
      </c>
      <c r="F4" s="437"/>
      <c r="G4" s="241" t="s">
        <v>241</v>
      </c>
    </row>
    <row r="5" spans="1:7" s="57" customFormat="1" ht="48.75" thickBot="1">
      <c r="A5" s="205" t="s">
        <v>0</v>
      </c>
      <c r="B5" s="203" t="s">
        <v>247</v>
      </c>
      <c r="C5" s="203" t="s">
        <v>248</v>
      </c>
      <c r="D5" s="204">
        <v>1273970110</v>
      </c>
      <c r="E5" s="432">
        <v>191095516</v>
      </c>
      <c r="F5" s="433"/>
      <c r="G5" s="206">
        <v>1082874594</v>
      </c>
    </row>
    <row r="6" spans="1:7" s="57" customFormat="1" ht="12.75" customHeight="1">
      <c r="A6" s="417" t="s">
        <v>1</v>
      </c>
      <c r="B6" s="426" t="s">
        <v>243</v>
      </c>
      <c r="C6" s="428" t="s">
        <v>244</v>
      </c>
      <c r="D6" s="430" t="s">
        <v>245</v>
      </c>
      <c r="E6" s="413" t="s">
        <v>246</v>
      </c>
      <c r="F6" s="414"/>
      <c r="G6" s="411" t="s">
        <v>260</v>
      </c>
    </row>
    <row r="7" spans="1:7" s="57" customFormat="1" ht="72.75" customHeight="1" thickBot="1">
      <c r="A7" s="418"/>
      <c r="B7" s="427"/>
      <c r="C7" s="429"/>
      <c r="D7" s="431"/>
      <c r="E7" s="415"/>
      <c r="F7" s="416"/>
      <c r="G7" s="412"/>
    </row>
    <row r="8" spans="1:7" s="57" customFormat="1" ht="26.25" thickBot="1">
      <c r="A8" s="209" t="s">
        <v>7</v>
      </c>
      <c r="B8" s="210" t="s">
        <v>249</v>
      </c>
      <c r="C8" s="210" t="s">
        <v>250</v>
      </c>
      <c r="D8" s="214">
        <v>1383624207</v>
      </c>
      <c r="E8" s="419" t="s">
        <v>242</v>
      </c>
      <c r="F8" s="420"/>
      <c r="G8" s="207">
        <v>1383624207</v>
      </c>
    </row>
    <row r="9" spans="1:7" s="57" customFormat="1" ht="26.25" thickBot="1">
      <c r="A9" s="209" t="s">
        <v>2</v>
      </c>
      <c r="B9" s="210" t="s">
        <v>264</v>
      </c>
      <c r="C9" s="210" t="s">
        <v>265</v>
      </c>
      <c r="D9" s="214">
        <v>100974533</v>
      </c>
      <c r="E9" s="424">
        <v>0</v>
      </c>
      <c r="F9" s="425"/>
      <c r="G9" s="207">
        <v>100974533</v>
      </c>
    </row>
    <row r="10" spans="1:7" s="57" customFormat="1" ht="36.75" customHeight="1" thickBot="1">
      <c r="A10" s="209" t="s">
        <v>213</v>
      </c>
      <c r="B10" s="210" t="s">
        <v>261</v>
      </c>
      <c r="C10" s="210" t="s">
        <v>262</v>
      </c>
      <c r="D10" s="214">
        <v>370114100</v>
      </c>
      <c r="E10" s="424">
        <v>37011410</v>
      </c>
      <c r="F10" s="425"/>
      <c r="G10" s="207">
        <v>333102690</v>
      </c>
    </row>
    <row r="11" spans="1:7" s="57" customFormat="1" ht="18.75" thickBot="1">
      <c r="A11" s="421" t="s">
        <v>251</v>
      </c>
      <c r="B11" s="421"/>
      <c r="C11" s="421"/>
      <c r="D11" s="421"/>
      <c r="E11" s="421"/>
      <c r="F11" s="421"/>
      <c r="G11" s="213"/>
    </row>
    <row r="12" spans="1:7" s="57" customFormat="1" ht="13.5" thickBot="1">
      <c r="A12" s="209" t="s">
        <v>237</v>
      </c>
      <c r="B12" s="210" t="s">
        <v>238</v>
      </c>
      <c r="C12" s="210" t="s">
        <v>239</v>
      </c>
      <c r="D12" s="211" t="s">
        <v>240</v>
      </c>
      <c r="E12" s="422" t="s">
        <v>225</v>
      </c>
      <c r="F12" s="423"/>
      <c r="G12" s="211" t="s">
        <v>241</v>
      </c>
    </row>
    <row r="13" spans="1:7" s="57" customFormat="1" ht="12.75">
      <c r="A13" s="212"/>
      <c r="B13" s="208"/>
      <c r="C13" s="208"/>
      <c r="D13" s="213"/>
      <c r="E13" s="208"/>
      <c r="F13" s="208"/>
      <c r="G13" s="213"/>
    </row>
    <row r="14" spans="1:7" s="57" customFormat="1" ht="12.75">
      <c r="A14" s="212"/>
      <c r="B14" s="208"/>
      <c r="C14" s="208"/>
      <c r="D14" s="213"/>
      <c r="E14" s="208"/>
      <c r="F14" s="208"/>
      <c r="G14" s="213"/>
    </row>
  </sheetData>
  <mergeCells count="16">
    <mergeCell ref="E5:F5"/>
    <mergeCell ref="A1:G1"/>
    <mergeCell ref="A3:G3"/>
    <mergeCell ref="E4:F4"/>
    <mergeCell ref="A2:G2"/>
    <mergeCell ref="A11:F11"/>
    <mergeCell ref="E12:F12"/>
    <mergeCell ref="E9:F9"/>
    <mergeCell ref="B6:B7"/>
    <mergeCell ref="C6:C7"/>
    <mergeCell ref="D6:D7"/>
    <mergeCell ref="E10:F10"/>
    <mergeCell ref="G6:G7"/>
    <mergeCell ref="E6:F7"/>
    <mergeCell ref="A6:A7"/>
    <mergeCell ref="E8:F8"/>
  </mergeCells>
  <printOptions headings="1"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&amp;L7. melléklet a 1/2013 (I.25.) önk.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12"/>
  <sheetViews>
    <sheetView zoomScalePageLayoutView="0" workbookViewId="0" topLeftCell="B1">
      <selection activeCell="F15" sqref="F15"/>
    </sheetView>
  </sheetViews>
  <sheetFormatPr defaultColWidth="9.140625" defaultRowHeight="12.75"/>
  <cols>
    <col min="2" max="2" width="38.00390625" style="0" customWidth="1"/>
    <col min="4" max="4" width="8.8515625" style="0" customWidth="1"/>
    <col min="6" max="6" width="8.00390625" style="0" customWidth="1"/>
  </cols>
  <sheetData>
    <row r="1" spans="2:7" s="16" customFormat="1" ht="15.75">
      <c r="B1" s="360" t="s">
        <v>358</v>
      </c>
      <c r="C1" s="360"/>
      <c r="D1" s="360"/>
      <c r="E1" s="360"/>
      <c r="F1" s="360"/>
      <c r="G1" s="360"/>
    </row>
    <row r="2" spans="2:7" s="16" customFormat="1" ht="21.75" customHeight="1">
      <c r="B2" s="404" t="s">
        <v>255</v>
      </c>
      <c r="C2" s="404"/>
      <c r="D2" s="404"/>
      <c r="E2" s="404"/>
      <c r="F2" s="404"/>
      <c r="G2" s="404"/>
    </row>
    <row r="3" spans="1:7" s="16" customFormat="1" ht="12.75" customHeight="1">
      <c r="A3" s="440" t="s">
        <v>344</v>
      </c>
      <c r="B3" s="79" t="s">
        <v>118</v>
      </c>
      <c r="C3" s="80"/>
      <c r="D3" s="80" t="s">
        <v>370</v>
      </c>
      <c r="E3" s="80"/>
      <c r="F3" s="80"/>
      <c r="G3" s="81"/>
    </row>
    <row r="4" spans="1:7" s="58" customFormat="1" ht="51.75" customHeight="1">
      <c r="A4" s="440"/>
      <c r="B4" s="61" t="s">
        <v>119</v>
      </c>
      <c r="C4" s="77" t="s">
        <v>122</v>
      </c>
      <c r="D4" s="77" t="s">
        <v>120</v>
      </c>
      <c r="E4" s="77" t="s">
        <v>123</v>
      </c>
      <c r="F4" s="77" t="s">
        <v>139</v>
      </c>
      <c r="G4" s="61" t="s">
        <v>121</v>
      </c>
    </row>
    <row r="5" spans="1:7" ht="12.75">
      <c r="A5" s="440"/>
      <c r="B5" s="67"/>
      <c r="C5" s="78" t="s">
        <v>124</v>
      </c>
      <c r="D5" s="78" t="s">
        <v>124</v>
      </c>
      <c r="E5" s="78" t="s">
        <v>125</v>
      </c>
      <c r="F5" s="78" t="s">
        <v>125</v>
      </c>
      <c r="G5" s="303" t="s">
        <v>125</v>
      </c>
    </row>
    <row r="6" spans="1:8" s="5" customFormat="1" ht="12.75">
      <c r="A6" s="256" t="s">
        <v>0</v>
      </c>
      <c r="B6" s="255" t="s">
        <v>324</v>
      </c>
      <c r="C6" s="257">
        <v>5</v>
      </c>
      <c r="D6" s="257">
        <v>2</v>
      </c>
      <c r="E6" s="257">
        <v>117</v>
      </c>
      <c r="F6" s="257">
        <v>0</v>
      </c>
      <c r="G6" s="301">
        <f>SUM(C6:F6)</f>
        <v>124</v>
      </c>
      <c r="H6" s="23"/>
    </row>
    <row r="7" spans="1:8" ht="20.25" customHeight="1">
      <c r="A7" s="256" t="s">
        <v>1</v>
      </c>
      <c r="B7" s="82" t="s">
        <v>15</v>
      </c>
      <c r="C7" s="258">
        <v>22</v>
      </c>
      <c r="D7" s="259">
        <v>0</v>
      </c>
      <c r="E7" s="259">
        <v>2</v>
      </c>
      <c r="F7" s="259">
        <v>1</v>
      </c>
      <c r="G7" s="301">
        <f>SUM(C7:F7)</f>
        <v>25</v>
      </c>
      <c r="H7" s="1"/>
    </row>
    <row r="8" spans="1:8" ht="20.25" customHeight="1">
      <c r="A8" s="256" t="s">
        <v>108</v>
      </c>
      <c r="B8" s="82" t="s">
        <v>109</v>
      </c>
      <c r="C8" s="258">
        <v>34</v>
      </c>
      <c r="D8" s="259">
        <v>0</v>
      </c>
      <c r="E8" s="259">
        <v>1</v>
      </c>
      <c r="F8" s="259">
        <v>0</v>
      </c>
      <c r="G8" s="301">
        <f>SUM(C8:F8)</f>
        <v>35</v>
      </c>
      <c r="H8" s="1"/>
    </row>
    <row r="9" spans="1:8" ht="21" customHeight="1">
      <c r="A9" s="256" t="s">
        <v>2</v>
      </c>
      <c r="B9" s="82" t="s">
        <v>126</v>
      </c>
      <c r="C9" s="258">
        <v>25</v>
      </c>
      <c r="D9" s="259">
        <v>0</v>
      </c>
      <c r="E9" s="260">
        <v>0</v>
      </c>
      <c r="F9" s="260">
        <v>0</v>
      </c>
      <c r="G9" s="301">
        <f>SUM(C9:F9)</f>
        <v>25</v>
      </c>
      <c r="H9" s="1"/>
    </row>
    <row r="10" spans="1:8" ht="18.75" customHeight="1">
      <c r="A10" s="256" t="s">
        <v>213</v>
      </c>
      <c r="B10" s="82" t="s">
        <v>127</v>
      </c>
      <c r="C10" s="258">
        <v>4</v>
      </c>
      <c r="D10" s="261">
        <v>0</v>
      </c>
      <c r="E10" s="260">
        <v>1</v>
      </c>
      <c r="F10" s="260">
        <v>0</v>
      </c>
      <c r="G10" s="301">
        <f>SUM(C10:F10)</f>
        <v>5</v>
      </c>
      <c r="H10" s="1"/>
    </row>
    <row r="11" spans="1:8" s="16" customFormat="1" ht="22.5" customHeight="1">
      <c r="A11" s="439" t="s">
        <v>128</v>
      </c>
      <c r="B11" s="439"/>
      <c r="C11" s="301">
        <f>SUM(C6:C10)</f>
        <v>90</v>
      </c>
      <c r="D11" s="301">
        <f>SUM(D6:D10)</f>
        <v>2</v>
      </c>
      <c r="E11" s="301">
        <f>SUM(E6:E10)</f>
        <v>121</v>
      </c>
      <c r="F11" s="301">
        <f>SUM(F6:F10)</f>
        <v>1</v>
      </c>
      <c r="G11" s="301">
        <f>SUM(G6:G10)</f>
        <v>214</v>
      </c>
      <c r="H11" s="302"/>
    </row>
    <row r="12" spans="3:8" ht="12.75">
      <c r="C12" s="1"/>
      <c r="D12" s="1"/>
      <c r="E12" s="1"/>
      <c r="F12" s="1"/>
      <c r="G12" s="1"/>
      <c r="H12" s="1"/>
    </row>
  </sheetData>
  <sheetProtection/>
  <mergeCells count="4">
    <mergeCell ref="A11:B11"/>
    <mergeCell ref="B1:G1"/>
    <mergeCell ref="B2:G2"/>
    <mergeCell ref="A3:A5"/>
  </mergeCells>
  <printOptions headings="1"/>
  <pageMargins left="0.7" right="0.7" top="0.75" bottom="0.75" header="0.3" footer="0.3"/>
  <pageSetup fitToHeight="1" fitToWidth="1" horizontalDpi="600" verticalDpi="600" orientation="landscape" paperSize="9" r:id="rId1"/>
  <headerFooter alignWithMargins="0">
    <oddHeader>&amp;L8. melléklet a 1/2013. (I.25.) önk.rendelethez, fő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Q33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46.28125" style="0" customWidth="1"/>
    <col min="2" max="2" width="14.28125" style="0" bestFit="1" customWidth="1"/>
    <col min="3" max="3" width="14.7109375" style="0" customWidth="1"/>
    <col min="4" max="4" width="14.00390625" style="0" bestFit="1" customWidth="1"/>
    <col min="5" max="5" width="14.7109375" style="0" customWidth="1"/>
    <col min="6" max="6" width="14.00390625" style="0" bestFit="1" customWidth="1"/>
    <col min="7" max="7" width="15.00390625" style="0" customWidth="1"/>
    <col min="8" max="8" width="13.8515625" style="0" customWidth="1"/>
    <col min="9" max="9" width="13.57421875" style="0" customWidth="1"/>
    <col min="10" max="10" width="13.7109375" style="0" customWidth="1"/>
    <col min="11" max="11" width="12.28125" style="0" customWidth="1"/>
    <col min="12" max="12" width="12.140625" style="0" customWidth="1"/>
    <col min="13" max="13" width="12.57421875" style="0" customWidth="1"/>
    <col min="14" max="15" width="12.421875" style="0" customWidth="1"/>
    <col min="16" max="16" width="12.28125" style="0" customWidth="1"/>
    <col min="17" max="18" width="12.421875" style="0" bestFit="1" customWidth="1"/>
  </cols>
  <sheetData>
    <row r="1" spans="1:7" ht="18">
      <c r="A1" s="443" t="s">
        <v>371</v>
      </c>
      <c r="B1" s="444"/>
      <c r="C1" s="444"/>
      <c r="D1" s="444"/>
      <c r="E1" s="444"/>
      <c r="F1" s="444"/>
      <c r="G1" s="444"/>
    </row>
    <row r="2" spans="1:8" ht="18">
      <c r="A2" s="445" t="s">
        <v>16</v>
      </c>
      <c r="B2" s="445"/>
      <c r="C2" s="445"/>
      <c r="D2" s="445"/>
      <c r="E2" s="445"/>
      <c r="F2" s="445"/>
      <c r="G2" s="445"/>
      <c r="H2" s="445"/>
    </row>
    <row r="3" spans="1:17" ht="12.75">
      <c r="A3" s="61" t="s">
        <v>4</v>
      </c>
      <c r="B3" s="62" t="s">
        <v>17</v>
      </c>
      <c r="C3" s="63" t="s">
        <v>18</v>
      </c>
      <c r="D3" s="63" t="s">
        <v>19</v>
      </c>
      <c r="E3" s="63" t="s">
        <v>112</v>
      </c>
      <c r="F3" s="63" t="s">
        <v>135</v>
      </c>
      <c r="G3" s="288">
        <v>2018</v>
      </c>
      <c r="H3" s="288">
        <v>2019</v>
      </c>
      <c r="I3" s="288">
        <v>2020</v>
      </c>
      <c r="J3" s="288">
        <v>2021</v>
      </c>
      <c r="K3" s="288">
        <v>2022</v>
      </c>
      <c r="L3" s="288">
        <v>2023</v>
      </c>
      <c r="M3" s="288">
        <v>2024</v>
      </c>
      <c r="N3" s="288">
        <v>2025</v>
      </c>
      <c r="O3" s="288">
        <v>2026</v>
      </c>
      <c r="P3" s="288">
        <v>2027</v>
      </c>
      <c r="Q3" s="288">
        <v>2028</v>
      </c>
    </row>
    <row r="4" spans="1:17" ht="12.75">
      <c r="A4" s="59" t="s">
        <v>20</v>
      </c>
      <c r="B4" s="3" t="s">
        <v>21</v>
      </c>
      <c r="C4" s="13">
        <v>508</v>
      </c>
      <c r="D4" s="3">
        <v>21</v>
      </c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59" t="s">
        <v>22</v>
      </c>
      <c r="B5" s="3" t="s">
        <v>372</v>
      </c>
      <c r="C5" s="13">
        <v>387</v>
      </c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59" t="s">
        <v>23</v>
      </c>
      <c r="B6" s="3" t="s">
        <v>24</v>
      </c>
      <c r="C6" s="3">
        <v>882</v>
      </c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59" t="s">
        <v>25</v>
      </c>
      <c r="B7" s="3" t="s">
        <v>24</v>
      </c>
      <c r="C7" s="3">
        <v>361</v>
      </c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59" t="s">
        <v>117</v>
      </c>
      <c r="B8" s="3" t="s">
        <v>21</v>
      </c>
      <c r="C8" s="13">
        <v>1000</v>
      </c>
      <c r="D8" s="13">
        <v>10</v>
      </c>
      <c r="E8" s="13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304" t="s">
        <v>373</v>
      </c>
      <c r="B9" s="305" t="s">
        <v>374</v>
      </c>
      <c r="C9" s="306">
        <v>18176</v>
      </c>
      <c r="D9" s="306">
        <v>18176</v>
      </c>
      <c r="E9" s="306">
        <v>18176</v>
      </c>
      <c r="F9" s="306">
        <v>18176</v>
      </c>
      <c r="G9" s="306">
        <v>18176</v>
      </c>
      <c r="H9" s="306">
        <v>18176</v>
      </c>
      <c r="I9" s="306">
        <v>18176</v>
      </c>
      <c r="J9" s="306">
        <v>18176</v>
      </c>
      <c r="K9" s="306">
        <v>18176</v>
      </c>
      <c r="L9" s="306">
        <v>18176</v>
      </c>
      <c r="M9" s="306">
        <v>18176</v>
      </c>
      <c r="N9" s="306">
        <v>18176</v>
      </c>
      <c r="O9" s="306">
        <v>18176</v>
      </c>
      <c r="P9" s="306">
        <v>18176</v>
      </c>
      <c r="Q9" s="306">
        <v>9102</v>
      </c>
    </row>
    <row r="10" spans="1:17" ht="12.75">
      <c r="A10" s="304" t="s">
        <v>375</v>
      </c>
      <c r="B10" s="305" t="s">
        <v>374</v>
      </c>
      <c r="C10" s="306">
        <v>2537</v>
      </c>
      <c r="D10" s="306">
        <v>2359</v>
      </c>
      <c r="E10" s="306">
        <v>2181</v>
      </c>
      <c r="F10" s="306">
        <v>2003</v>
      </c>
      <c r="G10" s="306">
        <v>1825</v>
      </c>
      <c r="H10" s="306">
        <v>1647</v>
      </c>
      <c r="I10" s="306">
        <v>1469</v>
      </c>
      <c r="J10" s="306">
        <v>1291</v>
      </c>
      <c r="K10" s="306">
        <v>1113</v>
      </c>
      <c r="L10" s="306">
        <v>935</v>
      </c>
      <c r="M10" s="306">
        <v>757</v>
      </c>
      <c r="N10" s="306">
        <v>579</v>
      </c>
      <c r="O10" s="306">
        <v>401</v>
      </c>
      <c r="P10" s="306">
        <v>223</v>
      </c>
      <c r="Q10" s="306">
        <v>45</v>
      </c>
    </row>
    <row r="11" spans="1:17" ht="12.75">
      <c r="A11" s="64" t="s">
        <v>26</v>
      </c>
      <c r="B11" s="65"/>
      <c r="C11" s="66">
        <f aca="true" t="shared" si="0" ref="C11:Q11">SUM(C4:C10)</f>
        <v>23851</v>
      </c>
      <c r="D11" s="66">
        <f t="shared" si="0"/>
        <v>20566</v>
      </c>
      <c r="E11" s="66">
        <f t="shared" si="0"/>
        <v>20357</v>
      </c>
      <c r="F11" s="66">
        <f t="shared" si="0"/>
        <v>20179</v>
      </c>
      <c r="G11" s="66">
        <f t="shared" si="0"/>
        <v>20001</v>
      </c>
      <c r="H11" s="66">
        <f t="shared" si="0"/>
        <v>19823</v>
      </c>
      <c r="I11" s="66">
        <f t="shared" si="0"/>
        <v>19645</v>
      </c>
      <c r="J11" s="66">
        <f t="shared" si="0"/>
        <v>19467</v>
      </c>
      <c r="K11" s="66">
        <f t="shared" si="0"/>
        <v>19289</v>
      </c>
      <c r="L11" s="66">
        <f t="shared" si="0"/>
        <v>19111</v>
      </c>
      <c r="M11" s="66">
        <f t="shared" si="0"/>
        <v>18933</v>
      </c>
      <c r="N11" s="66">
        <f t="shared" si="0"/>
        <v>18755</v>
      </c>
      <c r="O11" s="66">
        <f t="shared" si="0"/>
        <v>18577</v>
      </c>
      <c r="P11" s="66">
        <f t="shared" si="0"/>
        <v>18399</v>
      </c>
      <c r="Q11" s="66">
        <f t="shared" si="0"/>
        <v>9147</v>
      </c>
    </row>
    <row r="12" spans="1:17" ht="12.75">
      <c r="A12" s="289"/>
      <c r="B12" s="290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>
      <c r="A13" s="61" t="s">
        <v>4</v>
      </c>
      <c r="B13" s="63"/>
      <c r="C13" s="63" t="s">
        <v>18</v>
      </c>
      <c r="D13" s="63" t="s">
        <v>19</v>
      </c>
      <c r="E13" s="63" t="s">
        <v>112</v>
      </c>
      <c r="F13" s="63" t="s">
        <v>135</v>
      </c>
      <c r="G13" s="288">
        <v>2018</v>
      </c>
      <c r="H13" s="288">
        <v>2019</v>
      </c>
      <c r="I13" s="288">
        <v>2020</v>
      </c>
      <c r="J13" s="16"/>
      <c r="K13" s="16"/>
      <c r="L13" s="16"/>
      <c r="M13" s="16"/>
      <c r="N13" s="16"/>
      <c r="O13" s="16"/>
      <c r="P13" s="16"/>
      <c r="Q13" s="16"/>
    </row>
    <row r="14" spans="1:17" ht="25.5">
      <c r="A14" s="60" t="s">
        <v>231</v>
      </c>
      <c r="B14" s="235"/>
      <c r="C14" s="235">
        <v>10688</v>
      </c>
      <c r="D14" s="235">
        <v>10604</v>
      </c>
      <c r="E14" s="235">
        <v>14485</v>
      </c>
      <c r="F14" s="235">
        <v>60241</v>
      </c>
      <c r="G14" s="294">
        <v>57641</v>
      </c>
      <c r="H14" s="294">
        <v>55041</v>
      </c>
      <c r="I14" s="294">
        <v>49392</v>
      </c>
      <c r="J14" s="57"/>
      <c r="K14" s="57"/>
      <c r="L14" s="57"/>
      <c r="M14" s="57"/>
      <c r="N14" s="57"/>
      <c r="O14" s="57"/>
      <c r="P14" s="57"/>
      <c r="Q14" s="57"/>
    </row>
    <row r="15" spans="1:9" ht="12.75">
      <c r="A15" s="64" t="s">
        <v>27</v>
      </c>
      <c r="B15" s="66"/>
      <c r="C15" s="66">
        <f aca="true" t="shared" si="1" ref="C15:I15">SUM(C14:C14)</f>
        <v>10688</v>
      </c>
      <c r="D15" s="66">
        <f t="shared" si="1"/>
        <v>10604</v>
      </c>
      <c r="E15" s="66">
        <f t="shared" si="1"/>
        <v>14485</v>
      </c>
      <c r="F15" s="66">
        <f t="shared" si="1"/>
        <v>60241</v>
      </c>
      <c r="G15" s="66">
        <f t="shared" si="1"/>
        <v>57641</v>
      </c>
      <c r="H15" s="66">
        <f t="shared" si="1"/>
        <v>55041</v>
      </c>
      <c r="I15" s="66">
        <f t="shared" si="1"/>
        <v>49392</v>
      </c>
    </row>
    <row r="16" ht="12.75">
      <c r="A16" s="58"/>
    </row>
    <row r="17" spans="1:3" ht="18">
      <c r="A17" s="193" t="s">
        <v>224</v>
      </c>
      <c r="B17" s="194"/>
      <c r="C17" s="352" t="s">
        <v>376</v>
      </c>
    </row>
    <row r="18" spans="1:4" ht="51">
      <c r="A18" s="59" t="s">
        <v>377</v>
      </c>
      <c r="B18" s="221"/>
      <c r="C18" s="307">
        <v>12197</v>
      </c>
      <c r="D18" s="220"/>
    </row>
    <row r="19" spans="1:17" ht="15">
      <c r="A19" s="217" t="s">
        <v>232</v>
      </c>
      <c r="B19" s="218"/>
      <c r="C19" s="219">
        <f>SUM(C18:C18)</f>
        <v>12197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</row>
    <row r="20" spans="1:17" ht="15">
      <c r="A20" s="312"/>
      <c r="B20" s="313"/>
      <c r="C20" s="314"/>
      <c r="D20" s="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</row>
    <row r="21" spans="1:17" ht="18">
      <c r="A21" s="193" t="s">
        <v>378</v>
      </c>
      <c r="B21" s="194"/>
      <c r="C21" s="351" t="s">
        <v>376</v>
      </c>
      <c r="D21" s="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</row>
    <row r="22" spans="1:17" ht="25.5">
      <c r="A22" s="304" t="s">
        <v>379</v>
      </c>
      <c r="B22" s="3"/>
      <c r="C22" s="316">
        <v>82</v>
      </c>
      <c r="D22" s="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</row>
    <row r="23" spans="1:17" ht="15">
      <c r="A23" s="217" t="s">
        <v>232</v>
      </c>
      <c r="B23" s="218"/>
      <c r="C23" s="219">
        <f>SUM(C22:C22)</f>
        <v>82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</row>
    <row r="24" spans="1:17" ht="14.25">
      <c r="A24" s="317"/>
      <c r="B24" s="308"/>
      <c r="C24" s="309"/>
      <c r="D24" s="310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</row>
    <row r="25" spans="1:5" ht="12.75">
      <c r="A25" s="446" t="s">
        <v>266</v>
      </c>
      <c r="B25" s="446"/>
      <c r="C25" s="63" t="s">
        <v>18</v>
      </c>
      <c r="D25" s="63" t="s">
        <v>19</v>
      </c>
      <c r="E25" s="63" t="s">
        <v>112</v>
      </c>
    </row>
    <row r="26" spans="1:17" ht="12.75">
      <c r="A26" s="441" t="s">
        <v>267</v>
      </c>
      <c r="B26" s="441"/>
      <c r="C26" s="319">
        <v>345</v>
      </c>
      <c r="D26" s="319"/>
      <c r="E26" s="319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</row>
    <row r="27" spans="1:17" ht="12.75">
      <c r="A27" s="441" t="s">
        <v>380</v>
      </c>
      <c r="B27" s="441"/>
      <c r="C27" s="319">
        <v>146</v>
      </c>
      <c r="D27" s="319"/>
      <c r="E27" s="319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</row>
    <row r="28" spans="1:17" ht="12.75">
      <c r="A28" s="441" t="s">
        <v>381</v>
      </c>
      <c r="B28" s="441"/>
      <c r="C28" s="319">
        <v>360</v>
      </c>
      <c r="D28" s="320">
        <v>360</v>
      </c>
      <c r="E28" s="320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</row>
    <row r="29" spans="1:17" ht="12.75">
      <c r="A29" s="441" t="s">
        <v>268</v>
      </c>
      <c r="B29" s="441"/>
      <c r="C29" s="319">
        <v>1646</v>
      </c>
      <c r="D29" s="319">
        <v>550</v>
      </c>
      <c r="E29" s="319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</row>
    <row r="30" spans="1:17" ht="25.5">
      <c r="A30" s="318" t="s">
        <v>382</v>
      </c>
      <c r="B30" s="318"/>
      <c r="C30" s="319">
        <v>488</v>
      </c>
      <c r="D30" s="319">
        <v>488</v>
      </c>
      <c r="E30" s="319">
        <v>488</v>
      </c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</row>
    <row r="31" spans="1:17" ht="12.75">
      <c r="A31" s="318" t="s">
        <v>383</v>
      </c>
      <c r="B31" s="318"/>
      <c r="C31" s="319">
        <v>41028</v>
      </c>
      <c r="D31" s="319">
        <v>27352</v>
      </c>
      <c r="E31" s="319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</row>
    <row r="32" spans="1:5" ht="12.75">
      <c r="A32" s="321" t="s">
        <v>384</v>
      </c>
      <c r="B32" s="321"/>
      <c r="C32" s="4"/>
      <c r="D32" s="4"/>
      <c r="E32" s="4"/>
    </row>
    <row r="33" spans="1:17" ht="15">
      <c r="A33" s="442" t="s">
        <v>269</v>
      </c>
      <c r="B33" s="442"/>
      <c r="C33" s="293">
        <f>SUM(C26:C32)</f>
        <v>44013</v>
      </c>
      <c r="D33" s="293">
        <f>SUM(D26:D32)</f>
        <v>28750</v>
      </c>
      <c r="E33" s="293"/>
      <c r="F33" s="292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</row>
  </sheetData>
  <sheetProtection/>
  <mergeCells count="8">
    <mergeCell ref="A1:G1"/>
    <mergeCell ref="A2:H2"/>
    <mergeCell ref="A25:B25"/>
    <mergeCell ref="A26:B26"/>
    <mergeCell ref="A27:B27"/>
    <mergeCell ref="A28:B28"/>
    <mergeCell ref="A29:B29"/>
    <mergeCell ref="A33:B33"/>
  </mergeCells>
  <printOptions headings="1"/>
  <pageMargins left="0.7480314960629921" right="0.7480314960629921" top="0.984251968503937" bottom="0.5118110236220472" header="0.5118110236220472" footer="0.5118110236220472"/>
  <pageSetup horizontalDpi="600" verticalDpi="600" orientation="landscape" paperSize="9" scale="90" r:id="rId1"/>
  <headerFooter alignWithMargins="0">
    <oddHeader>&amp;L9. melléklet a 1/2013. (I.25.) önk.rendelethez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3"/>
  <sheetViews>
    <sheetView zoomScale="75" zoomScaleNormal="75" workbookViewId="0" topLeftCell="A1">
      <selection activeCell="K21" sqref="K21"/>
    </sheetView>
  </sheetViews>
  <sheetFormatPr defaultColWidth="9.140625" defaultRowHeight="12.75"/>
  <cols>
    <col min="1" max="1" width="19.8515625" style="0" customWidth="1"/>
    <col min="3" max="13" width="9.28125" style="0" bestFit="1" customWidth="1"/>
    <col min="14" max="14" width="10.421875" style="0" bestFit="1" customWidth="1"/>
  </cols>
  <sheetData>
    <row r="1" spans="1:14" ht="18">
      <c r="A1" s="443" t="s">
        <v>358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</row>
    <row r="2" spans="1:14" ht="18">
      <c r="A2" s="447" t="s">
        <v>385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</row>
    <row r="3" spans="1:14" ht="12.75">
      <c r="A3" s="225" t="s">
        <v>4</v>
      </c>
      <c r="B3" s="226" t="s">
        <v>149</v>
      </c>
      <c r="C3" s="226" t="s">
        <v>150</v>
      </c>
      <c r="D3" s="226" t="s">
        <v>151</v>
      </c>
      <c r="E3" s="226" t="s">
        <v>294</v>
      </c>
      <c r="F3" s="226" t="s">
        <v>152</v>
      </c>
      <c r="G3" s="226" t="s">
        <v>153</v>
      </c>
      <c r="H3" s="226" t="s">
        <v>154</v>
      </c>
      <c r="I3" s="226" t="s">
        <v>155</v>
      </c>
      <c r="J3" s="226" t="s">
        <v>156</v>
      </c>
      <c r="K3" s="226" t="s">
        <v>295</v>
      </c>
      <c r="L3" s="226" t="s">
        <v>157</v>
      </c>
      <c r="M3" s="226" t="s">
        <v>158</v>
      </c>
      <c r="N3" s="226" t="s">
        <v>28</v>
      </c>
    </row>
    <row r="4" spans="1:14" ht="12" customHeight="1">
      <c r="A4" s="227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28"/>
    </row>
    <row r="5" spans="1:16" ht="12" customHeight="1">
      <c r="A5" s="59" t="s">
        <v>296</v>
      </c>
      <c r="B5" s="13">
        <v>42643</v>
      </c>
      <c r="C5" s="13">
        <v>42643</v>
      </c>
      <c r="D5" s="13">
        <v>42643</v>
      </c>
      <c r="E5" s="13">
        <v>42643</v>
      </c>
      <c r="F5" s="13">
        <v>42643</v>
      </c>
      <c r="G5" s="13">
        <v>42643</v>
      </c>
      <c r="H5" s="13">
        <v>42644</v>
      </c>
      <c r="I5" s="13">
        <v>42644</v>
      </c>
      <c r="J5" s="13">
        <v>31644</v>
      </c>
      <c r="K5" s="13">
        <v>42644</v>
      </c>
      <c r="L5" s="13">
        <v>42644</v>
      </c>
      <c r="M5" s="13">
        <v>53644</v>
      </c>
      <c r="N5" s="228">
        <f aca="true" t="shared" si="0" ref="N5:N12">SUM(B5:M5)</f>
        <v>511722</v>
      </c>
      <c r="O5" s="237"/>
      <c r="P5" s="1"/>
    </row>
    <row r="6" spans="1:16" ht="12" customHeight="1">
      <c r="A6" s="59" t="s">
        <v>297</v>
      </c>
      <c r="B6" s="13">
        <v>15350</v>
      </c>
      <c r="C6" s="13">
        <v>15350</v>
      </c>
      <c r="D6" s="13">
        <v>15350</v>
      </c>
      <c r="E6" s="13">
        <v>15350</v>
      </c>
      <c r="F6" s="13">
        <v>15350</v>
      </c>
      <c r="G6" s="13">
        <v>15350</v>
      </c>
      <c r="H6" s="13">
        <v>15350</v>
      </c>
      <c r="I6" s="13">
        <v>15350</v>
      </c>
      <c r="J6" s="13">
        <v>15350</v>
      </c>
      <c r="K6" s="13">
        <v>15350</v>
      </c>
      <c r="L6" s="13">
        <v>15350</v>
      </c>
      <c r="M6" s="13">
        <v>15360</v>
      </c>
      <c r="N6" s="228">
        <f t="shared" si="0"/>
        <v>184210</v>
      </c>
      <c r="O6" s="237"/>
      <c r="P6" s="1"/>
    </row>
    <row r="7" spans="1:16" ht="25.5" customHeight="1">
      <c r="A7" s="59" t="s">
        <v>298</v>
      </c>
      <c r="B7" s="13"/>
      <c r="C7" s="13"/>
      <c r="D7" s="13">
        <v>2647</v>
      </c>
      <c r="E7" s="13"/>
      <c r="F7" s="13"/>
      <c r="G7" s="13"/>
      <c r="H7" s="13">
        <v>2647</v>
      </c>
      <c r="I7" s="13"/>
      <c r="J7" s="13">
        <v>2647</v>
      </c>
      <c r="K7" s="13"/>
      <c r="L7" s="13"/>
      <c r="M7" s="13">
        <v>2650</v>
      </c>
      <c r="N7" s="228">
        <f t="shared" si="0"/>
        <v>10591</v>
      </c>
      <c r="O7" s="237"/>
      <c r="P7" s="1"/>
    </row>
    <row r="8" spans="1:15" ht="12" customHeight="1">
      <c r="A8" s="59" t="s">
        <v>299</v>
      </c>
      <c r="B8" s="13"/>
      <c r="C8" s="13"/>
      <c r="D8" s="13"/>
      <c r="E8" s="13"/>
      <c r="F8" s="13"/>
      <c r="G8" s="13"/>
      <c r="H8" s="13"/>
      <c r="I8" s="13">
        <v>100000</v>
      </c>
      <c r="J8" s="13">
        <v>41851</v>
      </c>
      <c r="K8" s="13"/>
      <c r="L8" s="13"/>
      <c r="M8" s="13"/>
      <c r="N8" s="228">
        <f t="shared" si="0"/>
        <v>141851</v>
      </c>
      <c r="O8" s="237"/>
    </row>
    <row r="9" spans="1:15" ht="12" customHeight="1">
      <c r="A9" s="59" t="s">
        <v>300</v>
      </c>
      <c r="B9" s="13">
        <v>56</v>
      </c>
      <c r="C9" s="13">
        <v>56</v>
      </c>
      <c r="D9" s="13">
        <v>56</v>
      </c>
      <c r="E9" s="13">
        <v>56</v>
      </c>
      <c r="F9" s="13">
        <v>56</v>
      </c>
      <c r="G9" s="13">
        <v>56</v>
      </c>
      <c r="H9" s="13">
        <v>56</v>
      </c>
      <c r="I9" s="13">
        <v>57</v>
      </c>
      <c r="J9" s="13">
        <v>57</v>
      </c>
      <c r="K9" s="13">
        <v>57</v>
      </c>
      <c r="L9" s="13">
        <v>57</v>
      </c>
      <c r="M9" s="13">
        <v>57</v>
      </c>
      <c r="N9" s="228">
        <f t="shared" si="0"/>
        <v>677</v>
      </c>
      <c r="O9" s="237"/>
    </row>
    <row r="10" spans="1:15" ht="12" customHeight="1">
      <c r="A10" s="59" t="s">
        <v>301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28">
        <f t="shared" si="0"/>
        <v>0</v>
      </c>
      <c r="O10" s="237"/>
    </row>
    <row r="11" spans="1:15" ht="12" customHeight="1">
      <c r="A11" s="59" t="s">
        <v>302</v>
      </c>
      <c r="B11" s="13"/>
      <c r="C11" s="13"/>
      <c r="D11" s="13">
        <v>134912</v>
      </c>
      <c r="E11" s="13"/>
      <c r="F11" s="13"/>
      <c r="G11" s="13">
        <v>140000</v>
      </c>
      <c r="H11" s="13">
        <v>20000</v>
      </c>
      <c r="I11" s="13"/>
      <c r="J11" s="13"/>
      <c r="K11" s="13"/>
      <c r="L11" s="13">
        <v>69519</v>
      </c>
      <c r="M11" s="13"/>
      <c r="N11" s="228">
        <f t="shared" si="0"/>
        <v>364431</v>
      </c>
      <c r="O11" s="237"/>
    </row>
    <row r="12" spans="1:15" ht="25.5" customHeight="1">
      <c r="A12" s="238" t="s">
        <v>319</v>
      </c>
      <c r="B12" s="13"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28">
        <f t="shared" si="0"/>
        <v>0</v>
      </c>
      <c r="O12" s="132"/>
    </row>
    <row r="13" spans="1:14" ht="12" customHeight="1">
      <c r="A13" s="59" t="s">
        <v>320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28">
        <v>0</v>
      </c>
    </row>
    <row r="14" spans="1:15" ht="12" customHeight="1">
      <c r="A14" s="229" t="s">
        <v>321</v>
      </c>
      <c r="B14" s="230">
        <f>SUM(B5:B13)</f>
        <v>58049</v>
      </c>
      <c r="C14" s="230">
        <f aca="true" t="shared" si="1" ref="C14:M14">SUM(C5:C13)</f>
        <v>58049</v>
      </c>
      <c r="D14" s="230">
        <f t="shared" si="1"/>
        <v>195608</v>
      </c>
      <c r="E14" s="230">
        <f t="shared" si="1"/>
        <v>58049</v>
      </c>
      <c r="F14" s="230">
        <f t="shared" si="1"/>
        <v>58049</v>
      </c>
      <c r="G14" s="230">
        <f t="shared" si="1"/>
        <v>198049</v>
      </c>
      <c r="H14" s="230">
        <f t="shared" si="1"/>
        <v>80697</v>
      </c>
      <c r="I14" s="230">
        <f t="shared" si="1"/>
        <v>158051</v>
      </c>
      <c r="J14" s="230">
        <f t="shared" si="1"/>
        <v>91549</v>
      </c>
      <c r="K14" s="230">
        <f t="shared" si="1"/>
        <v>58051</v>
      </c>
      <c r="L14" s="230">
        <f t="shared" si="1"/>
        <v>127570</v>
      </c>
      <c r="M14" s="230">
        <f t="shared" si="1"/>
        <v>71711</v>
      </c>
      <c r="N14" s="231">
        <f>SUM(N5:N13)</f>
        <v>1213482</v>
      </c>
      <c r="O14" s="20"/>
    </row>
    <row r="15" spans="1:16" ht="12" customHeight="1">
      <c r="A15" s="227" t="s">
        <v>30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28"/>
      <c r="P15" s="1"/>
    </row>
    <row r="16" spans="1:16" ht="12" customHeight="1">
      <c r="A16" s="59" t="s">
        <v>303</v>
      </c>
      <c r="B16" s="13">
        <v>48944</v>
      </c>
      <c r="C16" s="13">
        <v>48944</v>
      </c>
      <c r="D16" s="13">
        <v>48944</v>
      </c>
      <c r="E16" s="13">
        <v>48944</v>
      </c>
      <c r="F16" s="13">
        <v>48944</v>
      </c>
      <c r="G16" s="13">
        <v>48944</v>
      </c>
      <c r="H16" s="13">
        <v>48944</v>
      </c>
      <c r="I16" s="13">
        <v>48945</v>
      </c>
      <c r="J16" s="13">
        <v>48945</v>
      </c>
      <c r="K16" s="13">
        <v>48945</v>
      </c>
      <c r="L16" s="13">
        <v>48945</v>
      </c>
      <c r="M16" s="13">
        <v>48945</v>
      </c>
      <c r="N16" s="13">
        <f aca="true" t="shared" si="2" ref="N16:N21">SUM(B16:M16)</f>
        <v>587333</v>
      </c>
      <c r="O16" s="237"/>
      <c r="P16" s="1"/>
    </row>
    <row r="17" spans="1:16" s="57" customFormat="1" ht="51" customHeight="1">
      <c r="A17" s="59" t="s">
        <v>318</v>
      </c>
      <c r="B17" s="235"/>
      <c r="C17" s="235"/>
      <c r="D17" s="235">
        <v>6788</v>
      </c>
      <c r="E17" s="235"/>
      <c r="F17" s="235"/>
      <c r="G17" s="235">
        <v>6788</v>
      </c>
      <c r="H17" s="235"/>
      <c r="I17" s="235"/>
      <c r="J17" s="235">
        <v>6789</v>
      </c>
      <c r="K17" s="235"/>
      <c r="L17" s="235"/>
      <c r="M17" s="235">
        <v>6789</v>
      </c>
      <c r="N17" s="236">
        <f t="shared" si="2"/>
        <v>27154</v>
      </c>
      <c r="P17" s="239"/>
    </row>
    <row r="18" spans="1:16" ht="12" customHeight="1">
      <c r="A18" s="59" t="s">
        <v>304</v>
      </c>
      <c r="B18" s="13"/>
      <c r="C18" s="13"/>
      <c r="D18" s="13"/>
      <c r="E18" s="13"/>
      <c r="F18" s="13">
        <v>1334</v>
      </c>
      <c r="G18" s="13"/>
      <c r="H18" s="13"/>
      <c r="I18" s="13"/>
      <c r="J18" s="13"/>
      <c r="K18" s="13"/>
      <c r="L18" s="13"/>
      <c r="M18" s="13"/>
      <c r="N18" s="228">
        <f t="shared" si="2"/>
        <v>1334</v>
      </c>
      <c r="P18" s="1"/>
    </row>
    <row r="19" spans="1:16" ht="12" customHeight="1">
      <c r="A19" s="59" t="s">
        <v>305</v>
      </c>
      <c r="B19" s="13"/>
      <c r="C19" s="13"/>
      <c r="D19" s="13">
        <v>103913</v>
      </c>
      <c r="E19" s="13"/>
      <c r="F19" s="13"/>
      <c r="G19" s="13">
        <v>105913</v>
      </c>
      <c r="H19" s="13"/>
      <c r="I19" s="13">
        <v>104914</v>
      </c>
      <c r="J19" s="13"/>
      <c r="K19" s="13"/>
      <c r="L19" s="13">
        <v>104914</v>
      </c>
      <c r="M19" s="13"/>
      <c r="N19" s="228">
        <f t="shared" si="2"/>
        <v>419654</v>
      </c>
      <c r="O19" s="237"/>
      <c r="P19" s="1"/>
    </row>
    <row r="20" spans="1:16" ht="26.25" customHeight="1">
      <c r="A20" s="59" t="s">
        <v>323</v>
      </c>
      <c r="B20" s="13"/>
      <c r="C20" s="13"/>
      <c r="D20" s="13">
        <v>35624</v>
      </c>
      <c r="E20" s="13"/>
      <c r="F20" s="13"/>
      <c r="G20" s="13">
        <v>35624</v>
      </c>
      <c r="H20" s="13"/>
      <c r="I20" s="13"/>
      <c r="J20" s="13">
        <v>35624</v>
      </c>
      <c r="K20" s="13"/>
      <c r="L20" s="13"/>
      <c r="M20" s="13">
        <v>35625</v>
      </c>
      <c r="N20" s="228">
        <f t="shared" si="2"/>
        <v>142497</v>
      </c>
      <c r="P20" s="1"/>
    </row>
    <row r="21" spans="1:14" ht="23.25" customHeight="1">
      <c r="A21" s="59" t="s">
        <v>322</v>
      </c>
      <c r="B21" s="13"/>
      <c r="C21" s="13"/>
      <c r="D21" s="13"/>
      <c r="E21" s="13"/>
      <c r="F21" s="13"/>
      <c r="G21" s="13"/>
      <c r="H21" s="13">
        <v>35510</v>
      </c>
      <c r="I21" s="13"/>
      <c r="J21" s="13"/>
      <c r="K21" s="13"/>
      <c r="L21" s="13"/>
      <c r="M21" s="13"/>
      <c r="N21" s="228">
        <f t="shared" si="2"/>
        <v>35510</v>
      </c>
    </row>
    <row r="22" spans="1:14" ht="12" customHeight="1">
      <c r="A22" s="229" t="s">
        <v>306</v>
      </c>
      <c r="B22" s="230">
        <f>SUM(B16:B21)</f>
        <v>48944</v>
      </c>
      <c r="C22" s="230">
        <f aca="true" t="shared" si="3" ref="C22:M22">SUM(C16:C21)</f>
        <v>48944</v>
      </c>
      <c r="D22" s="230">
        <f t="shared" si="3"/>
        <v>195269</v>
      </c>
      <c r="E22" s="230">
        <f t="shared" si="3"/>
        <v>48944</v>
      </c>
      <c r="F22" s="230">
        <f t="shared" si="3"/>
        <v>50278</v>
      </c>
      <c r="G22" s="230">
        <f t="shared" si="3"/>
        <v>197269</v>
      </c>
      <c r="H22" s="230">
        <f t="shared" si="3"/>
        <v>84454</v>
      </c>
      <c r="I22" s="230">
        <f t="shared" si="3"/>
        <v>153859</v>
      </c>
      <c r="J22" s="230">
        <f t="shared" si="3"/>
        <v>91358</v>
      </c>
      <c r="K22" s="230">
        <f t="shared" si="3"/>
        <v>48945</v>
      </c>
      <c r="L22" s="230">
        <f t="shared" si="3"/>
        <v>153859</v>
      </c>
      <c r="M22" s="230">
        <f t="shared" si="3"/>
        <v>91359</v>
      </c>
      <c r="N22" s="231">
        <f>SUM(N16:N21)</f>
        <v>1213482</v>
      </c>
    </row>
    <row r="23" spans="1:15" ht="12" customHeight="1">
      <c r="A23" s="232" t="s">
        <v>307</v>
      </c>
      <c r="B23" s="13">
        <f aca="true" t="shared" si="4" ref="B23:M23">B14-B22</f>
        <v>9105</v>
      </c>
      <c r="C23" s="13">
        <f t="shared" si="4"/>
        <v>9105</v>
      </c>
      <c r="D23" s="13">
        <f t="shared" si="4"/>
        <v>339</v>
      </c>
      <c r="E23" s="13">
        <f t="shared" si="4"/>
        <v>9105</v>
      </c>
      <c r="F23" s="13">
        <f t="shared" si="4"/>
        <v>7771</v>
      </c>
      <c r="G23" s="13">
        <f t="shared" si="4"/>
        <v>780</v>
      </c>
      <c r="H23" s="13">
        <f t="shared" si="4"/>
        <v>-3757</v>
      </c>
      <c r="I23" s="13">
        <f t="shared" si="4"/>
        <v>4192</v>
      </c>
      <c r="J23" s="13">
        <f t="shared" si="4"/>
        <v>191</v>
      </c>
      <c r="K23" s="13">
        <f t="shared" si="4"/>
        <v>9106</v>
      </c>
      <c r="L23" s="13">
        <f t="shared" si="4"/>
        <v>-26289</v>
      </c>
      <c r="M23" s="13">
        <f t="shared" si="4"/>
        <v>-19648</v>
      </c>
      <c r="N23" s="228"/>
      <c r="O23" s="20"/>
    </row>
  </sheetData>
  <mergeCells count="2">
    <mergeCell ref="A1:N1"/>
    <mergeCell ref="A2:N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&amp;L10. melléklet a 1/2013. (I.25.) önk. rendelethez, 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0"/>
  <sheetViews>
    <sheetView workbookViewId="0" topLeftCell="A1">
      <selection activeCell="B5" sqref="B5:M5"/>
    </sheetView>
  </sheetViews>
  <sheetFormatPr defaultColWidth="9.140625" defaultRowHeight="12.75"/>
  <cols>
    <col min="1" max="1" width="19.421875" style="0" customWidth="1"/>
    <col min="2" max="3" width="8.7109375" style="0" customWidth="1"/>
    <col min="4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7109375" style="0" customWidth="1"/>
  </cols>
  <sheetData>
    <row r="1" spans="1:14" ht="18">
      <c r="A1" s="449" t="s">
        <v>358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18">
      <c r="A2" s="451" t="s">
        <v>233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ht="12.75">
      <c r="A3" s="89" t="s">
        <v>4</v>
      </c>
      <c r="B3" s="90" t="s">
        <v>149</v>
      </c>
      <c r="C3" s="90" t="s">
        <v>150</v>
      </c>
      <c r="D3" s="90" t="s">
        <v>151</v>
      </c>
      <c r="E3" s="90" t="s">
        <v>159</v>
      </c>
      <c r="F3" s="90" t="s">
        <v>152</v>
      </c>
      <c r="G3" s="90" t="s">
        <v>153</v>
      </c>
      <c r="H3" s="90" t="s">
        <v>154</v>
      </c>
      <c r="I3" s="90" t="s">
        <v>155</v>
      </c>
      <c r="J3" s="90" t="s">
        <v>156</v>
      </c>
      <c r="K3" s="90" t="s">
        <v>160</v>
      </c>
      <c r="L3" s="90" t="s">
        <v>157</v>
      </c>
      <c r="M3" s="90" t="s">
        <v>158</v>
      </c>
      <c r="N3" s="90" t="s">
        <v>161</v>
      </c>
    </row>
    <row r="4" spans="1:16" s="264" customFormat="1" ht="26.25" thickBot="1">
      <c r="A4" s="262" t="s">
        <v>15</v>
      </c>
      <c r="B4" s="295">
        <v>6556</v>
      </c>
      <c r="C4" s="295">
        <v>6556</v>
      </c>
      <c r="D4" s="295">
        <v>6556</v>
      </c>
      <c r="E4" s="295">
        <v>6556</v>
      </c>
      <c r="F4" s="295">
        <v>6556</v>
      </c>
      <c r="G4" s="295">
        <v>6556</v>
      </c>
      <c r="H4" s="295">
        <v>6556</v>
      </c>
      <c r="I4" s="295">
        <v>6556</v>
      </c>
      <c r="J4" s="295">
        <v>6557</v>
      </c>
      <c r="K4" s="295">
        <v>6557</v>
      </c>
      <c r="L4" s="295">
        <v>6557</v>
      </c>
      <c r="M4" s="295">
        <v>6557</v>
      </c>
      <c r="N4" s="263">
        <f aca="true" t="shared" si="0" ref="N4:N10">SUM(B4:M4)</f>
        <v>78676</v>
      </c>
      <c r="P4" s="265"/>
    </row>
    <row r="5" spans="1:16" s="57" customFormat="1" ht="25.5">
      <c r="A5" s="85" t="s">
        <v>162</v>
      </c>
      <c r="B5" s="238">
        <v>3608</v>
      </c>
      <c r="C5" s="238">
        <v>3608</v>
      </c>
      <c r="D5" s="238">
        <v>3608</v>
      </c>
      <c r="E5" s="238">
        <v>3608</v>
      </c>
      <c r="F5" s="238">
        <v>3607</v>
      </c>
      <c r="G5" s="238">
        <v>3607</v>
      </c>
      <c r="H5" s="238">
        <v>3607</v>
      </c>
      <c r="I5" s="238">
        <v>3607</v>
      </c>
      <c r="J5" s="238">
        <v>3607</v>
      </c>
      <c r="K5" s="238">
        <v>3607</v>
      </c>
      <c r="L5" s="238">
        <v>3607</v>
      </c>
      <c r="M5" s="238">
        <v>3607</v>
      </c>
      <c r="N5" s="263">
        <f t="shared" si="0"/>
        <v>43288</v>
      </c>
      <c r="O5" s="266"/>
      <c r="P5" s="239"/>
    </row>
    <row r="6" spans="1:16" s="57" customFormat="1" ht="38.25">
      <c r="A6" s="86" t="s">
        <v>345</v>
      </c>
      <c r="B6" s="267">
        <f aca="true" t="shared" si="1" ref="B6:N6">SUM(B4:B5)</f>
        <v>10164</v>
      </c>
      <c r="C6" s="267">
        <f t="shared" si="1"/>
        <v>10164</v>
      </c>
      <c r="D6" s="267">
        <f t="shared" si="1"/>
        <v>10164</v>
      </c>
      <c r="E6" s="267">
        <f t="shared" si="1"/>
        <v>10164</v>
      </c>
      <c r="F6" s="267">
        <f t="shared" si="1"/>
        <v>10163</v>
      </c>
      <c r="G6" s="267">
        <f t="shared" si="1"/>
        <v>10163</v>
      </c>
      <c r="H6" s="267">
        <f t="shared" si="1"/>
        <v>10163</v>
      </c>
      <c r="I6" s="267">
        <f t="shared" si="1"/>
        <v>10163</v>
      </c>
      <c r="J6" s="267">
        <f t="shared" si="1"/>
        <v>10164</v>
      </c>
      <c r="K6" s="267">
        <f t="shared" si="1"/>
        <v>10164</v>
      </c>
      <c r="L6" s="267">
        <f t="shared" si="1"/>
        <v>10164</v>
      </c>
      <c r="M6" s="267">
        <f t="shared" si="1"/>
        <v>10164</v>
      </c>
      <c r="N6" s="267">
        <f t="shared" si="1"/>
        <v>121964</v>
      </c>
      <c r="P6" s="239"/>
    </row>
    <row r="7" spans="1:16" s="57" customFormat="1" ht="25.5">
      <c r="A7" s="85" t="s">
        <v>126</v>
      </c>
      <c r="B7" s="235">
        <v>6203</v>
      </c>
      <c r="C7" s="235">
        <v>6203</v>
      </c>
      <c r="D7" s="235">
        <v>6203</v>
      </c>
      <c r="E7" s="235">
        <v>6648</v>
      </c>
      <c r="F7" s="235">
        <v>6203</v>
      </c>
      <c r="G7" s="235">
        <v>6102</v>
      </c>
      <c r="H7" s="235">
        <v>5902</v>
      </c>
      <c r="I7" s="235">
        <v>5802</v>
      </c>
      <c r="J7" s="235">
        <v>6102</v>
      </c>
      <c r="K7" s="235">
        <v>6843</v>
      </c>
      <c r="L7" s="235">
        <v>6102</v>
      </c>
      <c r="M7" s="235">
        <v>6102</v>
      </c>
      <c r="N7" s="263">
        <f t="shared" si="0"/>
        <v>74415</v>
      </c>
      <c r="O7" s="266"/>
      <c r="P7" s="239"/>
    </row>
    <row r="8" spans="1:15" s="57" customFormat="1" ht="25.5">
      <c r="A8" s="85" t="s">
        <v>163</v>
      </c>
      <c r="B8" s="235">
        <v>979</v>
      </c>
      <c r="C8" s="235">
        <v>889</v>
      </c>
      <c r="D8" s="235">
        <v>1079</v>
      </c>
      <c r="E8" s="235">
        <v>805</v>
      </c>
      <c r="F8" s="235">
        <v>1105</v>
      </c>
      <c r="G8" s="235">
        <v>738</v>
      </c>
      <c r="H8" s="235">
        <v>868</v>
      </c>
      <c r="I8" s="235">
        <v>4190</v>
      </c>
      <c r="J8" s="235">
        <v>1071</v>
      </c>
      <c r="K8" s="235">
        <v>805</v>
      </c>
      <c r="L8" s="235">
        <v>1035</v>
      </c>
      <c r="M8" s="235">
        <v>935</v>
      </c>
      <c r="N8" s="263">
        <f t="shared" si="0"/>
        <v>14499</v>
      </c>
      <c r="O8" s="266"/>
    </row>
    <row r="9" spans="1:14" s="57" customFormat="1" ht="25.5">
      <c r="A9" s="87" t="s">
        <v>346</v>
      </c>
      <c r="B9" s="268">
        <f aca="true" t="shared" si="2" ref="B9:M9">SUM(B7:B8)</f>
        <v>7182</v>
      </c>
      <c r="C9" s="268">
        <f t="shared" si="2"/>
        <v>7092</v>
      </c>
      <c r="D9" s="268">
        <f t="shared" si="2"/>
        <v>7282</v>
      </c>
      <c r="E9" s="268">
        <f t="shared" si="2"/>
        <v>7453</v>
      </c>
      <c r="F9" s="268">
        <f t="shared" si="2"/>
        <v>7308</v>
      </c>
      <c r="G9" s="268">
        <f t="shared" si="2"/>
        <v>6840</v>
      </c>
      <c r="H9" s="268">
        <f t="shared" si="2"/>
        <v>6770</v>
      </c>
      <c r="I9" s="268">
        <f t="shared" si="2"/>
        <v>9992</v>
      </c>
      <c r="J9" s="268">
        <f t="shared" si="2"/>
        <v>7173</v>
      </c>
      <c r="K9" s="268">
        <f t="shared" si="2"/>
        <v>7648</v>
      </c>
      <c r="L9" s="268">
        <f t="shared" si="2"/>
        <v>7137</v>
      </c>
      <c r="M9" s="268">
        <f t="shared" si="2"/>
        <v>7037</v>
      </c>
      <c r="N9" s="269">
        <f t="shared" si="0"/>
        <v>88914</v>
      </c>
    </row>
    <row r="10" spans="1:14" s="57" customFormat="1" ht="25.5">
      <c r="A10" s="88" t="s">
        <v>164</v>
      </c>
      <c r="B10" s="270">
        <f aca="true" t="shared" si="3" ref="B10:M10">SUM(B6+B9)</f>
        <v>17346</v>
      </c>
      <c r="C10" s="270">
        <f t="shared" si="3"/>
        <v>17256</v>
      </c>
      <c r="D10" s="270">
        <f t="shared" si="3"/>
        <v>17446</v>
      </c>
      <c r="E10" s="270">
        <f t="shared" si="3"/>
        <v>17617</v>
      </c>
      <c r="F10" s="270">
        <f t="shared" si="3"/>
        <v>17471</v>
      </c>
      <c r="G10" s="270">
        <f t="shared" si="3"/>
        <v>17003</v>
      </c>
      <c r="H10" s="270">
        <f t="shared" si="3"/>
        <v>16933</v>
      </c>
      <c r="I10" s="270">
        <f t="shared" si="3"/>
        <v>20155</v>
      </c>
      <c r="J10" s="270">
        <f t="shared" si="3"/>
        <v>17337</v>
      </c>
      <c r="K10" s="270">
        <f t="shared" si="3"/>
        <v>17812</v>
      </c>
      <c r="L10" s="270">
        <f t="shared" si="3"/>
        <v>17301</v>
      </c>
      <c r="M10" s="270">
        <f t="shared" si="3"/>
        <v>17201</v>
      </c>
      <c r="N10" s="271">
        <f t="shared" si="0"/>
        <v>210878</v>
      </c>
    </row>
  </sheetData>
  <mergeCells count="2">
    <mergeCell ref="A1:N1"/>
    <mergeCell ref="A2:N2"/>
  </mergeCells>
  <printOptions headings="1"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Header>&amp;L11. melléklet a 1/2013. (I.25.) önk.rendelethez 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C21"/>
  <sheetViews>
    <sheetView workbookViewId="0" topLeftCell="A1">
      <selection activeCell="B21" sqref="B21"/>
    </sheetView>
  </sheetViews>
  <sheetFormatPr defaultColWidth="9.140625" defaultRowHeight="12.75"/>
  <cols>
    <col min="1" max="1" width="2.7109375" style="0" customWidth="1"/>
    <col min="2" max="2" width="54.8515625" style="0" customWidth="1"/>
    <col min="3" max="6" width="21.28125" style="0" customWidth="1"/>
  </cols>
  <sheetData>
    <row r="1" spans="1:2" ht="15.75">
      <c r="A1" s="376" t="s">
        <v>397</v>
      </c>
      <c r="B1" s="376"/>
    </row>
    <row r="2" spans="1:2" ht="15.75">
      <c r="A2" s="360" t="s">
        <v>350</v>
      </c>
      <c r="B2" s="360"/>
    </row>
    <row r="3" spans="1:2" ht="15.75">
      <c r="A3" s="298"/>
      <c r="B3" s="298"/>
    </row>
    <row r="4" spans="1:3" ht="12.75">
      <c r="A4" s="322" t="s">
        <v>386</v>
      </c>
      <c r="B4" s="322"/>
      <c r="C4" s="323">
        <v>2474264</v>
      </c>
    </row>
    <row r="5" spans="1:3" ht="12.75">
      <c r="A5" s="322" t="s">
        <v>387</v>
      </c>
      <c r="B5" s="322"/>
      <c r="C5" s="323">
        <f>C4*1.25</f>
        <v>3092830</v>
      </c>
    </row>
    <row r="6" spans="1:3" ht="12.75">
      <c r="A6" s="322"/>
      <c r="B6" s="322"/>
      <c r="C6" s="323"/>
    </row>
    <row r="7" spans="1:3" ht="12.75">
      <c r="A7" s="322" t="s">
        <v>351</v>
      </c>
      <c r="B7" s="322"/>
      <c r="C7" s="323"/>
    </row>
    <row r="8" spans="1:3" ht="12.75">
      <c r="A8" s="322" t="s">
        <v>388</v>
      </c>
      <c r="B8" s="322"/>
      <c r="C8" s="323"/>
    </row>
    <row r="9" spans="1:3" ht="12.75">
      <c r="A9" s="322" t="s">
        <v>389</v>
      </c>
      <c r="B9" s="322"/>
      <c r="C9" s="323">
        <v>677183</v>
      </c>
    </row>
    <row r="10" spans="1:3" ht="12.75">
      <c r="A10" s="322" t="s">
        <v>390</v>
      </c>
      <c r="B10" s="322"/>
      <c r="C10" s="323">
        <v>425700</v>
      </c>
    </row>
    <row r="11" spans="1:3" ht="12.75">
      <c r="A11" s="322" t="s">
        <v>391</v>
      </c>
      <c r="B11" s="322"/>
      <c r="C11" s="323">
        <v>48780</v>
      </c>
    </row>
    <row r="12" spans="1:3" ht="12.75">
      <c r="A12" s="322" t="s">
        <v>392</v>
      </c>
      <c r="B12" s="322"/>
      <c r="C12" s="323">
        <v>870095</v>
      </c>
    </row>
    <row r="13" spans="1:3" ht="12.75">
      <c r="A13" s="322" t="s">
        <v>393</v>
      </c>
      <c r="B13" s="322"/>
      <c r="C13" s="323">
        <v>514750</v>
      </c>
    </row>
    <row r="14" spans="1:3" ht="12.75">
      <c r="A14" s="322" t="s">
        <v>394</v>
      </c>
      <c r="B14" s="322"/>
      <c r="C14" s="323">
        <f>SUM(C9:C13)</f>
        <v>2536508</v>
      </c>
    </row>
    <row r="15" spans="1:3" ht="12.75">
      <c r="A15" s="322"/>
      <c r="B15" s="322"/>
      <c r="C15" s="322"/>
    </row>
    <row r="16" spans="1:3" ht="12.75">
      <c r="A16" s="322" t="s">
        <v>395</v>
      </c>
      <c r="B16" s="322"/>
      <c r="C16" s="323">
        <v>1089756</v>
      </c>
    </row>
    <row r="17" spans="1:3" ht="12.75">
      <c r="A17" s="322"/>
      <c r="B17" s="322"/>
      <c r="C17" s="322"/>
    </row>
    <row r="18" spans="1:3" ht="12.75">
      <c r="A18" s="322"/>
      <c r="B18" s="322"/>
      <c r="C18" s="322"/>
    </row>
    <row r="19" spans="1:3" ht="12.75">
      <c r="A19" s="322" t="s">
        <v>396</v>
      </c>
      <c r="B19" s="322"/>
      <c r="C19" s="322"/>
    </row>
    <row r="20" spans="1:3" ht="12.75">
      <c r="A20" s="322"/>
      <c r="B20" s="322"/>
      <c r="C20" s="322"/>
    </row>
    <row r="21" spans="1:3" ht="12.75">
      <c r="A21" s="322"/>
      <c r="B21" s="322"/>
      <c r="C21" s="322"/>
    </row>
  </sheetData>
  <mergeCells count="2">
    <mergeCell ref="A1:B1"/>
    <mergeCell ref="A2:B2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&amp;L12. melléklet a 1/2013 (I.25.) önk. rendelethez,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F318"/>
  <sheetViews>
    <sheetView workbookViewId="0" topLeftCell="A64">
      <selection activeCell="C90" sqref="C90"/>
    </sheetView>
  </sheetViews>
  <sheetFormatPr defaultColWidth="9.140625" defaultRowHeight="12.75"/>
  <cols>
    <col min="1" max="1" width="6.7109375" style="58" customWidth="1"/>
    <col min="2" max="2" width="31.57421875" style="0" bestFit="1" customWidth="1"/>
    <col min="3" max="3" width="13.28125" style="0" customWidth="1"/>
    <col min="4" max="4" width="7.7109375" style="0" customWidth="1"/>
    <col min="5" max="5" width="31.57421875" style="0" bestFit="1" customWidth="1"/>
    <col min="6" max="6" width="12.7109375" style="0" customWidth="1"/>
  </cols>
  <sheetData>
    <row r="1" spans="1:6" ht="18">
      <c r="A1" s="443" t="s">
        <v>254</v>
      </c>
      <c r="B1" s="444"/>
      <c r="C1" s="444"/>
      <c r="D1" s="444"/>
      <c r="E1" s="444"/>
      <c r="F1" s="444"/>
    </row>
    <row r="2" spans="1:6" ht="19.5" thickBot="1">
      <c r="A2" s="456" t="s">
        <v>235</v>
      </c>
      <c r="B2" s="456"/>
      <c r="C2" s="456"/>
      <c r="D2" s="456"/>
      <c r="E2" s="456"/>
      <c r="F2" s="456"/>
    </row>
    <row r="3" spans="1:6" ht="24" customHeight="1">
      <c r="A3" s="457" t="s">
        <v>324</v>
      </c>
      <c r="B3" s="275" t="s">
        <v>256</v>
      </c>
      <c r="C3" s="324" t="s">
        <v>356</v>
      </c>
      <c r="D3" s="460" t="s">
        <v>362</v>
      </c>
      <c r="E3" s="275" t="s">
        <v>256</v>
      </c>
      <c r="F3" s="327" t="s">
        <v>356</v>
      </c>
    </row>
    <row r="4" spans="1:6" ht="12.75">
      <c r="A4" s="458"/>
      <c r="B4" s="276" t="s">
        <v>165</v>
      </c>
      <c r="C4" s="283">
        <v>12657</v>
      </c>
      <c r="D4" s="461"/>
      <c r="E4" s="276" t="s">
        <v>165</v>
      </c>
      <c r="F4" s="325">
        <v>53253</v>
      </c>
    </row>
    <row r="5" spans="1:6" ht="12.75">
      <c r="A5" s="459"/>
      <c r="B5" s="277" t="s">
        <v>166</v>
      </c>
      <c r="C5" s="283">
        <v>3379</v>
      </c>
      <c r="D5" s="462"/>
      <c r="E5" s="277" t="s">
        <v>166</v>
      </c>
      <c r="F5" s="325">
        <v>13105</v>
      </c>
    </row>
    <row r="6" spans="1:6" ht="12.75">
      <c r="A6" s="459"/>
      <c r="B6" s="277" t="s">
        <v>141</v>
      </c>
      <c r="C6" s="283">
        <v>71293</v>
      </c>
      <c r="D6" s="462"/>
      <c r="E6" s="277" t="s">
        <v>141</v>
      </c>
      <c r="F6" s="325">
        <v>15209</v>
      </c>
    </row>
    <row r="7" spans="1:6" ht="12.75">
      <c r="A7" s="459"/>
      <c r="B7" s="277" t="s">
        <v>167</v>
      </c>
      <c r="C7" s="283"/>
      <c r="D7" s="462"/>
      <c r="E7" s="277" t="s">
        <v>167</v>
      </c>
      <c r="F7" s="325"/>
    </row>
    <row r="8" spans="1:6" ht="12.75">
      <c r="A8" s="459"/>
      <c r="B8" s="277" t="s">
        <v>168</v>
      </c>
      <c r="C8" s="283">
        <v>12100</v>
      </c>
      <c r="D8" s="462"/>
      <c r="E8" s="277" t="s">
        <v>168</v>
      </c>
      <c r="F8" s="325">
        <v>7700</v>
      </c>
    </row>
    <row r="9" spans="1:6" ht="12.75">
      <c r="A9" s="459"/>
      <c r="B9" s="277" t="s">
        <v>169</v>
      </c>
      <c r="C9" s="283">
        <v>52814</v>
      </c>
      <c r="D9" s="462"/>
      <c r="E9" s="277" t="s">
        <v>169</v>
      </c>
      <c r="F9" s="325"/>
    </row>
    <row r="10" spans="1:6" ht="12.75">
      <c r="A10" s="459"/>
      <c r="B10" s="277" t="s">
        <v>170</v>
      </c>
      <c r="C10" s="283">
        <v>13415</v>
      </c>
      <c r="D10" s="462"/>
      <c r="E10" s="277" t="s">
        <v>170</v>
      </c>
      <c r="F10" s="325"/>
    </row>
    <row r="11" spans="1:6" ht="12.75">
      <c r="A11" s="459"/>
      <c r="B11" s="277" t="s">
        <v>92</v>
      </c>
      <c r="C11" s="283"/>
      <c r="D11" s="462"/>
      <c r="E11" s="277" t="s">
        <v>134</v>
      </c>
      <c r="F11" s="325"/>
    </row>
    <row r="12" spans="1:6" ht="12.75">
      <c r="A12" s="459"/>
      <c r="B12" s="277" t="s">
        <v>171</v>
      </c>
      <c r="C12" s="283">
        <v>89251</v>
      </c>
      <c r="D12" s="462"/>
      <c r="E12" s="277" t="s">
        <v>171</v>
      </c>
      <c r="F12" s="325"/>
    </row>
    <row r="13" spans="1:6" ht="12.75">
      <c r="A13" s="459"/>
      <c r="B13" s="278" t="s">
        <v>172</v>
      </c>
      <c r="C13" s="284">
        <f>SUM(C4:C12)</f>
        <v>254909</v>
      </c>
      <c r="D13" s="462"/>
      <c r="E13" s="278" t="s">
        <v>172</v>
      </c>
      <c r="F13" s="326">
        <f>SUM(F4:F12)</f>
        <v>89267</v>
      </c>
    </row>
    <row r="14" spans="1:6" ht="12.75">
      <c r="A14" s="459"/>
      <c r="B14" s="277" t="s">
        <v>173</v>
      </c>
      <c r="C14" s="283">
        <v>4715</v>
      </c>
      <c r="D14" s="462"/>
      <c r="E14" s="277" t="s">
        <v>144</v>
      </c>
      <c r="F14" s="325"/>
    </row>
    <row r="15" spans="1:6" ht="12.75">
      <c r="A15" s="459"/>
      <c r="B15" s="277" t="s">
        <v>102</v>
      </c>
      <c r="C15" s="283">
        <v>142497</v>
      </c>
      <c r="D15" s="462"/>
      <c r="E15" s="277" t="s">
        <v>102</v>
      </c>
      <c r="F15" s="325"/>
    </row>
    <row r="16" spans="1:6" ht="12.75">
      <c r="A16" s="459"/>
      <c r="B16" s="277" t="s">
        <v>174</v>
      </c>
      <c r="C16" s="283"/>
      <c r="D16" s="462"/>
      <c r="E16" s="277" t="s">
        <v>174</v>
      </c>
      <c r="F16" s="325"/>
    </row>
    <row r="17" spans="1:6" ht="12.75">
      <c r="A17" s="459"/>
      <c r="B17" s="277" t="s">
        <v>175</v>
      </c>
      <c r="C17" s="283">
        <v>1334</v>
      </c>
      <c r="D17" s="462"/>
      <c r="E17" s="277" t="s">
        <v>175</v>
      </c>
      <c r="F17" s="325"/>
    </row>
    <row r="18" spans="1:6" ht="12.75">
      <c r="A18" s="459"/>
      <c r="B18" s="277" t="s">
        <v>176</v>
      </c>
      <c r="C18" s="283">
        <v>419654</v>
      </c>
      <c r="D18" s="462"/>
      <c r="E18" s="277" t="s">
        <v>176</v>
      </c>
      <c r="F18" s="325"/>
    </row>
    <row r="19" spans="1:6" ht="12.75">
      <c r="A19" s="459"/>
      <c r="B19" s="277" t="s">
        <v>177</v>
      </c>
      <c r="C19" s="283">
        <v>35510</v>
      </c>
      <c r="D19" s="462"/>
      <c r="E19" s="277" t="s">
        <v>92</v>
      </c>
      <c r="F19" s="325"/>
    </row>
    <row r="20" spans="1:6" ht="12.75">
      <c r="A20" s="459"/>
      <c r="B20" s="277" t="s">
        <v>144</v>
      </c>
      <c r="C20" s="283">
        <v>22439</v>
      </c>
      <c r="D20" s="462"/>
      <c r="E20" s="277"/>
      <c r="F20" s="325"/>
    </row>
    <row r="21" spans="1:6" ht="12.75">
      <c r="A21" s="459"/>
      <c r="B21" s="278" t="s">
        <v>178</v>
      </c>
      <c r="C21" s="284">
        <f>SUM(C14:C20)</f>
        <v>626149</v>
      </c>
      <c r="D21" s="462"/>
      <c r="E21" s="277" t="s">
        <v>177</v>
      </c>
      <c r="F21" s="325"/>
    </row>
    <row r="22" spans="1:6" ht="12.75">
      <c r="A22" s="459"/>
      <c r="B22" s="279" t="s">
        <v>179</v>
      </c>
      <c r="C22" s="284">
        <f>C13+C21</f>
        <v>881058</v>
      </c>
      <c r="D22" s="462"/>
      <c r="E22" s="278" t="s">
        <v>178</v>
      </c>
      <c r="F22" s="325"/>
    </row>
    <row r="23" spans="1:6" ht="12.75">
      <c r="A23" s="459"/>
      <c r="B23" s="277" t="s">
        <v>180</v>
      </c>
      <c r="C23" s="283">
        <v>400767</v>
      </c>
      <c r="D23" s="462"/>
      <c r="E23" s="279" t="s">
        <v>179</v>
      </c>
      <c r="F23" s="326">
        <f>F13+F22</f>
        <v>89267</v>
      </c>
    </row>
    <row r="24" spans="1:6" ht="12.75">
      <c r="A24" s="459"/>
      <c r="B24" s="277" t="s">
        <v>145</v>
      </c>
      <c r="C24" s="283">
        <v>184210</v>
      </c>
      <c r="D24" s="462"/>
      <c r="E24" s="277" t="s">
        <v>180</v>
      </c>
      <c r="F24" s="325"/>
    </row>
    <row r="25" spans="1:6" ht="12.75">
      <c r="A25" s="459"/>
      <c r="B25" s="277" t="s">
        <v>181</v>
      </c>
      <c r="C25" s="283"/>
      <c r="D25" s="462"/>
      <c r="E25" s="277" t="s">
        <v>145</v>
      </c>
      <c r="F25" s="325"/>
    </row>
    <row r="26" spans="1:6" ht="12.75">
      <c r="A26" s="459"/>
      <c r="B26" s="277" t="s">
        <v>103</v>
      </c>
      <c r="C26" s="283"/>
      <c r="D26" s="462"/>
      <c r="E26" s="277" t="s">
        <v>181</v>
      </c>
      <c r="F26" s="325"/>
    </row>
    <row r="27" spans="1:6" ht="12.75">
      <c r="A27" s="459"/>
      <c r="B27" s="277" t="s">
        <v>88</v>
      </c>
      <c r="C27" s="283">
        <v>141851</v>
      </c>
      <c r="D27" s="462"/>
      <c r="E27" s="277" t="s">
        <v>103</v>
      </c>
      <c r="F27" s="325">
        <v>10591</v>
      </c>
    </row>
    <row r="28" spans="1:6" ht="12.75">
      <c r="A28" s="459"/>
      <c r="B28" s="277" t="s">
        <v>182</v>
      </c>
      <c r="C28" s="283">
        <v>677</v>
      </c>
      <c r="D28" s="462"/>
      <c r="E28" s="277" t="s">
        <v>88</v>
      </c>
      <c r="F28" s="325"/>
    </row>
    <row r="29" spans="1:6" ht="12.75">
      <c r="A29" s="459"/>
      <c r="B29" s="277" t="s">
        <v>146</v>
      </c>
      <c r="C29" s="283"/>
      <c r="D29" s="462"/>
      <c r="E29" s="277" t="s">
        <v>182</v>
      </c>
      <c r="F29" s="325"/>
    </row>
    <row r="30" spans="1:6" ht="12.75">
      <c r="A30" s="459"/>
      <c r="B30" s="277" t="s">
        <v>147</v>
      </c>
      <c r="C30" s="283">
        <v>364431</v>
      </c>
      <c r="D30" s="462"/>
      <c r="E30" s="277" t="s">
        <v>146</v>
      </c>
      <c r="F30" s="325"/>
    </row>
    <row r="31" spans="1:6" ht="12.75">
      <c r="A31" s="459"/>
      <c r="B31" s="277"/>
      <c r="C31" s="283"/>
      <c r="D31" s="462"/>
      <c r="E31" s="277" t="s">
        <v>147</v>
      </c>
      <c r="F31" s="325"/>
    </row>
    <row r="32" spans="1:6" ht="13.5" thickBot="1">
      <c r="A32" s="459"/>
      <c r="B32" s="280" t="s">
        <v>183</v>
      </c>
      <c r="C32" s="285">
        <f>SUM(C23:C30)</f>
        <v>1091936</v>
      </c>
      <c r="D32" s="462"/>
      <c r="E32" s="280" t="s">
        <v>183</v>
      </c>
      <c r="F32" s="195">
        <f>SUM(F24:F31)</f>
        <v>10591</v>
      </c>
    </row>
    <row r="33" spans="1:6" s="161" customFormat="1" ht="18.75" customHeight="1" thickBot="1">
      <c r="A33" s="454" t="s">
        <v>184</v>
      </c>
      <c r="B33" s="455"/>
      <c r="C33" s="297"/>
      <c r="D33" s="452" t="s">
        <v>184</v>
      </c>
      <c r="E33" s="453"/>
      <c r="F33" s="296">
        <f>F23-F32</f>
        <v>78676</v>
      </c>
    </row>
    <row r="34" spans="1:6" ht="24.75" customHeight="1">
      <c r="A34" s="473" t="s">
        <v>109</v>
      </c>
      <c r="B34" s="282" t="s">
        <v>256</v>
      </c>
      <c r="C34" s="324" t="s">
        <v>356</v>
      </c>
      <c r="D34" s="467" t="s">
        <v>126</v>
      </c>
      <c r="E34" s="275" t="s">
        <v>256</v>
      </c>
      <c r="F34" s="327" t="s">
        <v>356</v>
      </c>
    </row>
    <row r="35" spans="1:6" ht="12.75" customHeight="1">
      <c r="A35" s="473"/>
      <c r="B35" s="276" t="s">
        <v>165</v>
      </c>
      <c r="C35" s="272">
        <v>47539</v>
      </c>
      <c r="D35" s="468"/>
      <c r="E35" s="276" t="s">
        <v>165</v>
      </c>
      <c r="F35" s="325">
        <v>44753</v>
      </c>
    </row>
    <row r="36" spans="1:6" ht="12.75">
      <c r="A36" s="473"/>
      <c r="B36" s="277" t="s">
        <v>166</v>
      </c>
      <c r="C36" s="272">
        <v>12447</v>
      </c>
      <c r="D36" s="469"/>
      <c r="E36" s="277" t="s">
        <v>166</v>
      </c>
      <c r="F36" s="325">
        <v>12084</v>
      </c>
    </row>
    <row r="37" spans="1:6" ht="12.75">
      <c r="A37" s="473"/>
      <c r="B37" s="277" t="s">
        <v>141</v>
      </c>
      <c r="C37" s="272">
        <v>86297</v>
      </c>
      <c r="D37" s="469"/>
      <c r="E37" s="277" t="s">
        <v>141</v>
      </c>
      <c r="F37" s="325">
        <v>23118</v>
      </c>
    </row>
    <row r="38" spans="1:6" ht="12.75">
      <c r="A38" s="473"/>
      <c r="B38" s="277" t="s">
        <v>167</v>
      </c>
      <c r="C38" s="272"/>
      <c r="D38" s="469"/>
      <c r="E38" s="277" t="s">
        <v>167</v>
      </c>
      <c r="F38" s="325"/>
    </row>
    <row r="39" spans="1:6" ht="12.75">
      <c r="A39" s="473"/>
      <c r="B39" s="277" t="s">
        <v>168</v>
      </c>
      <c r="C39" s="272"/>
      <c r="D39" s="469"/>
      <c r="E39" s="277" t="s">
        <v>168</v>
      </c>
      <c r="F39" s="325"/>
    </row>
    <row r="40" spans="1:6" ht="12.75">
      <c r="A40" s="473"/>
      <c r="B40" s="277" t="s">
        <v>169</v>
      </c>
      <c r="C40" s="272"/>
      <c r="D40" s="469"/>
      <c r="E40" s="277" t="s">
        <v>169</v>
      </c>
      <c r="F40" s="325"/>
    </row>
    <row r="41" spans="1:6" ht="12.75">
      <c r="A41" s="473"/>
      <c r="B41" s="277" t="s">
        <v>170</v>
      </c>
      <c r="C41" s="272"/>
      <c r="D41" s="469"/>
      <c r="E41" s="277" t="s">
        <v>170</v>
      </c>
      <c r="F41" s="325"/>
    </row>
    <row r="42" spans="1:6" ht="12.75">
      <c r="A42" s="473"/>
      <c r="B42" s="277" t="s">
        <v>92</v>
      </c>
      <c r="C42" s="272"/>
      <c r="D42" s="469"/>
      <c r="E42" s="277" t="s">
        <v>92</v>
      </c>
      <c r="F42" s="325"/>
    </row>
    <row r="43" spans="1:6" ht="12.75">
      <c r="A43" s="473"/>
      <c r="B43" s="277" t="s">
        <v>171</v>
      </c>
      <c r="C43" s="272"/>
      <c r="D43" s="469"/>
      <c r="E43" s="277" t="s">
        <v>171</v>
      </c>
      <c r="F43" s="325"/>
    </row>
    <row r="44" spans="1:6" ht="12.75">
      <c r="A44" s="473"/>
      <c r="B44" s="278" t="s">
        <v>172</v>
      </c>
      <c r="C44" s="273">
        <f>SUM(C35:C43)</f>
        <v>146283</v>
      </c>
      <c r="D44" s="469"/>
      <c r="E44" s="278" t="s">
        <v>172</v>
      </c>
      <c r="F44" s="326">
        <f>SUM(F35:F43)</f>
        <v>79955</v>
      </c>
    </row>
    <row r="45" spans="1:6" ht="12.75">
      <c r="A45" s="473"/>
      <c r="B45" s="277" t="s">
        <v>173</v>
      </c>
      <c r="C45" s="272"/>
      <c r="D45" s="469"/>
      <c r="E45" s="277" t="s">
        <v>173</v>
      </c>
      <c r="F45" s="325"/>
    </row>
    <row r="46" spans="1:6" ht="12.75">
      <c r="A46" s="473"/>
      <c r="B46" s="277" t="s">
        <v>102</v>
      </c>
      <c r="C46" s="272"/>
      <c r="D46" s="469"/>
      <c r="E46" s="277" t="s">
        <v>102</v>
      </c>
      <c r="F46" s="325"/>
    </row>
    <row r="47" spans="1:6" ht="12.75">
      <c r="A47" s="473"/>
      <c r="B47" s="277" t="s">
        <v>174</v>
      </c>
      <c r="C47" s="272"/>
      <c r="D47" s="469"/>
      <c r="E47" s="277" t="s">
        <v>174</v>
      </c>
      <c r="F47" s="325"/>
    </row>
    <row r="48" spans="1:6" ht="12.75">
      <c r="A48" s="473"/>
      <c r="B48" s="277" t="s">
        <v>175</v>
      </c>
      <c r="C48" s="272"/>
      <c r="D48" s="469"/>
      <c r="E48" s="277" t="s">
        <v>175</v>
      </c>
      <c r="F48" s="325"/>
    </row>
    <row r="49" spans="1:6" ht="12.75">
      <c r="A49" s="473"/>
      <c r="B49" s="277" t="s">
        <v>176</v>
      </c>
      <c r="C49" s="272"/>
      <c r="D49" s="469"/>
      <c r="E49" s="277" t="s">
        <v>176</v>
      </c>
      <c r="F49" s="325"/>
    </row>
    <row r="50" spans="1:6" ht="12.75">
      <c r="A50" s="473"/>
      <c r="B50" s="277" t="s">
        <v>177</v>
      </c>
      <c r="C50" s="272"/>
      <c r="D50" s="469"/>
      <c r="E50" s="277" t="s">
        <v>177</v>
      </c>
      <c r="F50" s="325"/>
    </row>
    <row r="51" spans="1:6" ht="12.75">
      <c r="A51" s="473"/>
      <c r="B51" s="278" t="s">
        <v>178</v>
      </c>
      <c r="C51" s="273">
        <f>SUM(C45:C50)</f>
        <v>0</v>
      </c>
      <c r="D51" s="469"/>
      <c r="E51" s="278" t="s">
        <v>178</v>
      </c>
      <c r="F51" s="325"/>
    </row>
    <row r="52" spans="1:6" ht="12.75">
      <c r="A52" s="473"/>
      <c r="B52" s="279" t="s">
        <v>179</v>
      </c>
      <c r="C52" s="273">
        <f>C44+C51</f>
        <v>146283</v>
      </c>
      <c r="D52" s="469"/>
      <c r="E52" s="279" t="s">
        <v>179</v>
      </c>
      <c r="F52" s="326">
        <f>F44+F51</f>
        <v>79955</v>
      </c>
    </row>
    <row r="53" spans="1:6" ht="12.75">
      <c r="A53" s="473"/>
      <c r="B53" s="277" t="s">
        <v>180</v>
      </c>
      <c r="C53" s="272">
        <v>102995</v>
      </c>
      <c r="D53" s="469"/>
      <c r="E53" s="277" t="s">
        <v>180</v>
      </c>
      <c r="F53" s="325">
        <v>5540</v>
      </c>
    </row>
    <row r="54" spans="1:6" ht="12.75">
      <c r="A54" s="473"/>
      <c r="B54" s="277" t="s">
        <v>145</v>
      </c>
      <c r="C54" s="272"/>
      <c r="D54" s="469"/>
      <c r="E54" s="277" t="s">
        <v>145</v>
      </c>
      <c r="F54" s="325"/>
    </row>
    <row r="55" spans="1:6" ht="12.75">
      <c r="A55" s="473"/>
      <c r="B55" s="277" t="s">
        <v>181</v>
      </c>
      <c r="C55" s="272"/>
      <c r="D55" s="469"/>
      <c r="E55" s="277" t="s">
        <v>181</v>
      </c>
      <c r="F55" s="325"/>
    </row>
    <row r="56" spans="1:6" ht="12.75">
      <c r="A56" s="473"/>
      <c r="B56" s="277" t="s">
        <v>103</v>
      </c>
      <c r="C56" s="272"/>
      <c r="D56" s="469"/>
      <c r="E56" s="277" t="s">
        <v>103</v>
      </c>
      <c r="F56" s="325"/>
    </row>
    <row r="57" spans="1:6" ht="12.75">
      <c r="A57" s="473"/>
      <c r="B57" s="277" t="s">
        <v>88</v>
      </c>
      <c r="C57" s="272"/>
      <c r="D57" s="469"/>
      <c r="E57" s="277" t="s">
        <v>88</v>
      </c>
      <c r="F57" s="325"/>
    </row>
    <row r="58" spans="1:6" ht="12.75">
      <c r="A58" s="473"/>
      <c r="B58" s="277" t="s">
        <v>182</v>
      </c>
      <c r="C58" s="272"/>
      <c r="D58" s="469"/>
      <c r="E58" s="277" t="s">
        <v>182</v>
      </c>
      <c r="F58" s="325"/>
    </row>
    <row r="59" spans="1:6" ht="12.75">
      <c r="A59" s="473"/>
      <c r="B59" s="277" t="s">
        <v>147</v>
      </c>
      <c r="C59" s="272"/>
      <c r="D59" s="469"/>
      <c r="E59" s="277" t="s">
        <v>147</v>
      </c>
      <c r="F59" s="325">
        <v>0</v>
      </c>
    </row>
    <row r="60" spans="1:6" ht="13.5" thickBot="1">
      <c r="A60" s="474"/>
      <c r="B60" s="279" t="s">
        <v>183</v>
      </c>
      <c r="C60" s="274">
        <f>SUM(C53:C59)</f>
        <v>102995</v>
      </c>
      <c r="D60" s="469"/>
      <c r="E60" s="280" t="s">
        <v>183</v>
      </c>
      <c r="F60" s="195">
        <f>SUM(F53:F59)</f>
        <v>5540</v>
      </c>
    </row>
    <row r="61" spans="1:6" s="161" customFormat="1" ht="21.75" customHeight="1" thickBot="1">
      <c r="A61" s="475" t="s">
        <v>184</v>
      </c>
      <c r="B61" s="476"/>
      <c r="C61" s="296">
        <f>C52-C60</f>
        <v>43288</v>
      </c>
      <c r="D61" s="454" t="s">
        <v>184</v>
      </c>
      <c r="E61" s="455"/>
      <c r="F61" s="296">
        <f>F52-F60</f>
        <v>74415</v>
      </c>
    </row>
    <row r="62" spans="1:3" ht="27" customHeight="1">
      <c r="A62" s="470" t="s">
        <v>234</v>
      </c>
      <c r="B62" s="275" t="s">
        <v>256</v>
      </c>
      <c r="C62" s="327" t="s">
        <v>356</v>
      </c>
    </row>
    <row r="63" spans="1:3" ht="12.75">
      <c r="A63" s="471"/>
      <c r="B63" s="276" t="s">
        <v>165</v>
      </c>
      <c r="C63" s="281">
        <v>7775</v>
      </c>
    </row>
    <row r="64" spans="1:3" ht="12.75">
      <c r="A64" s="471"/>
      <c r="B64" s="277" t="s">
        <v>166</v>
      </c>
      <c r="C64" s="272">
        <v>2144</v>
      </c>
    </row>
    <row r="65" spans="1:3" ht="12.75">
      <c r="A65" s="471"/>
      <c r="B65" s="277" t="s">
        <v>141</v>
      </c>
      <c r="C65" s="272">
        <v>7000</v>
      </c>
    </row>
    <row r="66" spans="1:3" ht="12.75">
      <c r="A66" s="471"/>
      <c r="B66" s="277" t="s">
        <v>167</v>
      </c>
      <c r="C66" s="272"/>
    </row>
    <row r="67" spans="1:3" ht="12.75">
      <c r="A67" s="471"/>
      <c r="B67" s="277" t="s">
        <v>168</v>
      </c>
      <c r="C67" s="272"/>
    </row>
    <row r="68" spans="1:3" ht="12.75">
      <c r="A68" s="471"/>
      <c r="B68" s="277" t="s">
        <v>169</v>
      </c>
      <c r="C68" s="272"/>
    </row>
    <row r="69" spans="1:3" ht="12.75">
      <c r="A69" s="471"/>
      <c r="B69" s="277" t="s">
        <v>170</v>
      </c>
      <c r="C69" s="272"/>
    </row>
    <row r="70" spans="1:3" ht="12.75">
      <c r="A70" s="471"/>
      <c r="B70" s="277" t="s">
        <v>92</v>
      </c>
      <c r="C70" s="272"/>
    </row>
    <row r="71" spans="1:3" ht="12.75">
      <c r="A71" s="471"/>
      <c r="B71" s="277" t="s">
        <v>171</v>
      </c>
      <c r="C71" s="272"/>
    </row>
    <row r="72" spans="1:3" ht="12.75">
      <c r="A72" s="471"/>
      <c r="B72" s="278" t="s">
        <v>172</v>
      </c>
      <c r="C72" s="273">
        <f>SUM(C63:C71)</f>
        <v>16919</v>
      </c>
    </row>
    <row r="73" spans="1:3" ht="12.75">
      <c r="A73" s="471"/>
      <c r="B73" s="277" t="s">
        <v>173</v>
      </c>
      <c r="C73" s="273"/>
    </row>
    <row r="74" spans="1:3" ht="12.75">
      <c r="A74" s="471"/>
      <c r="B74" s="277" t="s">
        <v>102</v>
      </c>
      <c r="C74" s="272"/>
    </row>
    <row r="75" spans="1:3" ht="12.75">
      <c r="A75" s="471"/>
      <c r="B75" s="277" t="s">
        <v>174</v>
      </c>
      <c r="C75" s="272"/>
    </row>
    <row r="76" spans="1:3" ht="12.75">
      <c r="A76" s="471"/>
      <c r="B76" s="277" t="s">
        <v>175</v>
      </c>
      <c r="C76" s="272"/>
    </row>
    <row r="77" spans="1:3" ht="12.75">
      <c r="A77" s="471"/>
      <c r="B77" s="277" t="s">
        <v>176</v>
      </c>
      <c r="C77" s="272"/>
    </row>
    <row r="78" spans="1:3" ht="12.75">
      <c r="A78" s="471"/>
      <c r="B78" s="277" t="s">
        <v>177</v>
      </c>
      <c r="C78" s="272"/>
    </row>
    <row r="79" spans="1:3" ht="12.75">
      <c r="A79" s="471"/>
      <c r="B79" s="278" t="s">
        <v>178</v>
      </c>
      <c r="C79" s="272"/>
    </row>
    <row r="80" spans="1:3" ht="12.75">
      <c r="A80" s="471"/>
      <c r="B80" s="279" t="s">
        <v>179</v>
      </c>
      <c r="C80" s="273">
        <f>C72+C79</f>
        <v>16919</v>
      </c>
    </row>
    <row r="81" spans="1:3" ht="12.75">
      <c r="A81" s="471"/>
      <c r="B81" s="277" t="s">
        <v>180</v>
      </c>
      <c r="C81" s="272">
        <v>2420</v>
      </c>
    </row>
    <row r="82" spans="1:3" ht="12.75">
      <c r="A82" s="471"/>
      <c r="B82" s="277" t="s">
        <v>145</v>
      </c>
      <c r="C82" s="272"/>
    </row>
    <row r="83" spans="1:3" ht="12.75">
      <c r="A83" s="471"/>
      <c r="B83" s="277" t="s">
        <v>181</v>
      </c>
      <c r="C83" s="272"/>
    </row>
    <row r="84" spans="1:3" ht="12.75">
      <c r="A84" s="471"/>
      <c r="B84" s="277" t="s">
        <v>103</v>
      </c>
      <c r="C84" s="272"/>
    </row>
    <row r="85" spans="1:3" ht="12.75">
      <c r="A85" s="471"/>
      <c r="B85" s="277" t="s">
        <v>88</v>
      </c>
      <c r="C85" s="272"/>
    </row>
    <row r="86" spans="1:3" ht="12.75">
      <c r="A86" s="471"/>
      <c r="B86" s="277" t="s">
        <v>182</v>
      </c>
      <c r="C86" s="272"/>
    </row>
    <row r="87" spans="1:3" ht="12.75">
      <c r="A87" s="471"/>
      <c r="B87" s="277" t="s">
        <v>147</v>
      </c>
      <c r="C87" s="272"/>
    </row>
    <row r="88" spans="1:3" ht="13.5" thickBot="1">
      <c r="A88" s="472"/>
      <c r="B88" s="279" t="s">
        <v>183</v>
      </c>
      <c r="C88" s="274">
        <f>SUM(C81:C87)</f>
        <v>2420</v>
      </c>
    </row>
    <row r="89" spans="1:3" s="161" customFormat="1" ht="18.75" customHeight="1" thickBot="1">
      <c r="A89" s="454" t="s">
        <v>184</v>
      </c>
      <c r="B89" s="455"/>
      <c r="C89" s="296">
        <f>C80-C88</f>
        <v>14499</v>
      </c>
    </row>
    <row r="90" spans="1:3" ht="21" customHeight="1" thickBot="1">
      <c r="A90" s="463" t="s">
        <v>347</v>
      </c>
      <c r="B90" s="464"/>
      <c r="C90" s="287">
        <f>C32+F32+C60+F60+C88</f>
        <v>1213482</v>
      </c>
    </row>
    <row r="91" spans="1:3" ht="20.25" customHeight="1" thickBot="1">
      <c r="A91" s="465" t="s">
        <v>179</v>
      </c>
      <c r="B91" s="466"/>
      <c r="C91" s="286">
        <f>C22+F23+C52+F52+C80</f>
        <v>1213482</v>
      </c>
    </row>
    <row r="103" ht="25.5" customHeight="1"/>
    <row r="104" ht="26.25" customHeight="1"/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8.75" customHeight="1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</sheetData>
  <mergeCells count="14">
    <mergeCell ref="D34:D60"/>
    <mergeCell ref="A62:A88"/>
    <mergeCell ref="A34:A60"/>
    <mergeCell ref="A61:B61"/>
    <mergeCell ref="A90:B90"/>
    <mergeCell ref="A91:B91"/>
    <mergeCell ref="D61:E61"/>
    <mergeCell ref="A89:B89"/>
    <mergeCell ref="D33:E33"/>
    <mergeCell ref="A33:B33"/>
    <mergeCell ref="A1:F1"/>
    <mergeCell ref="A2:F2"/>
    <mergeCell ref="A3:A32"/>
    <mergeCell ref="D3:D32"/>
  </mergeCells>
  <printOptions headings="1"/>
  <pageMargins left="0.7874015748031497" right="0.7874015748031497" top="0.5511811023622047" bottom="0.7086614173228347" header="0.2362204724409449" footer="1.1811023622047245"/>
  <pageSetup horizontalDpi="600" verticalDpi="600" orientation="landscape" paperSize="9" r:id="rId1"/>
  <headerFooter alignWithMargins="0">
    <oddHeader>&amp;L13. melléklet a 1/2013. (I.25.) önk. rendelethez ezer Ft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22668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41"/>
  <sheetViews>
    <sheetView zoomScalePageLayoutView="0" workbookViewId="0" topLeftCell="A31">
      <selection activeCell="F13" sqref="F13"/>
    </sheetView>
  </sheetViews>
  <sheetFormatPr defaultColWidth="9.140625" defaultRowHeight="12.75"/>
  <cols>
    <col min="1" max="1" width="5.8515625" style="37" customWidth="1"/>
    <col min="2" max="2" width="4.8515625" style="37" customWidth="1"/>
    <col min="3" max="3" width="7.00390625" style="37" customWidth="1"/>
    <col min="4" max="4" width="49.8515625" style="37" customWidth="1"/>
    <col min="5" max="5" width="15.57421875" style="37" customWidth="1"/>
  </cols>
  <sheetData>
    <row r="1" spans="1:5" ht="15.75">
      <c r="A1" s="359" t="s">
        <v>364</v>
      </c>
      <c r="B1" s="359"/>
      <c r="C1" s="359"/>
      <c r="D1" s="359"/>
      <c r="E1" s="16"/>
    </row>
    <row r="2" spans="1:5" ht="15.75">
      <c r="A2" s="360" t="s">
        <v>226</v>
      </c>
      <c r="B2" s="360"/>
      <c r="C2" s="360"/>
      <c r="D2" s="360"/>
      <c r="E2" s="16"/>
    </row>
    <row r="3" spans="1:5" s="71" customFormat="1" ht="45">
      <c r="A3" s="171" t="s">
        <v>89</v>
      </c>
      <c r="B3" s="171" t="s">
        <v>90</v>
      </c>
      <c r="C3" s="171" t="s">
        <v>78</v>
      </c>
      <c r="D3" s="171" t="s">
        <v>79</v>
      </c>
      <c r="E3" s="172" t="s">
        <v>356</v>
      </c>
    </row>
    <row r="4" spans="1:5" ht="12.75">
      <c r="A4" s="173"/>
      <c r="B4" s="173" t="s">
        <v>0</v>
      </c>
      <c r="C4" s="174"/>
      <c r="D4" s="173" t="s">
        <v>32</v>
      </c>
      <c r="E4" s="176">
        <v>382398</v>
      </c>
    </row>
    <row r="5" spans="1:5" ht="12.75">
      <c r="A5" s="96"/>
      <c r="B5" s="96"/>
      <c r="C5" s="95"/>
      <c r="D5" s="18" t="s">
        <v>95</v>
      </c>
      <c r="E5" s="177">
        <v>1360</v>
      </c>
    </row>
    <row r="6" spans="1:5" ht="12.75">
      <c r="A6" s="173"/>
      <c r="B6" s="173" t="s">
        <v>1</v>
      </c>
      <c r="C6" s="174"/>
      <c r="D6" s="173" t="s">
        <v>42</v>
      </c>
      <c r="E6" s="175">
        <f>+E7+E13+E17</f>
        <v>129324</v>
      </c>
    </row>
    <row r="7" spans="1:5" ht="12.75">
      <c r="A7" s="18"/>
      <c r="B7" s="18"/>
      <c r="C7" s="103" t="s">
        <v>35</v>
      </c>
      <c r="D7" s="140" t="s">
        <v>14</v>
      </c>
      <c r="E7" s="178">
        <v>116185</v>
      </c>
    </row>
    <row r="8" spans="1:5" ht="12.75">
      <c r="A8" s="18"/>
      <c r="B8" s="18"/>
      <c r="C8" s="103" t="s">
        <v>105</v>
      </c>
      <c r="D8" s="18" t="s">
        <v>33</v>
      </c>
      <c r="E8" s="19">
        <v>19703</v>
      </c>
    </row>
    <row r="9" spans="1:5" ht="12.75">
      <c r="A9" s="18"/>
      <c r="B9" s="18"/>
      <c r="C9" s="103" t="s">
        <v>106</v>
      </c>
      <c r="D9" s="18" t="s">
        <v>34</v>
      </c>
      <c r="E9" s="19">
        <v>80950</v>
      </c>
    </row>
    <row r="10" spans="1:5" ht="12.75">
      <c r="A10" s="18"/>
      <c r="B10" s="18"/>
      <c r="C10" s="103" t="s">
        <v>308</v>
      </c>
      <c r="D10" s="124" t="s">
        <v>38</v>
      </c>
      <c r="E10" s="19">
        <v>11198</v>
      </c>
    </row>
    <row r="11" spans="1:5" ht="12.75">
      <c r="A11" s="18"/>
      <c r="B11" s="18"/>
      <c r="C11" s="103" t="s">
        <v>39</v>
      </c>
      <c r="D11" s="140" t="s">
        <v>36</v>
      </c>
      <c r="E11" s="178">
        <v>34</v>
      </c>
    </row>
    <row r="12" spans="1:5" ht="12.75">
      <c r="A12" s="18"/>
      <c r="B12" s="18"/>
      <c r="C12" s="103" t="s">
        <v>310</v>
      </c>
      <c r="D12" s="140" t="s">
        <v>197</v>
      </c>
      <c r="E12" s="178">
        <v>4300</v>
      </c>
    </row>
    <row r="13" spans="1:5" ht="12.75">
      <c r="A13" s="234"/>
      <c r="B13" s="234"/>
      <c r="C13" s="179" t="s">
        <v>130</v>
      </c>
      <c r="D13" s="180" t="s">
        <v>40</v>
      </c>
      <c r="E13" s="175">
        <v>0</v>
      </c>
    </row>
    <row r="14" spans="1:5" ht="12.75">
      <c r="A14" s="18"/>
      <c r="B14" s="18"/>
      <c r="C14" s="103" t="s">
        <v>311</v>
      </c>
      <c r="D14" s="18" t="s">
        <v>37</v>
      </c>
      <c r="E14" s="177"/>
    </row>
    <row r="15" spans="1:5" ht="12.75">
      <c r="A15" s="18"/>
      <c r="B15" s="18"/>
      <c r="C15" s="103" t="s">
        <v>312</v>
      </c>
      <c r="D15" s="18" t="s">
        <v>116</v>
      </c>
      <c r="E15" s="19"/>
    </row>
    <row r="16" spans="1:5" ht="12.75">
      <c r="A16" s="18"/>
      <c r="B16" s="18"/>
      <c r="C16" s="103" t="s">
        <v>313</v>
      </c>
      <c r="D16" s="18" t="s">
        <v>38</v>
      </c>
      <c r="E16" s="19"/>
    </row>
    <row r="17" spans="1:5" ht="12.75">
      <c r="A17" s="18"/>
      <c r="B17" s="18"/>
      <c r="C17" s="103" t="s">
        <v>314</v>
      </c>
      <c r="D17" s="140" t="s">
        <v>41</v>
      </c>
      <c r="E17" s="178">
        <v>13139</v>
      </c>
    </row>
    <row r="18" spans="1:5" ht="15.75">
      <c r="A18" s="181" t="s">
        <v>43</v>
      </c>
      <c r="B18" s="234"/>
      <c r="C18" s="182"/>
      <c r="D18" s="181" t="s">
        <v>44</v>
      </c>
      <c r="E18" s="183">
        <f>E4+E6</f>
        <v>511722</v>
      </c>
    </row>
    <row r="19" spans="1:5" s="5" customFormat="1" ht="15">
      <c r="A19" s="184"/>
      <c r="B19" s="173" t="s">
        <v>0</v>
      </c>
      <c r="C19" s="174"/>
      <c r="D19" s="173" t="s">
        <v>48</v>
      </c>
      <c r="E19" s="175">
        <f>E20+E21+E22</f>
        <v>184210</v>
      </c>
    </row>
    <row r="20" spans="1:5" ht="12.75">
      <c r="A20" s="18"/>
      <c r="B20" s="18"/>
      <c r="C20" s="103" t="s">
        <v>45</v>
      </c>
      <c r="D20" s="18" t="s">
        <v>136</v>
      </c>
      <c r="E20" s="19">
        <v>184210</v>
      </c>
    </row>
    <row r="21" spans="1:5" ht="12.75">
      <c r="A21" s="18"/>
      <c r="B21" s="18"/>
      <c r="C21" s="103" t="s">
        <v>46</v>
      </c>
      <c r="D21" s="18" t="s">
        <v>87</v>
      </c>
      <c r="E21" s="19"/>
    </row>
    <row r="22" spans="1:5" ht="12.75">
      <c r="A22" s="18"/>
      <c r="B22" s="18"/>
      <c r="C22" s="103" t="s">
        <v>131</v>
      </c>
      <c r="D22" s="18" t="s">
        <v>47</v>
      </c>
      <c r="E22" s="19"/>
    </row>
    <row r="23" spans="1:5" ht="15.75">
      <c r="A23" s="181" t="s">
        <v>49</v>
      </c>
      <c r="B23" s="234"/>
      <c r="C23" s="182"/>
      <c r="D23" s="181" t="s">
        <v>50</v>
      </c>
      <c r="E23" s="183">
        <f>E19</f>
        <v>184210</v>
      </c>
    </row>
    <row r="24" spans="1:5" ht="12.75">
      <c r="A24" s="96"/>
      <c r="B24" s="96" t="s">
        <v>0</v>
      </c>
      <c r="C24" s="95"/>
      <c r="D24" s="96" t="s">
        <v>51</v>
      </c>
      <c r="E24" s="19"/>
    </row>
    <row r="25" spans="1:5" ht="12.75">
      <c r="A25" s="96"/>
      <c r="B25" s="96" t="s">
        <v>1</v>
      </c>
      <c r="C25" s="95"/>
      <c r="D25" s="96" t="s">
        <v>52</v>
      </c>
      <c r="E25" s="19">
        <v>0</v>
      </c>
    </row>
    <row r="26" spans="1:5" s="16" customFormat="1" ht="31.5">
      <c r="A26" s="181" t="s">
        <v>53</v>
      </c>
      <c r="B26" s="41"/>
      <c r="C26" s="182"/>
      <c r="D26" s="185" t="s">
        <v>54</v>
      </c>
      <c r="E26" s="183">
        <f>SUM(E24:E25)</f>
        <v>0</v>
      </c>
    </row>
    <row r="27" spans="1:5" ht="12.75">
      <c r="A27" s="96"/>
      <c r="B27" s="96" t="s">
        <v>0</v>
      </c>
      <c r="C27" s="95"/>
      <c r="D27" s="96" t="s">
        <v>55</v>
      </c>
      <c r="E27" s="177">
        <v>10591</v>
      </c>
    </row>
    <row r="28" spans="1:5" ht="12.75">
      <c r="A28" s="96"/>
      <c r="B28" s="96" t="s">
        <v>1</v>
      </c>
      <c r="C28" s="95"/>
      <c r="D28" s="96" t="s">
        <v>56</v>
      </c>
      <c r="E28" s="19"/>
    </row>
    <row r="29" spans="1:5" ht="15.75">
      <c r="A29" s="181" t="s">
        <v>57</v>
      </c>
      <c r="B29" s="234"/>
      <c r="C29" s="182"/>
      <c r="D29" s="181" t="s">
        <v>58</v>
      </c>
      <c r="E29" s="183">
        <f>E27+E28</f>
        <v>10591</v>
      </c>
    </row>
    <row r="30" spans="1:5" ht="12.75">
      <c r="A30" s="96"/>
      <c r="B30" s="96" t="s">
        <v>0</v>
      </c>
      <c r="C30" s="95"/>
      <c r="D30" s="96" t="s">
        <v>59</v>
      </c>
      <c r="E30" s="17">
        <v>0</v>
      </c>
    </row>
    <row r="31" spans="1:5" ht="12.75">
      <c r="A31" s="96"/>
      <c r="B31" s="96" t="s">
        <v>1</v>
      </c>
      <c r="C31" s="95"/>
      <c r="D31" s="96" t="s">
        <v>60</v>
      </c>
      <c r="E31" s="17">
        <v>141851</v>
      </c>
    </row>
    <row r="32" spans="1:5" ht="31.5">
      <c r="A32" s="181" t="s">
        <v>61</v>
      </c>
      <c r="B32" s="234"/>
      <c r="C32" s="182"/>
      <c r="D32" s="185" t="s">
        <v>62</v>
      </c>
      <c r="E32" s="183">
        <f>E30+E31</f>
        <v>141851</v>
      </c>
    </row>
    <row r="33" spans="1:5" ht="63">
      <c r="A33" s="181" t="s">
        <v>91</v>
      </c>
      <c r="B33" s="234"/>
      <c r="C33" s="182"/>
      <c r="D33" s="186" t="s">
        <v>63</v>
      </c>
      <c r="E33" s="183">
        <v>677</v>
      </c>
    </row>
    <row r="34" spans="1:5" ht="12.75">
      <c r="A34" s="96"/>
      <c r="B34" s="96" t="s">
        <v>0</v>
      </c>
      <c r="C34" s="95"/>
      <c r="D34" s="96" t="s">
        <v>339</v>
      </c>
      <c r="E34" s="97">
        <v>0</v>
      </c>
    </row>
    <row r="35" spans="1:5" ht="12.75">
      <c r="A35" s="96"/>
      <c r="B35" s="96" t="s">
        <v>1</v>
      </c>
      <c r="C35" s="95"/>
      <c r="D35" s="96" t="s">
        <v>65</v>
      </c>
      <c r="E35" s="97"/>
    </row>
    <row r="36" spans="1:5" ht="15.75">
      <c r="A36" s="181" t="s">
        <v>66</v>
      </c>
      <c r="B36" s="234"/>
      <c r="C36" s="182"/>
      <c r="D36" s="181" t="s">
        <v>26</v>
      </c>
      <c r="E36" s="183">
        <f>SUM(E34:E35)</f>
        <v>0</v>
      </c>
    </row>
    <row r="37" spans="1:5" ht="25.5">
      <c r="A37" s="96"/>
      <c r="B37" s="96" t="s">
        <v>0</v>
      </c>
      <c r="C37" s="95"/>
      <c r="D37" s="187" t="s">
        <v>222</v>
      </c>
      <c r="E37" s="97">
        <v>40000</v>
      </c>
    </row>
    <row r="38" spans="1:5" ht="12.75">
      <c r="A38" s="96"/>
      <c r="B38" s="96"/>
      <c r="C38" s="95"/>
      <c r="D38" s="187" t="s">
        <v>315</v>
      </c>
      <c r="E38" s="97">
        <v>2131</v>
      </c>
    </row>
    <row r="39" spans="1:5" ht="25.5">
      <c r="A39" s="96"/>
      <c r="B39" s="96" t="s">
        <v>1</v>
      </c>
      <c r="C39" s="95"/>
      <c r="D39" s="187" t="s">
        <v>223</v>
      </c>
      <c r="E39" s="97">
        <v>324431</v>
      </c>
    </row>
    <row r="40" spans="1:5" ht="15.75">
      <c r="A40" s="181" t="s">
        <v>68</v>
      </c>
      <c r="B40" s="234"/>
      <c r="C40" s="182"/>
      <c r="D40" s="181" t="s">
        <v>69</v>
      </c>
      <c r="E40" s="175">
        <f>E37+E39</f>
        <v>364431</v>
      </c>
    </row>
    <row r="41" spans="1:5" ht="18">
      <c r="A41" s="234"/>
      <c r="B41" s="234"/>
      <c r="C41" s="188"/>
      <c r="D41" s="189" t="s">
        <v>70</v>
      </c>
      <c r="E41" s="190">
        <f>E18+E23+E26+E29+E32+E33+E36+E40</f>
        <v>1213482</v>
      </c>
    </row>
  </sheetData>
  <sheetProtection/>
  <mergeCells count="2">
    <mergeCell ref="A1:D1"/>
    <mergeCell ref="A2:D2"/>
  </mergeCells>
  <printOptions heading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&amp;L1. melléklet a 1/2013. (I.25.) önk. rendelethez ezer 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135"/>
  <sheetViews>
    <sheetView workbookViewId="0" topLeftCell="C1">
      <selection activeCell="I131" sqref="I131"/>
    </sheetView>
  </sheetViews>
  <sheetFormatPr defaultColWidth="9.140625" defaultRowHeight="12.75"/>
  <cols>
    <col min="1" max="1" width="4.140625" style="37" customWidth="1"/>
    <col min="2" max="2" width="3.28125" style="37" customWidth="1"/>
    <col min="3" max="4" width="4.8515625" style="242" customWidth="1"/>
    <col min="5" max="5" width="5.421875" style="0" customWidth="1"/>
    <col min="6" max="6" width="48.57421875" style="0" bestFit="1" customWidth="1"/>
    <col min="7" max="10" width="14.00390625" style="0" customWidth="1"/>
  </cols>
  <sheetData>
    <row r="1" spans="1:7" ht="15.75" customHeight="1">
      <c r="A1" s="361" t="s">
        <v>363</v>
      </c>
      <c r="B1" s="361"/>
      <c r="C1" s="361"/>
      <c r="D1" s="361"/>
      <c r="E1" s="361"/>
      <c r="F1" s="361"/>
      <c r="G1" s="362"/>
    </row>
    <row r="2" spans="1:10" ht="15.75" customHeight="1">
      <c r="A2" s="361" t="s">
        <v>367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2.75">
      <c r="A3" s="358"/>
      <c r="B3" s="358"/>
      <c r="C3" s="358"/>
      <c r="D3" s="358"/>
      <c r="E3" s="358"/>
      <c r="F3" s="358"/>
      <c r="G3" s="30"/>
      <c r="H3" s="30"/>
      <c r="I3" s="30"/>
      <c r="J3" s="30"/>
    </row>
    <row r="4" spans="1:10" ht="59.25">
      <c r="A4" s="244" t="s">
        <v>187</v>
      </c>
      <c r="B4" s="244" t="s">
        <v>188</v>
      </c>
      <c r="C4" s="91" t="s">
        <v>189</v>
      </c>
      <c r="D4" s="91" t="s">
        <v>190</v>
      </c>
      <c r="E4" s="356" t="s">
        <v>4</v>
      </c>
      <c r="F4" s="353"/>
      <c r="G4" s="299" t="s">
        <v>352</v>
      </c>
      <c r="H4" s="299" t="s">
        <v>353</v>
      </c>
      <c r="I4" s="299" t="s">
        <v>354</v>
      </c>
      <c r="J4" s="299" t="s">
        <v>355</v>
      </c>
    </row>
    <row r="5" spans="1:10" ht="12.75">
      <c r="A5" s="242"/>
      <c r="B5" s="242"/>
      <c r="C5" s="21"/>
      <c r="D5" s="1"/>
      <c r="E5" s="354" t="s">
        <v>324</v>
      </c>
      <c r="F5" s="355"/>
      <c r="G5" s="20"/>
      <c r="H5" s="20"/>
      <c r="I5" s="20"/>
      <c r="J5" s="20"/>
    </row>
    <row r="6" spans="1:10" ht="12.75">
      <c r="A6" s="242" t="s">
        <v>43</v>
      </c>
      <c r="B6" s="242"/>
      <c r="C6" s="21"/>
      <c r="D6" s="1"/>
      <c r="E6" s="1" t="s">
        <v>138</v>
      </c>
      <c r="F6" s="1"/>
      <c r="G6" s="20"/>
      <c r="H6" s="20"/>
      <c r="I6" s="20"/>
      <c r="J6" s="20"/>
    </row>
    <row r="7" spans="1:10" ht="12.75">
      <c r="A7" s="242"/>
      <c r="B7" s="242" t="s">
        <v>0</v>
      </c>
      <c r="C7" s="94"/>
      <c r="D7" s="95"/>
      <c r="E7" s="96" t="s">
        <v>32</v>
      </c>
      <c r="F7" s="97"/>
      <c r="G7" s="114">
        <v>16121</v>
      </c>
      <c r="H7" s="114">
        <v>255322</v>
      </c>
      <c r="I7" s="114">
        <v>0</v>
      </c>
      <c r="J7" s="114">
        <v>271443</v>
      </c>
    </row>
    <row r="8" spans="1:10" ht="12.75">
      <c r="A8" s="243"/>
      <c r="B8" s="243" t="s">
        <v>1</v>
      </c>
      <c r="C8" s="121"/>
      <c r="D8" s="121"/>
      <c r="E8" s="364" t="s">
        <v>42</v>
      </c>
      <c r="F8" s="365"/>
      <c r="G8" s="122">
        <f>G9+G15+G19</f>
        <v>129324</v>
      </c>
      <c r="H8" s="122">
        <f>H9+H15+H19</f>
        <v>0</v>
      </c>
      <c r="I8" s="122">
        <f>I9+I15+I19</f>
        <v>0</v>
      </c>
      <c r="J8" s="122">
        <f>J9+J15+J19</f>
        <v>129324</v>
      </c>
    </row>
    <row r="9" spans="1:10" ht="12.75">
      <c r="A9" s="242"/>
      <c r="B9" s="242"/>
      <c r="C9" s="36">
        <v>39115</v>
      </c>
      <c r="D9" s="95"/>
      <c r="E9" s="366" t="s">
        <v>14</v>
      </c>
      <c r="F9" s="365"/>
      <c r="G9" s="19">
        <f>G10+G11+G12+G13+G14</f>
        <v>116185</v>
      </c>
      <c r="H9" s="19"/>
      <c r="I9" s="19"/>
      <c r="J9" s="19">
        <v>116185</v>
      </c>
    </row>
    <row r="10" spans="1:10" ht="12.75">
      <c r="A10" s="242"/>
      <c r="B10" s="242"/>
      <c r="C10" s="21"/>
      <c r="D10" s="103" t="s">
        <v>105</v>
      </c>
      <c r="E10" s="18" t="s">
        <v>33</v>
      </c>
      <c r="F10" s="19"/>
      <c r="G10" s="20">
        <v>19703</v>
      </c>
      <c r="H10" s="20"/>
      <c r="I10" s="20"/>
      <c r="J10" s="20">
        <v>19703</v>
      </c>
    </row>
    <row r="11" spans="1:10" ht="12.75">
      <c r="A11" s="242"/>
      <c r="B11" s="242"/>
      <c r="C11" s="21"/>
      <c r="D11" s="103" t="s">
        <v>106</v>
      </c>
      <c r="E11" s="18" t="s">
        <v>34</v>
      </c>
      <c r="F11" s="19"/>
      <c r="G11" s="20">
        <v>80950</v>
      </c>
      <c r="H11" s="20"/>
      <c r="I11" s="20"/>
      <c r="J11" s="20">
        <v>80950</v>
      </c>
    </row>
    <row r="12" spans="1:10" ht="12.75">
      <c r="A12" s="242"/>
      <c r="B12" s="242"/>
      <c r="C12" s="21"/>
      <c r="D12" s="103" t="s">
        <v>308</v>
      </c>
      <c r="E12" s="18" t="s">
        <v>38</v>
      </c>
      <c r="F12" s="19"/>
      <c r="G12" s="20">
        <v>11198</v>
      </c>
      <c r="H12" s="20"/>
      <c r="I12" s="20"/>
      <c r="J12" s="20">
        <v>11198</v>
      </c>
    </row>
    <row r="13" spans="1:10" ht="12.75">
      <c r="A13" s="242"/>
      <c r="B13" s="242"/>
      <c r="C13" s="36">
        <v>39116</v>
      </c>
      <c r="D13" s="103"/>
      <c r="E13" s="18" t="s">
        <v>36</v>
      </c>
      <c r="F13" s="19"/>
      <c r="G13" s="123">
        <v>34</v>
      </c>
      <c r="H13" s="123"/>
      <c r="I13" s="123"/>
      <c r="J13" s="123">
        <v>34</v>
      </c>
    </row>
    <row r="14" spans="1:10" ht="12.75">
      <c r="A14" s="242"/>
      <c r="B14" s="242"/>
      <c r="C14" s="36">
        <v>40943</v>
      </c>
      <c r="D14" s="103"/>
      <c r="E14" s="124" t="s">
        <v>197</v>
      </c>
      <c r="F14" s="19"/>
      <c r="G14" s="123">
        <v>4300</v>
      </c>
      <c r="H14" s="123"/>
      <c r="I14" s="123"/>
      <c r="J14" s="123">
        <v>4300</v>
      </c>
    </row>
    <row r="15" spans="1:10" ht="12.75">
      <c r="A15" s="242"/>
      <c r="B15" s="242"/>
      <c r="C15" s="36">
        <v>40944</v>
      </c>
      <c r="D15" s="103"/>
      <c r="E15" s="18" t="s">
        <v>40</v>
      </c>
      <c r="F15" s="19"/>
      <c r="G15" s="19"/>
      <c r="H15" s="19"/>
      <c r="I15" s="19"/>
      <c r="J15" s="19"/>
    </row>
    <row r="16" spans="1:10" ht="12.75">
      <c r="A16" s="242"/>
      <c r="B16" s="242"/>
      <c r="C16" s="21"/>
      <c r="D16" s="103" t="s">
        <v>311</v>
      </c>
      <c r="E16" s="18" t="s">
        <v>37</v>
      </c>
      <c r="F16" s="19"/>
      <c r="G16" s="20"/>
      <c r="H16" s="20"/>
      <c r="I16" s="20"/>
      <c r="J16" s="20"/>
    </row>
    <row r="17" spans="1:10" ht="12.75">
      <c r="A17" s="242"/>
      <c r="B17" s="242"/>
      <c r="C17" s="21"/>
      <c r="D17" s="103" t="s">
        <v>312</v>
      </c>
      <c r="E17" s="18" t="s">
        <v>116</v>
      </c>
      <c r="F17" s="19"/>
      <c r="G17" s="20"/>
      <c r="H17" s="20"/>
      <c r="I17" s="20"/>
      <c r="J17" s="20"/>
    </row>
    <row r="18" spans="1:10" ht="12.75">
      <c r="A18" s="242"/>
      <c r="B18" s="242"/>
      <c r="C18" s="21"/>
      <c r="D18" s="103" t="s">
        <v>313</v>
      </c>
      <c r="E18" s="18" t="s">
        <v>38</v>
      </c>
      <c r="F18" s="19"/>
      <c r="G18" s="20"/>
      <c r="H18" s="20"/>
      <c r="I18" s="20"/>
      <c r="J18" s="20"/>
    </row>
    <row r="19" spans="1:10" ht="12.75">
      <c r="A19" s="242"/>
      <c r="B19" s="242"/>
      <c r="C19" s="36">
        <v>40945</v>
      </c>
      <c r="D19" s="103"/>
      <c r="E19" s="18" t="s">
        <v>41</v>
      </c>
      <c r="F19" s="19"/>
      <c r="G19" s="123">
        <v>13139</v>
      </c>
      <c r="H19" s="123"/>
      <c r="I19" s="123"/>
      <c r="J19" s="123">
        <v>13139</v>
      </c>
    </row>
    <row r="20" spans="1:10" ht="16.5" thickBot="1">
      <c r="A20" s="246" t="s">
        <v>43</v>
      </c>
      <c r="B20" s="245"/>
      <c r="C20" s="115"/>
      <c r="D20" s="100"/>
      <c r="E20" s="98" t="s">
        <v>44</v>
      </c>
      <c r="F20" s="101"/>
      <c r="G20" s="101">
        <f>G7+G8</f>
        <v>145445</v>
      </c>
      <c r="H20" s="101">
        <f>H7+H8</f>
        <v>255322</v>
      </c>
      <c r="I20" s="101">
        <f>I7+I8</f>
        <v>0</v>
      </c>
      <c r="J20" s="101">
        <f>J7+J8</f>
        <v>400767</v>
      </c>
    </row>
    <row r="21" spans="1:10" ht="15.75">
      <c r="A21" s="140" t="s">
        <v>49</v>
      </c>
      <c r="B21" s="140"/>
      <c r="C21" s="125"/>
      <c r="D21" s="126"/>
      <c r="E21" s="18" t="s">
        <v>198</v>
      </c>
      <c r="F21" s="29"/>
      <c r="G21" s="92"/>
      <c r="H21" s="92"/>
      <c r="I21" s="92"/>
      <c r="J21" s="92"/>
    </row>
    <row r="22" spans="1:10" ht="15">
      <c r="A22" s="140"/>
      <c r="B22" s="140" t="s">
        <v>0</v>
      </c>
      <c r="C22" s="104"/>
      <c r="D22" s="127"/>
      <c r="E22" s="128" t="s">
        <v>48</v>
      </c>
      <c r="F22" s="111"/>
      <c r="G22" s="31">
        <v>184210</v>
      </c>
      <c r="H22" s="111">
        <f>H23+H24+H25+H26</f>
        <v>0</v>
      </c>
      <c r="I22" s="111">
        <f>I23+I24+I25+I26</f>
        <v>0</v>
      </c>
      <c r="J22" s="111">
        <f>G22+H22+I22</f>
        <v>184210</v>
      </c>
    </row>
    <row r="23" spans="1:10" ht="12.75">
      <c r="A23" s="242"/>
      <c r="B23" s="242"/>
      <c r="C23" s="21">
        <v>39083</v>
      </c>
      <c r="D23" s="103"/>
      <c r="E23" s="18" t="s">
        <v>199</v>
      </c>
      <c r="F23" s="19"/>
      <c r="G23" s="20">
        <v>184210</v>
      </c>
      <c r="H23" s="20"/>
      <c r="I23" s="20"/>
      <c r="J23" s="20">
        <v>184210</v>
      </c>
    </row>
    <row r="24" spans="1:10" ht="12.75">
      <c r="A24" s="242"/>
      <c r="B24" s="242"/>
      <c r="C24" s="21">
        <v>39084</v>
      </c>
      <c r="D24" s="103"/>
      <c r="E24" s="18" t="s">
        <v>200</v>
      </c>
      <c r="F24" s="19"/>
      <c r="G24" s="20"/>
      <c r="H24" s="20"/>
      <c r="I24" s="20"/>
      <c r="J24" s="20"/>
    </row>
    <row r="25" spans="1:10" ht="12.75">
      <c r="A25" s="242"/>
      <c r="B25" s="242"/>
      <c r="C25" s="21">
        <v>39085</v>
      </c>
      <c r="D25" s="103"/>
      <c r="E25" s="18" t="s">
        <v>47</v>
      </c>
      <c r="F25" s="19"/>
      <c r="G25" s="20"/>
      <c r="H25" s="20"/>
      <c r="I25" s="20"/>
      <c r="J25" s="20"/>
    </row>
    <row r="26" spans="1:10" ht="12.75">
      <c r="A26" s="242"/>
      <c r="B26" s="242"/>
      <c r="C26" s="21">
        <v>39086</v>
      </c>
      <c r="D26" s="103"/>
      <c r="E26" s="18" t="s">
        <v>201</v>
      </c>
      <c r="F26" s="19"/>
      <c r="G26" s="20"/>
      <c r="H26" s="20"/>
      <c r="I26" s="20"/>
      <c r="J26" s="20"/>
    </row>
    <row r="27" spans="1:10" ht="16.5" thickBot="1">
      <c r="A27" s="246" t="s">
        <v>49</v>
      </c>
      <c r="B27" s="245"/>
      <c r="C27" s="115"/>
      <c r="D27" s="100"/>
      <c r="E27" s="367" t="s">
        <v>50</v>
      </c>
      <c r="F27" s="368"/>
      <c r="G27" s="101">
        <f>G22</f>
        <v>184210</v>
      </c>
      <c r="H27" s="101">
        <f>H22</f>
        <v>0</v>
      </c>
      <c r="I27" s="101">
        <f>I22</f>
        <v>0</v>
      </c>
      <c r="J27" s="101">
        <f>J22</f>
        <v>184210</v>
      </c>
    </row>
    <row r="28" spans="1:10" ht="12.75">
      <c r="A28" s="140" t="s">
        <v>57</v>
      </c>
      <c r="B28" s="140"/>
      <c r="C28" s="102"/>
      <c r="D28" s="103"/>
      <c r="E28" s="18" t="s">
        <v>103</v>
      </c>
      <c r="F28" s="19"/>
      <c r="G28" s="19"/>
      <c r="H28" s="19"/>
      <c r="I28" s="19"/>
      <c r="J28" s="19"/>
    </row>
    <row r="29" spans="1:10" ht="12.75">
      <c r="A29" s="140"/>
      <c r="B29" s="140" t="s">
        <v>0</v>
      </c>
      <c r="C29" s="129"/>
      <c r="D29" s="130"/>
      <c r="E29" s="108" t="s">
        <v>104</v>
      </c>
      <c r="F29" s="131"/>
      <c r="G29" s="131"/>
      <c r="H29" s="131"/>
      <c r="I29" s="131"/>
      <c r="J29" s="131"/>
    </row>
    <row r="30" spans="1:10" ht="12.75">
      <c r="A30" s="140"/>
      <c r="B30" s="140" t="s">
        <v>1</v>
      </c>
      <c r="C30" s="129"/>
      <c r="D30" s="130"/>
      <c r="E30" s="140" t="s">
        <v>56</v>
      </c>
      <c r="F30" s="131"/>
      <c r="G30" s="131"/>
      <c r="H30" s="131"/>
      <c r="I30" s="131"/>
      <c r="J30" s="131"/>
    </row>
    <row r="31" spans="1:10" ht="16.5" thickBot="1">
      <c r="A31" s="246" t="s">
        <v>202</v>
      </c>
      <c r="B31" s="245"/>
      <c r="C31" s="115"/>
      <c r="D31" s="100"/>
      <c r="E31" s="98" t="s">
        <v>107</v>
      </c>
      <c r="F31" s="101"/>
      <c r="G31" s="101">
        <f>SUM(G29:G30)</f>
        <v>0</v>
      </c>
      <c r="H31" s="101">
        <f>SUM(H29:H30)</f>
        <v>0</v>
      </c>
      <c r="I31" s="101">
        <f>SUM(I29:I30)</f>
        <v>0</v>
      </c>
      <c r="J31" s="101">
        <f>SUM(J29:J30)</f>
        <v>0</v>
      </c>
    </row>
    <row r="32" spans="1:10" ht="12.75">
      <c r="A32" s="140" t="s">
        <v>53</v>
      </c>
      <c r="B32" s="140"/>
      <c r="C32" s="102"/>
      <c r="D32" s="103"/>
      <c r="E32" s="18" t="s">
        <v>192</v>
      </c>
      <c r="F32" s="19"/>
      <c r="G32" s="19"/>
      <c r="H32" s="19"/>
      <c r="I32" s="19"/>
      <c r="J32" s="19"/>
    </row>
    <row r="33" spans="1:10" s="93" customFormat="1" ht="12.75">
      <c r="A33" s="140"/>
      <c r="B33" s="140" t="s">
        <v>0</v>
      </c>
      <c r="C33" s="104"/>
      <c r="D33" s="95"/>
      <c r="E33" s="370" t="s">
        <v>51</v>
      </c>
      <c r="F33" s="371"/>
      <c r="G33" s="97"/>
      <c r="H33" s="97"/>
      <c r="I33" s="97"/>
      <c r="J33" s="97"/>
    </row>
    <row r="34" spans="1:10" ht="15">
      <c r="A34" s="249"/>
      <c r="B34" s="140" t="s">
        <v>1</v>
      </c>
      <c r="C34" s="104"/>
      <c r="D34" s="95"/>
      <c r="E34" s="96" t="s">
        <v>193</v>
      </c>
      <c r="F34" s="97"/>
      <c r="G34" s="97">
        <v>0</v>
      </c>
      <c r="H34" s="97">
        <v>0</v>
      </c>
      <c r="I34" s="97">
        <v>0</v>
      </c>
      <c r="J34" s="97">
        <v>0</v>
      </c>
    </row>
    <row r="35" spans="1:10" ht="16.5" thickBot="1">
      <c r="A35" s="246" t="s">
        <v>53</v>
      </c>
      <c r="B35" s="246"/>
      <c r="C35" s="99"/>
      <c r="D35" s="100"/>
      <c r="E35" s="98" t="s">
        <v>194</v>
      </c>
      <c r="F35" s="101"/>
      <c r="G35" s="101">
        <f>SUM(G33:G34)</f>
        <v>0</v>
      </c>
      <c r="H35" s="101">
        <f>SUM(H33:H34)</f>
        <v>0</v>
      </c>
      <c r="I35" s="101">
        <f>SUM(I33:I34)</f>
        <v>0</v>
      </c>
      <c r="J35" s="101">
        <f>SUM(J33:J34)</f>
        <v>0</v>
      </c>
    </row>
    <row r="36" spans="1:10" ht="12.75">
      <c r="A36" s="140" t="s">
        <v>61</v>
      </c>
      <c r="B36" s="140"/>
      <c r="C36" s="18"/>
      <c r="D36" s="103"/>
      <c r="E36" s="18" t="s">
        <v>88</v>
      </c>
      <c r="F36" s="19"/>
      <c r="G36" s="19"/>
      <c r="H36" s="19"/>
      <c r="I36" s="19"/>
      <c r="J36" s="19"/>
    </row>
    <row r="37" spans="1:10" ht="12.75">
      <c r="A37" s="242"/>
      <c r="B37" s="242" t="s">
        <v>0</v>
      </c>
      <c r="C37" s="93"/>
      <c r="D37" s="95"/>
      <c r="E37" s="96" t="s">
        <v>59</v>
      </c>
      <c r="F37" s="97"/>
      <c r="G37" s="114"/>
      <c r="H37" s="114"/>
      <c r="I37" s="114"/>
      <c r="J37" s="114"/>
    </row>
    <row r="38" spans="1:10" ht="12.75">
      <c r="A38" s="242"/>
      <c r="B38" s="242" t="s">
        <v>1</v>
      </c>
      <c r="C38" s="93"/>
      <c r="D38" s="95"/>
      <c r="E38" s="96" t="s">
        <v>60</v>
      </c>
      <c r="F38" s="97"/>
      <c r="G38" s="114"/>
      <c r="H38" s="114">
        <v>141851</v>
      </c>
      <c r="I38" s="114"/>
      <c r="J38" s="114">
        <v>141851</v>
      </c>
    </row>
    <row r="39" spans="1:10" ht="16.5" thickBot="1">
      <c r="A39" s="246" t="s">
        <v>61</v>
      </c>
      <c r="B39" s="245"/>
      <c r="C39" s="115"/>
      <c r="D39" s="100"/>
      <c r="E39" s="98" t="s">
        <v>62</v>
      </c>
      <c r="F39" s="101"/>
      <c r="G39" s="101">
        <f>SUM(G38:G38)</f>
        <v>0</v>
      </c>
      <c r="H39" s="101">
        <f>SUM(H38:H38)</f>
        <v>141851</v>
      </c>
      <c r="I39" s="101">
        <f>SUM(I38:I38)</f>
        <v>0</v>
      </c>
      <c r="J39" s="101">
        <f>SUM(J38:J38)</f>
        <v>141851</v>
      </c>
    </row>
    <row r="40" spans="1:10" ht="16.5" thickBot="1">
      <c r="A40" s="251" t="s">
        <v>91</v>
      </c>
      <c r="B40" s="248"/>
      <c r="C40" s="116"/>
      <c r="D40" s="117"/>
      <c r="E40" s="372" t="s">
        <v>63</v>
      </c>
      <c r="F40" s="357"/>
      <c r="G40" s="118">
        <v>677</v>
      </c>
      <c r="H40" s="118"/>
      <c r="I40" s="118"/>
      <c r="J40" s="118">
        <v>677</v>
      </c>
    </row>
    <row r="41" spans="1:10" ht="12.75">
      <c r="A41" s="140" t="s">
        <v>66</v>
      </c>
      <c r="B41" s="140"/>
      <c r="C41" s="102"/>
      <c r="D41" s="103"/>
      <c r="E41" s="374" t="s">
        <v>195</v>
      </c>
      <c r="F41" s="375"/>
      <c r="G41" s="19"/>
      <c r="H41" s="19"/>
      <c r="I41" s="19"/>
      <c r="J41" s="19"/>
    </row>
    <row r="42" spans="1:10" ht="12.75">
      <c r="A42" s="242"/>
      <c r="B42" s="242" t="s">
        <v>0</v>
      </c>
      <c r="C42" s="94"/>
      <c r="D42" s="95"/>
      <c r="E42" s="96" t="s">
        <v>64</v>
      </c>
      <c r="F42" s="97"/>
      <c r="G42" s="114">
        <v>0</v>
      </c>
      <c r="H42" s="114">
        <v>0</v>
      </c>
      <c r="I42" s="114">
        <v>0</v>
      </c>
      <c r="J42" s="114">
        <v>0</v>
      </c>
    </row>
    <row r="43" spans="1:10" ht="12.75">
      <c r="A43" s="242"/>
      <c r="B43" s="242" t="s">
        <v>1</v>
      </c>
      <c r="C43" s="94"/>
      <c r="D43" s="95"/>
      <c r="E43" s="96" t="s">
        <v>65</v>
      </c>
      <c r="F43" s="97"/>
      <c r="G43" s="114"/>
      <c r="H43" s="114"/>
      <c r="I43" s="114"/>
      <c r="J43" s="114"/>
    </row>
    <row r="44" spans="1:10" ht="16.5" thickBot="1">
      <c r="A44" s="245"/>
      <c r="B44" s="245"/>
      <c r="C44" s="115"/>
      <c r="D44" s="100"/>
      <c r="E44" s="98" t="s">
        <v>26</v>
      </c>
      <c r="F44" s="101"/>
      <c r="G44" s="101">
        <f>SUM(G42:G43)</f>
        <v>0</v>
      </c>
      <c r="H44" s="101">
        <f>SUM(H42:H43)</f>
        <v>0</v>
      </c>
      <c r="I44" s="101">
        <f>SUM(I42:I43)</f>
        <v>0</v>
      </c>
      <c r="J44" s="101">
        <f>SUM(J42:J43)</f>
        <v>0</v>
      </c>
    </row>
    <row r="45" spans="1:10" ht="12.75">
      <c r="A45" s="140" t="s">
        <v>68</v>
      </c>
      <c r="B45" s="140"/>
      <c r="C45" s="102"/>
      <c r="D45" s="103"/>
      <c r="E45" s="18" t="s">
        <v>147</v>
      </c>
      <c r="F45" s="19"/>
      <c r="G45" s="19"/>
      <c r="H45" s="19"/>
      <c r="I45" s="19"/>
      <c r="J45" s="19"/>
    </row>
    <row r="46" spans="1:10" ht="12.75">
      <c r="A46" s="242"/>
      <c r="B46" s="242" t="s">
        <v>0</v>
      </c>
      <c r="C46" s="94"/>
      <c r="D46" s="95"/>
      <c r="E46" s="96" t="s">
        <v>67</v>
      </c>
      <c r="F46" s="97"/>
      <c r="G46" s="114">
        <v>40000</v>
      </c>
      <c r="H46" s="114"/>
      <c r="I46" s="114"/>
      <c r="J46" s="114">
        <v>40000</v>
      </c>
    </row>
    <row r="47" spans="1:10" ht="12.75">
      <c r="A47" s="242"/>
      <c r="B47" s="242" t="s">
        <v>1</v>
      </c>
      <c r="C47" s="94"/>
      <c r="D47" s="95"/>
      <c r="E47" s="96" t="s">
        <v>220</v>
      </c>
      <c r="F47" s="97"/>
      <c r="G47" s="114">
        <v>38022</v>
      </c>
      <c r="H47" s="114">
        <v>286409</v>
      </c>
      <c r="I47" s="114"/>
      <c r="J47" s="114">
        <v>324431</v>
      </c>
    </row>
    <row r="48" spans="1:10" ht="16.5" thickBot="1">
      <c r="A48" s="246" t="s">
        <v>68</v>
      </c>
      <c r="B48" s="246"/>
      <c r="C48" s="133"/>
      <c r="D48" s="134"/>
      <c r="E48" s="112" t="s">
        <v>69</v>
      </c>
      <c r="F48" s="135"/>
      <c r="G48" s="135">
        <f>SUM(G46:G47)</f>
        <v>78022</v>
      </c>
      <c r="H48" s="135">
        <f>SUM(H46:H47)</f>
        <v>286409</v>
      </c>
      <c r="I48" s="135">
        <f>SUM(I46:I47)</f>
        <v>0</v>
      </c>
      <c r="J48" s="135">
        <f>SUM(J46:J47)</f>
        <v>364431</v>
      </c>
    </row>
    <row r="49" spans="1:10" ht="18.75" thickBot="1">
      <c r="A49" s="247"/>
      <c r="B49" s="247"/>
      <c r="C49" s="119"/>
      <c r="D49" s="363" t="s">
        <v>325</v>
      </c>
      <c r="E49" s="363"/>
      <c r="F49" s="369"/>
      <c r="G49" s="120">
        <f>G20+G27+G39+G48+G31+G40+G35+G44</f>
        <v>408354</v>
      </c>
      <c r="H49" s="120">
        <f>H20+H27+H39+H48+H31+H40+H35+H44</f>
        <v>683582</v>
      </c>
      <c r="I49" s="120">
        <f>I20+I27+I39+I48+I31+I40+I35+I44</f>
        <v>0</v>
      </c>
      <c r="J49" s="120">
        <f>J20+J27+J39+J48+J31+J40+J35+J44</f>
        <v>1091936</v>
      </c>
    </row>
    <row r="50" spans="1:10" ht="12.75">
      <c r="A50" s="242"/>
      <c r="B50" s="242"/>
      <c r="C50" s="21"/>
      <c r="D50" s="1"/>
      <c r="E50" s="354" t="s">
        <v>362</v>
      </c>
      <c r="F50" s="355"/>
      <c r="G50" s="20"/>
      <c r="H50" s="20"/>
      <c r="I50" s="20"/>
      <c r="J50" s="20"/>
    </row>
    <row r="51" spans="1:10" ht="12.75">
      <c r="A51" s="242" t="s">
        <v>43</v>
      </c>
      <c r="B51" s="242"/>
      <c r="C51" s="21"/>
      <c r="D51" s="1"/>
      <c r="E51" s="1" t="s">
        <v>138</v>
      </c>
      <c r="F51" s="1"/>
      <c r="G51" s="20"/>
      <c r="H51" s="20"/>
      <c r="I51" s="20"/>
      <c r="J51" s="20"/>
    </row>
    <row r="52" spans="1:10" ht="12.75">
      <c r="A52" s="242"/>
      <c r="B52" s="242" t="s">
        <v>0</v>
      </c>
      <c r="C52" s="94"/>
      <c r="D52" s="95"/>
      <c r="E52" s="96" t="s">
        <v>32</v>
      </c>
      <c r="F52" s="97"/>
      <c r="G52" s="97">
        <v>0</v>
      </c>
      <c r="H52" s="97">
        <v>0</v>
      </c>
      <c r="I52" s="97">
        <v>0</v>
      </c>
      <c r="J52" s="97">
        <v>0</v>
      </c>
    </row>
    <row r="53" spans="1:10" ht="12.75">
      <c r="A53" s="242"/>
      <c r="B53" s="242"/>
      <c r="C53" s="94"/>
      <c r="D53" s="95"/>
      <c r="E53" s="96" t="s">
        <v>191</v>
      </c>
      <c r="F53" s="97"/>
      <c r="G53" s="92">
        <v>0</v>
      </c>
      <c r="H53" s="92">
        <v>0</v>
      </c>
      <c r="I53" s="92">
        <v>0</v>
      </c>
      <c r="J53" s="92">
        <v>0</v>
      </c>
    </row>
    <row r="54" spans="1:10" ht="16.5" thickBot="1">
      <c r="A54" s="246" t="s">
        <v>43</v>
      </c>
      <c r="B54" s="246"/>
      <c r="C54" s="99"/>
      <c r="D54" s="100"/>
      <c r="E54" s="98" t="s">
        <v>44</v>
      </c>
      <c r="F54" s="101"/>
      <c r="G54" s="101">
        <f>SUM(G52:G53)</f>
        <v>0</v>
      </c>
      <c r="H54" s="101">
        <f>SUM(H52:H53)</f>
        <v>0</v>
      </c>
      <c r="I54" s="101">
        <f>SUM(I52:I53)</f>
        <v>0</v>
      </c>
      <c r="J54" s="101">
        <f>SUM(J52:J53)</f>
        <v>0</v>
      </c>
    </row>
    <row r="55" spans="1:10" ht="15.75">
      <c r="A55" s="109" t="s">
        <v>57</v>
      </c>
      <c r="B55" s="140"/>
      <c r="C55" s="19"/>
      <c r="D55" s="106"/>
      <c r="E55" s="107" t="s">
        <v>103</v>
      </c>
      <c r="F55" s="29"/>
      <c r="G55" s="29"/>
      <c r="H55" s="29"/>
      <c r="I55" s="29"/>
      <c r="J55" s="29"/>
    </row>
    <row r="56" spans="1:10" ht="15">
      <c r="A56" s="109"/>
      <c r="B56" s="140" t="s">
        <v>0</v>
      </c>
      <c r="C56" s="97"/>
      <c r="D56" s="110"/>
      <c r="E56" s="105" t="s">
        <v>104</v>
      </c>
      <c r="F56" s="111"/>
      <c r="G56" s="97">
        <v>10591</v>
      </c>
      <c r="H56" s="97"/>
      <c r="I56" s="97"/>
      <c r="J56" s="97">
        <v>10591</v>
      </c>
    </row>
    <row r="57" spans="1:10" ht="12.75">
      <c r="A57" s="109"/>
      <c r="B57" s="242" t="s">
        <v>1</v>
      </c>
      <c r="C57" s="93"/>
      <c r="D57" s="95"/>
      <c r="E57" s="96" t="s">
        <v>56</v>
      </c>
      <c r="F57" s="97"/>
      <c r="G57" s="97">
        <v>0</v>
      </c>
      <c r="H57" s="97">
        <v>0</v>
      </c>
      <c r="I57" s="97">
        <v>0</v>
      </c>
      <c r="J57" s="97">
        <v>0</v>
      </c>
    </row>
    <row r="58" spans="1:10" ht="16.5" thickBot="1">
      <c r="A58" s="250" t="s">
        <v>57</v>
      </c>
      <c r="B58" s="246"/>
      <c r="C58" s="101"/>
      <c r="D58" s="113"/>
      <c r="E58" s="112" t="s">
        <v>58</v>
      </c>
      <c r="F58" s="101"/>
      <c r="G58" s="101">
        <f>SUM(G56:G57)</f>
        <v>10591</v>
      </c>
      <c r="H58" s="101">
        <f>SUM(H56:H57)</f>
        <v>0</v>
      </c>
      <c r="I58" s="101">
        <f>SUM(I56:I57)</f>
        <v>0</v>
      </c>
      <c r="J58" s="101">
        <f>SUM(J56:J57)</f>
        <v>10591</v>
      </c>
    </row>
    <row r="59" spans="1:10" ht="12.75">
      <c r="A59" s="140" t="s">
        <v>61</v>
      </c>
      <c r="B59" s="140"/>
      <c r="C59" s="18"/>
      <c r="D59" s="103"/>
      <c r="E59" s="18" t="s">
        <v>88</v>
      </c>
      <c r="F59" s="19"/>
      <c r="G59" s="19"/>
      <c r="H59" s="19"/>
      <c r="I59" s="19"/>
      <c r="J59" s="19"/>
    </row>
    <row r="60" spans="1:10" ht="12.75">
      <c r="A60" s="242"/>
      <c r="B60" s="242" t="s">
        <v>0</v>
      </c>
      <c r="C60" s="93"/>
      <c r="D60" s="95"/>
      <c r="E60" s="96" t="s">
        <v>59</v>
      </c>
      <c r="F60" s="97"/>
      <c r="G60" s="114"/>
      <c r="H60" s="114"/>
      <c r="I60" s="114"/>
      <c r="J60" s="114"/>
    </row>
    <row r="61" spans="1:10" ht="12.75">
      <c r="A61" s="242"/>
      <c r="B61" s="242" t="s">
        <v>1</v>
      </c>
      <c r="C61" s="93"/>
      <c r="D61" s="95"/>
      <c r="E61" s="96" t="s">
        <v>60</v>
      </c>
      <c r="F61" s="97"/>
      <c r="G61" s="97">
        <v>0</v>
      </c>
      <c r="H61" s="97">
        <v>0</v>
      </c>
      <c r="I61" s="97">
        <v>0</v>
      </c>
      <c r="J61" s="97">
        <v>0</v>
      </c>
    </row>
    <row r="62" spans="1:10" ht="16.5" thickBot="1">
      <c r="A62" s="246" t="s">
        <v>61</v>
      </c>
      <c r="B62" s="245"/>
      <c r="C62" s="115"/>
      <c r="D62" s="100"/>
      <c r="E62" s="98" t="s">
        <v>62</v>
      </c>
      <c r="F62" s="101"/>
      <c r="G62" s="101">
        <v>0</v>
      </c>
      <c r="H62" s="101">
        <v>0</v>
      </c>
      <c r="I62" s="101">
        <v>0</v>
      </c>
      <c r="J62" s="101">
        <v>0</v>
      </c>
    </row>
    <row r="63" spans="1:10" ht="12.75">
      <c r="A63" s="140" t="s">
        <v>68</v>
      </c>
      <c r="B63" s="140"/>
      <c r="C63" s="102"/>
      <c r="D63" s="103"/>
      <c r="E63" s="18" t="s">
        <v>147</v>
      </c>
      <c r="F63" s="19"/>
      <c r="G63" s="19"/>
      <c r="H63" s="19"/>
      <c r="I63" s="19"/>
      <c r="J63" s="19"/>
    </row>
    <row r="64" spans="1:10" ht="12.75">
      <c r="A64" s="242"/>
      <c r="B64" s="242" t="s">
        <v>0</v>
      </c>
      <c r="C64" s="94"/>
      <c r="D64" s="95"/>
      <c r="E64" s="96" t="s">
        <v>219</v>
      </c>
      <c r="F64" s="97"/>
      <c r="G64" s="114">
        <v>0</v>
      </c>
      <c r="H64" s="114">
        <v>0</v>
      </c>
      <c r="I64" s="114">
        <v>0</v>
      </c>
      <c r="J64" s="114">
        <v>0</v>
      </c>
    </row>
    <row r="65" spans="1:10" ht="12.75">
      <c r="A65" s="242"/>
      <c r="B65" s="242" t="s">
        <v>1</v>
      </c>
      <c r="C65" s="94"/>
      <c r="D65" s="95"/>
      <c r="E65" s="96" t="s">
        <v>220</v>
      </c>
      <c r="F65" s="97"/>
      <c r="G65" s="114">
        <v>0</v>
      </c>
      <c r="H65" s="114">
        <v>0</v>
      </c>
      <c r="I65" s="114">
        <v>0</v>
      </c>
      <c r="J65" s="114">
        <v>0</v>
      </c>
    </row>
    <row r="66" spans="1:10" ht="16.5" thickBot="1">
      <c r="A66" s="245"/>
      <c r="B66" s="245"/>
      <c r="C66" s="115"/>
      <c r="D66" s="100"/>
      <c r="E66" s="98" t="s">
        <v>69</v>
      </c>
      <c r="F66" s="101"/>
      <c r="G66" s="101">
        <f>SUM(G64:G65)</f>
        <v>0</v>
      </c>
      <c r="H66" s="101">
        <f>SUM(H64:H65)</f>
        <v>0</v>
      </c>
      <c r="I66" s="101">
        <f>SUM(I64:I65)</f>
        <v>0</v>
      </c>
      <c r="J66" s="101">
        <f>SUM(J64:J65)</f>
        <v>0</v>
      </c>
    </row>
    <row r="67" spans="1:10" ht="18.75" thickBot="1">
      <c r="A67" s="247"/>
      <c r="B67" s="247"/>
      <c r="C67" s="119"/>
      <c r="D67" s="363" t="s">
        <v>326</v>
      </c>
      <c r="E67" s="357"/>
      <c r="F67" s="357"/>
      <c r="G67" s="120">
        <f>G54+G58+G62+G66</f>
        <v>10591</v>
      </c>
      <c r="H67" s="120">
        <f>H54+H58+H62+H66</f>
        <v>0</v>
      </c>
      <c r="I67" s="120">
        <f>I54+I58+I62+I66</f>
        <v>0</v>
      </c>
      <c r="J67" s="120">
        <f>J54+J58+J62+J66</f>
        <v>10591</v>
      </c>
    </row>
    <row r="68" spans="1:10" ht="12.75">
      <c r="A68" s="242"/>
      <c r="B68" s="242"/>
      <c r="C68" s="21"/>
      <c r="D68" s="1"/>
      <c r="E68" s="138" t="s">
        <v>109</v>
      </c>
      <c r="F68" s="138"/>
      <c r="G68" s="20"/>
      <c r="H68" s="20"/>
      <c r="I68" s="20"/>
      <c r="J68" s="20"/>
    </row>
    <row r="69" spans="1:10" ht="12.75">
      <c r="A69" s="242" t="s">
        <v>43</v>
      </c>
      <c r="B69" s="242"/>
      <c r="C69" s="21"/>
      <c r="D69" s="1"/>
      <c r="E69" s="1" t="s">
        <v>138</v>
      </c>
      <c r="F69" s="1"/>
      <c r="G69" s="20"/>
      <c r="H69" s="20"/>
      <c r="I69" s="20"/>
      <c r="J69" s="20"/>
    </row>
    <row r="70" spans="1:10" ht="12.75">
      <c r="A70" s="242"/>
      <c r="B70" s="242" t="s">
        <v>0</v>
      </c>
      <c r="C70" s="94"/>
      <c r="D70" s="95"/>
      <c r="E70" s="96" t="s">
        <v>32</v>
      </c>
      <c r="F70" s="97"/>
      <c r="G70" s="114">
        <v>95571</v>
      </c>
      <c r="H70" s="114">
        <v>7424</v>
      </c>
      <c r="I70" s="114"/>
      <c r="J70" s="114">
        <v>102995</v>
      </c>
    </row>
    <row r="71" spans="1:10" ht="16.5" thickBot="1">
      <c r="A71" s="246" t="s">
        <v>43</v>
      </c>
      <c r="B71" s="245"/>
      <c r="C71" s="115"/>
      <c r="D71" s="100"/>
      <c r="E71" s="98" t="s">
        <v>44</v>
      </c>
      <c r="F71" s="101"/>
      <c r="G71" s="101">
        <f>SUM(G70)</f>
        <v>95571</v>
      </c>
      <c r="H71" s="101">
        <f>SUM(H70)</f>
        <v>7424</v>
      </c>
      <c r="I71" s="101">
        <f>SUM(I70)</f>
        <v>0</v>
      </c>
      <c r="J71" s="101">
        <f>SUM(J70)</f>
        <v>102995</v>
      </c>
    </row>
    <row r="72" spans="1:10" ht="15">
      <c r="A72" s="140" t="s">
        <v>57</v>
      </c>
      <c r="B72" s="140"/>
      <c r="C72" s="102"/>
      <c r="D72" s="139"/>
      <c r="E72" s="18" t="s">
        <v>103</v>
      </c>
      <c r="F72" s="31"/>
      <c r="G72" s="19"/>
      <c r="H72" s="19"/>
      <c r="I72" s="19"/>
      <c r="J72" s="19"/>
    </row>
    <row r="73" spans="1:10" ht="15">
      <c r="A73" s="249"/>
      <c r="B73" s="140" t="s">
        <v>0</v>
      </c>
      <c r="C73" s="104"/>
      <c r="D73" s="127"/>
      <c r="E73" s="137" t="s">
        <v>104</v>
      </c>
      <c r="F73" s="111"/>
      <c r="G73" s="97">
        <v>0</v>
      </c>
      <c r="H73" s="97">
        <v>0</v>
      </c>
      <c r="I73" s="97">
        <v>0</v>
      </c>
      <c r="J73" s="97">
        <v>0</v>
      </c>
    </row>
    <row r="74" spans="1:10" ht="16.5" thickBot="1">
      <c r="A74" s="246" t="s">
        <v>57</v>
      </c>
      <c r="B74" s="245"/>
      <c r="C74" s="115"/>
      <c r="D74" s="100"/>
      <c r="E74" s="98" t="s">
        <v>58</v>
      </c>
      <c r="F74" s="101"/>
      <c r="G74" s="101">
        <v>0</v>
      </c>
      <c r="H74" s="101">
        <v>0</v>
      </c>
      <c r="I74" s="101">
        <v>0</v>
      </c>
      <c r="J74" s="101">
        <v>0</v>
      </c>
    </row>
    <row r="75" spans="1:10" ht="12.75">
      <c r="A75" s="140" t="s">
        <v>61</v>
      </c>
      <c r="B75" s="140"/>
      <c r="C75" s="18"/>
      <c r="D75" s="103"/>
      <c r="E75" s="18" t="s">
        <v>88</v>
      </c>
      <c r="F75" s="19"/>
      <c r="G75" s="19"/>
      <c r="H75" s="19"/>
      <c r="I75" s="19"/>
      <c r="J75" s="19"/>
    </row>
    <row r="76" spans="1:10" ht="12.75">
      <c r="A76" s="140"/>
      <c r="B76" s="140" t="s">
        <v>0</v>
      </c>
      <c r="C76" s="18"/>
      <c r="D76" s="103"/>
      <c r="E76" s="96" t="s">
        <v>196</v>
      </c>
      <c r="F76" s="97"/>
      <c r="G76" s="19">
        <v>0</v>
      </c>
      <c r="H76" s="19">
        <v>0</v>
      </c>
      <c r="I76" s="19">
        <v>0</v>
      </c>
      <c r="J76" s="19">
        <v>0</v>
      </c>
    </row>
    <row r="77" spans="1:10" ht="12.75">
      <c r="A77" s="242"/>
      <c r="B77" s="242" t="s">
        <v>1</v>
      </c>
      <c r="C77" s="93"/>
      <c r="D77" s="95"/>
      <c r="E77" s="96" t="s">
        <v>60</v>
      </c>
      <c r="F77" s="97"/>
      <c r="G77" s="114">
        <v>0</v>
      </c>
      <c r="H77" s="114">
        <v>0</v>
      </c>
      <c r="I77" s="114">
        <v>0</v>
      </c>
      <c r="J77" s="114">
        <v>0</v>
      </c>
    </row>
    <row r="78" spans="1:10" ht="16.5" thickBot="1">
      <c r="A78" s="246" t="s">
        <v>61</v>
      </c>
      <c r="B78" s="245"/>
      <c r="C78" s="115"/>
      <c r="D78" s="100"/>
      <c r="E78" s="98" t="s">
        <v>62</v>
      </c>
      <c r="F78" s="101"/>
      <c r="G78" s="101">
        <v>0</v>
      </c>
      <c r="H78" s="101">
        <v>0</v>
      </c>
      <c r="I78" s="101">
        <v>0</v>
      </c>
      <c r="J78" s="101">
        <v>0</v>
      </c>
    </row>
    <row r="79" spans="1:10" ht="12.75">
      <c r="A79" s="140" t="s">
        <v>68</v>
      </c>
      <c r="B79" s="140"/>
      <c r="C79" s="102"/>
      <c r="D79" s="103"/>
      <c r="E79" s="18" t="s">
        <v>147</v>
      </c>
      <c r="F79" s="19"/>
      <c r="G79" s="19"/>
      <c r="H79" s="19"/>
      <c r="I79" s="19"/>
      <c r="J79" s="19"/>
    </row>
    <row r="80" spans="1:10" ht="12.75">
      <c r="A80" s="242"/>
      <c r="B80" s="242" t="s">
        <v>0</v>
      </c>
      <c r="C80" s="94"/>
      <c r="D80" s="95"/>
      <c r="E80" s="96" t="s">
        <v>67</v>
      </c>
      <c r="F80" s="97"/>
      <c r="G80" s="114">
        <v>0</v>
      </c>
      <c r="H80" s="114">
        <v>0</v>
      </c>
      <c r="I80" s="114">
        <v>0</v>
      </c>
      <c r="J80" s="114">
        <v>0</v>
      </c>
    </row>
    <row r="81" spans="1:10" ht="16.5" thickBot="1">
      <c r="A81" s="246" t="s">
        <v>68</v>
      </c>
      <c r="B81" s="246"/>
      <c r="C81" s="133"/>
      <c r="D81" s="134"/>
      <c r="E81" s="112" t="s">
        <v>69</v>
      </c>
      <c r="F81" s="135"/>
      <c r="G81" s="135">
        <v>0</v>
      </c>
      <c r="H81" s="135">
        <v>0</v>
      </c>
      <c r="I81" s="135">
        <v>0</v>
      </c>
      <c r="J81" s="135">
        <v>0</v>
      </c>
    </row>
    <row r="82" spans="1:10" ht="18.75" thickBot="1">
      <c r="A82" s="247"/>
      <c r="B82" s="247"/>
      <c r="C82" s="119"/>
      <c r="D82" s="363" t="s">
        <v>206</v>
      </c>
      <c r="E82" s="363"/>
      <c r="F82" s="363"/>
      <c r="G82" s="120">
        <f>G71+G78+G81+G74</f>
        <v>95571</v>
      </c>
      <c r="H82" s="120">
        <f>H71+H78+H81+H74</f>
        <v>7424</v>
      </c>
      <c r="I82" s="120">
        <f>I71+I78+I81+I74</f>
        <v>0</v>
      </c>
      <c r="J82" s="120">
        <f>J71+J78+J81+J74</f>
        <v>102995</v>
      </c>
    </row>
    <row r="83" spans="1:10" ht="12.75">
      <c r="A83" s="242"/>
      <c r="B83" s="242"/>
      <c r="C83" s="21"/>
      <c r="D83" s="1"/>
      <c r="E83" s="354" t="s">
        <v>185</v>
      </c>
      <c r="F83" s="355"/>
      <c r="G83" s="20"/>
      <c r="H83" s="20"/>
      <c r="I83" s="20"/>
      <c r="J83" s="20"/>
    </row>
    <row r="84" spans="1:10" ht="12.75">
      <c r="A84" s="242" t="s">
        <v>43</v>
      </c>
      <c r="B84" s="242"/>
      <c r="C84" s="21"/>
      <c r="D84" s="1"/>
      <c r="E84" s="1" t="s">
        <v>138</v>
      </c>
      <c r="F84" s="1"/>
      <c r="G84" s="20"/>
      <c r="H84" s="20"/>
      <c r="I84" s="20"/>
      <c r="J84" s="20"/>
    </row>
    <row r="85" spans="1:10" ht="12.75">
      <c r="A85" s="242"/>
      <c r="B85" s="242" t="s">
        <v>0</v>
      </c>
      <c r="C85" s="94"/>
      <c r="D85" s="95"/>
      <c r="E85" s="96" t="s">
        <v>32</v>
      </c>
      <c r="F85" s="97"/>
      <c r="G85" s="114">
        <v>4911</v>
      </c>
      <c r="H85" s="114">
        <v>629</v>
      </c>
      <c r="I85" s="114"/>
      <c r="J85" s="114">
        <v>5540</v>
      </c>
    </row>
    <row r="86" spans="1:10" ht="16.5" thickBot="1">
      <c r="A86" s="246" t="s">
        <v>43</v>
      </c>
      <c r="B86" s="245"/>
      <c r="C86" s="115"/>
      <c r="D86" s="100"/>
      <c r="E86" s="98" t="s">
        <v>44</v>
      </c>
      <c r="F86" s="101"/>
      <c r="G86" s="101">
        <f>SUM(G85)</f>
        <v>4911</v>
      </c>
      <c r="H86" s="101">
        <f>SUM(H85)</f>
        <v>629</v>
      </c>
      <c r="I86" s="101">
        <f>SUM(I85)</f>
        <v>0</v>
      </c>
      <c r="J86" s="101">
        <f>SUM(J85)</f>
        <v>5540</v>
      </c>
    </row>
    <row r="87" spans="1:10" ht="15.75">
      <c r="A87" s="140" t="s">
        <v>57</v>
      </c>
      <c r="B87" s="140"/>
      <c r="C87" s="125"/>
      <c r="D87" s="126"/>
      <c r="E87" s="18" t="s">
        <v>103</v>
      </c>
      <c r="F87" s="19"/>
      <c r="G87" s="29"/>
      <c r="H87" s="29"/>
      <c r="I87" s="29"/>
      <c r="J87" s="29"/>
    </row>
    <row r="88" spans="1:10" ht="15.75">
      <c r="A88" s="249"/>
      <c r="B88" s="140" t="s">
        <v>0</v>
      </c>
      <c r="C88" s="125"/>
      <c r="D88" s="126"/>
      <c r="E88" s="96" t="s">
        <v>104</v>
      </c>
      <c r="F88" s="97"/>
      <c r="G88" s="29"/>
      <c r="H88" s="29"/>
      <c r="I88" s="29"/>
      <c r="J88" s="29"/>
    </row>
    <row r="89" spans="1:10" ht="16.5" thickBot="1">
      <c r="A89" s="246" t="s">
        <v>57</v>
      </c>
      <c r="B89" s="245"/>
      <c r="C89" s="115"/>
      <c r="D89" s="100"/>
      <c r="E89" s="98" t="s">
        <v>58</v>
      </c>
      <c r="F89" s="101"/>
      <c r="G89" s="101">
        <v>0</v>
      </c>
      <c r="H89" s="101">
        <v>0</v>
      </c>
      <c r="I89" s="101">
        <v>0</v>
      </c>
      <c r="J89" s="101">
        <v>0</v>
      </c>
    </row>
    <row r="90" spans="1:10" ht="12.75">
      <c r="A90" s="140" t="s">
        <v>61</v>
      </c>
      <c r="B90" s="140"/>
      <c r="C90" s="18"/>
      <c r="D90" s="103"/>
      <c r="E90" s="18" t="s">
        <v>88</v>
      </c>
      <c r="F90" s="19"/>
      <c r="G90" s="19"/>
      <c r="H90" s="19"/>
      <c r="I90" s="19"/>
      <c r="J90" s="19"/>
    </row>
    <row r="91" spans="1:10" ht="12.75">
      <c r="A91" s="242"/>
      <c r="B91" s="242" t="s">
        <v>0</v>
      </c>
      <c r="C91" s="93"/>
      <c r="D91" s="95"/>
      <c r="E91" s="96" t="s">
        <v>196</v>
      </c>
      <c r="F91" s="97"/>
      <c r="G91" s="114"/>
      <c r="H91" s="114"/>
      <c r="I91" s="114"/>
      <c r="J91" s="114"/>
    </row>
    <row r="92" spans="1:10" ht="12.75">
      <c r="A92" s="242"/>
      <c r="B92" s="242" t="s">
        <v>1</v>
      </c>
      <c r="C92" s="93"/>
      <c r="D92" s="95"/>
      <c r="E92" s="96" t="s">
        <v>203</v>
      </c>
      <c r="F92" s="97"/>
      <c r="G92" s="114"/>
      <c r="H92" s="114"/>
      <c r="I92" s="114"/>
      <c r="J92" s="114"/>
    </row>
    <row r="93" spans="1:10" ht="16.5" thickBot="1">
      <c r="A93" s="246" t="s">
        <v>61</v>
      </c>
      <c r="B93" s="245"/>
      <c r="C93" s="115"/>
      <c r="D93" s="100"/>
      <c r="E93" s="98" t="s">
        <v>62</v>
      </c>
      <c r="F93" s="101"/>
      <c r="G93" s="101">
        <f>SUM(G91)</f>
        <v>0</v>
      </c>
      <c r="H93" s="101">
        <f>SUM(H91)</f>
        <v>0</v>
      </c>
      <c r="I93" s="101">
        <f>SUM(I91)</f>
        <v>0</v>
      </c>
      <c r="J93" s="101">
        <f>SUM(J91)</f>
        <v>0</v>
      </c>
    </row>
    <row r="94" spans="1:10" s="37" customFormat="1" ht="12.75">
      <c r="A94" s="140" t="s">
        <v>68</v>
      </c>
      <c r="B94" s="140"/>
      <c r="C94" s="102"/>
      <c r="D94" s="103"/>
      <c r="E94" s="18" t="s">
        <v>147</v>
      </c>
      <c r="F94" s="19"/>
      <c r="G94" s="19"/>
      <c r="H94" s="19"/>
      <c r="I94" s="19"/>
      <c r="J94" s="19"/>
    </row>
    <row r="95" spans="1:10" ht="12.75">
      <c r="A95" s="242"/>
      <c r="B95" s="242" t="s">
        <v>0</v>
      </c>
      <c r="C95" s="94"/>
      <c r="D95" s="95"/>
      <c r="E95" s="96" t="s">
        <v>67</v>
      </c>
      <c r="F95" s="97"/>
      <c r="G95" s="114"/>
      <c r="H95" s="114"/>
      <c r="I95" s="114"/>
      <c r="J95" s="114"/>
    </row>
    <row r="96" spans="1:10" ht="16.5" thickBot="1">
      <c r="A96" s="246" t="s">
        <v>68</v>
      </c>
      <c r="B96" s="246"/>
      <c r="C96" s="133"/>
      <c r="D96" s="134"/>
      <c r="E96" s="112" t="s">
        <v>69</v>
      </c>
      <c r="F96" s="135"/>
      <c r="G96" s="136"/>
      <c r="H96" s="136"/>
      <c r="I96" s="136"/>
      <c r="J96" s="136"/>
    </row>
    <row r="97" spans="1:10" ht="18.75" thickBot="1">
      <c r="A97" s="247"/>
      <c r="B97" s="247"/>
      <c r="C97" s="119"/>
      <c r="D97" s="363" t="s">
        <v>204</v>
      </c>
      <c r="E97" s="363"/>
      <c r="F97" s="363"/>
      <c r="G97" s="120">
        <f>G86+G93+G96+G89</f>
        <v>4911</v>
      </c>
      <c r="H97" s="120">
        <f>H86+H93+H96+H89</f>
        <v>629</v>
      </c>
      <c r="I97" s="120">
        <f>I86+I93+I96+I89</f>
        <v>0</v>
      </c>
      <c r="J97" s="120">
        <f>J86+J93+J96+J89</f>
        <v>5540</v>
      </c>
    </row>
    <row r="98" spans="1:10" ht="12.75">
      <c r="A98" s="242"/>
      <c r="B98" s="242"/>
      <c r="C98" s="21"/>
      <c r="D98" s="1"/>
      <c r="E98" s="354" t="s">
        <v>186</v>
      </c>
      <c r="F98" s="373"/>
      <c r="G98" s="20"/>
      <c r="H98" s="20"/>
      <c r="I98" s="20"/>
      <c r="J98" s="20"/>
    </row>
    <row r="99" spans="1:10" ht="12.75">
      <c r="A99" s="242" t="s">
        <v>43</v>
      </c>
      <c r="B99" s="242"/>
      <c r="C99" s="21"/>
      <c r="D99" s="1"/>
      <c r="E99" s="1" t="s">
        <v>138</v>
      </c>
      <c r="F99" s="1"/>
      <c r="G99" s="20"/>
      <c r="H99" s="20"/>
      <c r="I99" s="20"/>
      <c r="J99" s="20"/>
    </row>
    <row r="100" spans="1:10" ht="12.75">
      <c r="A100" s="242"/>
      <c r="B100" s="242" t="s">
        <v>0</v>
      </c>
      <c r="C100" s="94"/>
      <c r="D100" s="95"/>
      <c r="E100" s="96" t="s">
        <v>32</v>
      </c>
      <c r="F100" s="97"/>
      <c r="G100" s="114">
        <v>2420</v>
      </c>
      <c r="H100" s="114"/>
      <c r="I100" s="114"/>
      <c r="J100" s="114">
        <v>2420</v>
      </c>
    </row>
    <row r="101" spans="1:10" ht="16.5" thickBot="1">
      <c r="A101" s="246" t="s">
        <v>43</v>
      </c>
      <c r="B101" s="245"/>
      <c r="C101" s="115"/>
      <c r="D101" s="100"/>
      <c r="E101" s="98" t="s">
        <v>44</v>
      </c>
      <c r="F101" s="101"/>
      <c r="G101" s="101">
        <f>SUM(G100)</f>
        <v>2420</v>
      </c>
      <c r="H101" s="101">
        <f>SUM(H100)</f>
        <v>0</v>
      </c>
      <c r="I101" s="101">
        <f>SUM(I100)</f>
        <v>0</v>
      </c>
      <c r="J101" s="101">
        <f>SUM(J100)</f>
        <v>2420</v>
      </c>
    </row>
    <row r="102" spans="1:10" ht="12.75">
      <c r="A102" s="140" t="s">
        <v>57</v>
      </c>
      <c r="B102" s="140"/>
      <c r="C102" s="102"/>
      <c r="D102" s="103"/>
      <c r="E102" s="18" t="s">
        <v>103</v>
      </c>
      <c r="F102" s="19"/>
      <c r="G102" s="19"/>
      <c r="H102" s="19"/>
      <c r="I102" s="19"/>
      <c r="J102" s="19"/>
    </row>
    <row r="103" spans="1:10" ht="12.75">
      <c r="A103" s="140"/>
      <c r="B103" s="140" t="s">
        <v>0</v>
      </c>
      <c r="C103" s="104"/>
      <c r="D103" s="95"/>
      <c r="E103" s="96" t="s">
        <v>104</v>
      </c>
      <c r="F103" s="97"/>
      <c r="G103" s="97"/>
      <c r="H103" s="97"/>
      <c r="I103" s="97"/>
      <c r="J103" s="97"/>
    </row>
    <row r="104" spans="1:10" ht="16.5" thickBot="1">
      <c r="A104" s="246" t="s">
        <v>57</v>
      </c>
      <c r="B104" s="245"/>
      <c r="C104" s="115"/>
      <c r="D104" s="100"/>
      <c r="E104" s="98" t="s">
        <v>58</v>
      </c>
      <c r="F104" s="101"/>
      <c r="G104" s="101">
        <v>0</v>
      </c>
      <c r="H104" s="101">
        <v>0</v>
      </c>
      <c r="I104" s="101">
        <v>0</v>
      </c>
      <c r="J104" s="101">
        <v>0</v>
      </c>
    </row>
    <row r="105" spans="1:10" ht="12.75">
      <c r="A105" s="140" t="s">
        <v>61</v>
      </c>
      <c r="B105" s="140"/>
      <c r="C105" s="18"/>
      <c r="D105" s="103"/>
      <c r="E105" s="18" t="s">
        <v>88</v>
      </c>
      <c r="F105" s="19"/>
      <c r="G105" s="19">
        <v>0</v>
      </c>
      <c r="H105" s="19">
        <v>0</v>
      </c>
      <c r="I105" s="19">
        <v>0</v>
      </c>
      <c r="J105" s="19">
        <v>0</v>
      </c>
    </row>
    <row r="106" spans="1:10" ht="12.75">
      <c r="A106" s="242"/>
      <c r="B106" s="242" t="s">
        <v>0</v>
      </c>
      <c r="C106" s="93"/>
      <c r="D106" s="95"/>
      <c r="E106" s="96" t="s">
        <v>196</v>
      </c>
      <c r="F106" s="97"/>
      <c r="G106" s="114"/>
      <c r="H106" s="114"/>
      <c r="I106" s="114"/>
      <c r="J106" s="114"/>
    </row>
    <row r="107" spans="1:10" ht="16.5" thickBot="1">
      <c r="A107" s="246" t="s">
        <v>61</v>
      </c>
      <c r="B107" s="245"/>
      <c r="C107" s="115"/>
      <c r="D107" s="100"/>
      <c r="E107" s="98" t="s">
        <v>62</v>
      </c>
      <c r="F107" s="101"/>
      <c r="G107" s="101">
        <v>0</v>
      </c>
      <c r="H107" s="101">
        <v>0</v>
      </c>
      <c r="I107" s="101">
        <v>0</v>
      </c>
      <c r="J107" s="101">
        <v>0</v>
      </c>
    </row>
    <row r="108" spans="1:10" ht="12.75">
      <c r="A108" s="140" t="s">
        <v>68</v>
      </c>
      <c r="B108" s="140"/>
      <c r="C108" s="102"/>
      <c r="D108" s="103"/>
      <c r="E108" s="18" t="s">
        <v>147</v>
      </c>
      <c r="F108" s="19"/>
      <c r="G108" s="19"/>
      <c r="H108" s="19"/>
      <c r="I108" s="19"/>
      <c r="J108" s="19"/>
    </row>
    <row r="109" spans="1:10" ht="12.75">
      <c r="A109" s="242"/>
      <c r="B109" s="242" t="s">
        <v>0</v>
      </c>
      <c r="C109" s="94"/>
      <c r="D109" s="95"/>
      <c r="E109" s="96" t="s">
        <v>67</v>
      </c>
      <c r="F109" s="97"/>
      <c r="G109" s="114"/>
      <c r="H109" s="114"/>
      <c r="I109" s="114"/>
      <c r="J109" s="114"/>
    </row>
    <row r="110" spans="1:10" ht="16.5" thickBot="1">
      <c r="A110" s="246" t="s">
        <v>68</v>
      </c>
      <c r="B110" s="246"/>
      <c r="C110" s="133"/>
      <c r="D110" s="134"/>
      <c r="E110" s="112" t="s">
        <v>69</v>
      </c>
      <c r="F110" s="135"/>
      <c r="G110" s="101">
        <f>SUM(G109)</f>
        <v>0</v>
      </c>
      <c r="H110" s="101">
        <f>SUM(H109)</f>
        <v>0</v>
      </c>
      <c r="I110" s="101">
        <f>SUM(I109)</f>
        <v>0</v>
      </c>
      <c r="J110" s="101">
        <f>SUM(J109)</f>
        <v>0</v>
      </c>
    </row>
    <row r="111" spans="1:10" ht="18.75" thickBot="1">
      <c r="A111" s="247"/>
      <c r="B111" s="247"/>
      <c r="C111" s="119"/>
      <c r="D111" s="363" t="s">
        <v>205</v>
      </c>
      <c r="E111" s="363"/>
      <c r="F111" s="363"/>
      <c r="G111" s="120">
        <f>G101+G104+G107+G110</f>
        <v>2420</v>
      </c>
      <c r="H111" s="120">
        <f>H101+H104+H107+H110</f>
        <v>0</v>
      </c>
      <c r="I111" s="120">
        <f>I101+I104+I107+I110</f>
        <v>0</v>
      </c>
      <c r="J111" s="120">
        <f>J101+J104+J107+J110</f>
        <v>2420</v>
      </c>
    </row>
    <row r="112" spans="1:10" ht="12.75">
      <c r="A112" s="242"/>
      <c r="B112" s="242"/>
      <c r="C112"/>
      <c r="D112"/>
      <c r="E112" s="16" t="s">
        <v>43</v>
      </c>
      <c r="F112" s="154" t="s">
        <v>138</v>
      </c>
      <c r="G112" s="38">
        <f>G71+G101+G86+G20+G54</f>
        <v>248347</v>
      </c>
      <c r="H112" s="38">
        <f>H71+H101+H86+H20+H54</f>
        <v>263375</v>
      </c>
      <c r="I112" s="38">
        <f>I71+I101+I86+I20+I54</f>
        <v>0</v>
      </c>
      <c r="J112" s="38">
        <f>J71+J101+J86+J20+J54</f>
        <v>511722</v>
      </c>
    </row>
    <row r="113" spans="1:10" ht="12.75">
      <c r="A113" s="242"/>
      <c r="B113" s="242"/>
      <c r="C113"/>
      <c r="D113"/>
      <c r="E113" s="16" t="s">
        <v>49</v>
      </c>
      <c r="F113" s="154" t="s">
        <v>145</v>
      </c>
      <c r="G113" s="38">
        <f>G27</f>
        <v>184210</v>
      </c>
      <c r="H113" s="38">
        <f>H27</f>
        <v>0</v>
      </c>
      <c r="I113" s="38">
        <f>I27</f>
        <v>0</v>
      </c>
      <c r="J113" s="38">
        <f>J27</f>
        <v>184210</v>
      </c>
    </row>
    <row r="114" spans="1:10" ht="12.75">
      <c r="A114" s="242"/>
      <c r="B114" s="242"/>
      <c r="C114"/>
      <c r="D114"/>
      <c r="E114" s="16" t="s">
        <v>53</v>
      </c>
      <c r="F114" s="154" t="s">
        <v>192</v>
      </c>
      <c r="G114" s="38">
        <f>G35</f>
        <v>0</v>
      </c>
      <c r="H114" s="38">
        <f>H35</f>
        <v>0</v>
      </c>
      <c r="I114" s="38">
        <f>I35</f>
        <v>0</v>
      </c>
      <c r="J114" s="38">
        <f>J35</f>
        <v>0</v>
      </c>
    </row>
    <row r="115" spans="1:10" ht="12.75">
      <c r="A115" s="242"/>
      <c r="B115" s="242"/>
      <c r="C115"/>
      <c r="D115"/>
      <c r="E115" s="16" t="s">
        <v>327</v>
      </c>
      <c r="F115" s="154" t="s">
        <v>333</v>
      </c>
      <c r="G115" s="38">
        <f>G29+G56+G73+G88+G103</f>
        <v>10591</v>
      </c>
      <c r="H115" s="38">
        <f>H29+H56+H73+H88+H103</f>
        <v>0</v>
      </c>
      <c r="I115" s="38">
        <f>I29+I56+I73+I88+I103</f>
        <v>0</v>
      </c>
      <c r="J115" s="38">
        <f>J29+J56+J73+J88+J103</f>
        <v>10591</v>
      </c>
    </row>
    <row r="116" spans="1:10" ht="12.75">
      <c r="A116" s="242"/>
      <c r="B116" s="242"/>
      <c r="C116"/>
      <c r="D116"/>
      <c r="E116" s="16" t="s">
        <v>329</v>
      </c>
      <c r="F116" s="154" t="s">
        <v>338</v>
      </c>
      <c r="G116" s="38">
        <f>G30+G57</f>
        <v>0</v>
      </c>
      <c r="H116" s="38">
        <f>H30+H57</f>
        <v>0</v>
      </c>
      <c r="I116" s="38">
        <f>I30+I57</f>
        <v>0</v>
      </c>
      <c r="J116" s="38">
        <f>J30+J57</f>
        <v>0</v>
      </c>
    </row>
    <row r="117" spans="1:10" ht="12.75">
      <c r="A117" s="242"/>
      <c r="B117" s="242"/>
      <c r="C117"/>
      <c r="D117"/>
      <c r="E117" s="16" t="s">
        <v>328</v>
      </c>
      <c r="F117" s="154" t="s">
        <v>334</v>
      </c>
      <c r="G117" s="38">
        <f>G37+G60+G76+G91+G106</f>
        <v>0</v>
      </c>
      <c r="H117" s="38">
        <f>H37+H60+H76+H91+H106</f>
        <v>0</v>
      </c>
      <c r="I117" s="38">
        <f>I37+I60+I76+I91+I106</f>
        <v>0</v>
      </c>
      <c r="J117" s="38">
        <f>J37+J60+J76+J91+J106</f>
        <v>0</v>
      </c>
    </row>
    <row r="118" spans="1:10" ht="12.75">
      <c r="A118" s="242"/>
      <c r="B118" s="242"/>
      <c r="C118"/>
      <c r="D118"/>
      <c r="E118" s="16" t="s">
        <v>330</v>
      </c>
      <c r="F118" s="154" t="s">
        <v>335</v>
      </c>
      <c r="G118" s="38">
        <f>G38+G61+G77+G92</f>
        <v>0</v>
      </c>
      <c r="H118" s="38">
        <f>H38+H61+H77+H92</f>
        <v>141851</v>
      </c>
      <c r="I118" s="38">
        <f>I38+I61+I77+I92</f>
        <v>0</v>
      </c>
      <c r="J118" s="38">
        <f>J38+J61+J77+J92</f>
        <v>141851</v>
      </c>
    </row>
    <row r="119" spans="1:10" ht="12.75">
      <c r="A119" s="242"/>
      <c r="B119" s="242"/>
      <c r="C119"/>
      <c r="D119"/>
      <c r="E119" s="16" t="s">
        <v>91</v>
      </c>
      <c r="F119" s="154" t="s">
        <v>182</v>
      </c>
      <c r="G119" s="38">
        <f>G40</f>
        <v>677</v>
      </c>
      <c r="H119" s="38">
        <f>H40</f>
        <v>0</v>
      </c>
      <c r="I119" s="38">
        <f>I40</f>
        <v>0</v>
      </c>
      <c r="J119" s="38">
        <f>J40</f>
        <v>677</v>
      </c>
    </row>
    <row r="120" spans="1:10" ht="12.75">
      <c r="A120" s="242"/>
      <c r="B120" s="242"/>
      <c r="C120"/>
      <c r="D120"/>
      <c r="E120" s="16" t="s">
        <v>66</v>
      </c>
      <c r="F120" s="154" t="s">
        <v>340</v>
      </c>
      <c r="G120" s="38">
        <f>G44</f>
        <v>0</v>
      </c>
      <c r="H120" s="38">
        <f>H44</f>
        <v>0</v>
      </c>
      <c r="I120" s="38">
        <f>I44</f>
        <v>0</v>
      </c>
      <c r="J120" s="38">
        <f>J44</f>
        <v>0</v>
      </c>
    </row>
    <row r="121" spans="1:10" ht="12.75">
      <c r="A121" s="242"/>
      <c r="B121" s="242"/>
      <c r="C121"/>
      <c r="D121"/>
      <c r="E121" s="16" t="s">
        <v>331</v>
      </c>
      <c r="F121" s="154" t="s">
        <v>336</v>
      </c>
      <c r="G121" s="38">
        <f>G64+G80+G95+G109+G46</f>
        <v>40000</v>
      </c>
      <c r="H121" s="38">
        <f>H64+H80+H95+H109+H46</f>
        <v>0</v>
      </c>
      <c r="I121" s="38">
        <f>I64+I80+I95+I109+I46</f>
        <v>0</v>
      </c>
      <c r="J121" s="38">
        <f>J64+J80+J95+J109+J46</f>
        <v>40000</v>
      </c>
    </row>
    <row r="122" spans="1:10" ht="12.75">
      <c r="A122" s="242"/>
      <c r="B122" s="242"/>
      <c r="C122"/>
      <c r="D122"/>
      <c r="E122" s="16" t="s">
        <v>332</v>
      </c>
      <c r="F122" s="154" t="s">
        <v>337</v>
      </c>
      <c r="G122" s="38">
        <f>G47</f>
        <v>38022</v>
      </c>
      <c r="H122" s="38">
        <f>H47</f>
        <v>286409</v>
      </c>
      <c r="I122" s="38">
        <f>I47</f>
        <v>0</v>
      </c>
      <c r="J122" s="38">
        <f>J47</f>
        <v>324431</v>
      </c>
    </row>
    <row r="123" spans="1:10" ht="12.75">
      <c r="A123" s="242"/>
      <c r="B123" s="242"/>
      <c r="C123"/>
      <c r="D123"/>
      <c r="E123" s="16"/>
      <c r="F123" s="154" t="s">
        <v>357</v>
      </c>
      <c r="G123" s="38">
        <v>0</v>
      </c>
      <c r="H123" s="38">
        <v>0</v>
      </c>
      <c r="I123" s="38">
        <v>0</v>
      </c>
      <c r="J123" s="38">
        <v>0</v>
      </c>
    </row>
    <row r="124" spans="1:10" ht="15.75">
      <c r="A124" s="242"/>
      <c r="B124" s="242"/>
      <c r="C124"/>
      <c r="D124"/>
      <c r="F124" s="162" t="s">
        <v>207</v>
      </c>
      <c r="G124" s="163">
        <f>SUM(G112:G123)</f>
        <v>521847</v>
      </c>
      <c r="H124" s="163">
        <f>SUM(H112:H123)</f>
        <v>691635</v>
      </c>
      <c r="I124" s="163">
        <f>SUM(I112:I123)</f>
        <v>0</v>
      </c>
      <c r="J124" s="163">
        <f>SUM(J112:J123)</f>
        <v>1213482</v>
      </c>
    </row>
    <row r="125" spans="1:4" ht="12.75">
      <c r="A125" s="242"/>
      <c r="B125" s="242"/>
      <c r="C125"/>
      <c r="D125"/>
    </row>
    <row r="126" spans="1:4" ht="12.75">
      <c r="A126" s="242"/>
      <c r="B126" s="242"/>
      <c r="C126"/>
      <c r="D126"/>
    </row>
    <row r="127" spans="1:4" ht="12.75">
      <c r="A127" s="242"/>
      <c r="B127" s="242"/>
      <c r="C127"/>
      <c r="D127"/>
    </row>
    <row r="128" spans="1:4" ht="12.75">
      <c r="A128" s="242"/>
      <c r="B128" s="242"/>
      <c r="C128"/>
      <c r="D128"/>
    </row>
    <row r="129" spans="1:4" ht="12.75">
      <c r="A129" s="242"/>
      <c r="B129" s="242"/>
      <c r="C129"/>
      <c r="D129"/>
    </row>
    <row r="130" spans="1:4" ht="12.75">
      <c r="A130" s="242"/>
      <c r="B130" s="242"/>
      <c r="C130"/>
      <c r="D130"/>
    </row>
    <row r="131" spans="1:4" ht="12.75">
      <c r="A131" s="242"/>
      <c r="B131" s="242"/>
      <c r="C131"/>
      <c r="D131"/>
    </row>
    <row r="132" spans="1:4" ht="12.75">
      <c r="A132" s="242"/>
      <c r="B132" s="242"/>
      <c r="C132"/>
      <c r="D132"/>
    </row>
    <row r="133" spans="1:4" ht="12.75">
      <c r="A133" s="242"/>
      <c r="B133" s="242"/>
      <c r="C133"/>
      <c r="D133"/>
    </row>
    <row r="134" spans="1:4" ht="12.75">
      <c r="A134" s="242"/>
      <c r="B134" s="242"/>
      <c r="C134"/>
      <c r="D134"/>
    </row>
    <row r="135" spans="1:4" ht="12.75">
      <c r="A135" s="242"/>
      <c r="B135" s="242"/>
      <c r="C135"/>
      <c r="D135"/>
    </row>
  </sheetData>
  <mergeCells count="19">
    <mergeCell ref="D111:F111"/>
    <mergeCell ref="D82:F82"/>
    <mergeCell ref="A2:J2"/>
    <mergeCell ref="E40:F40"/>
    <mergeCell ref="E98:F98"/>
    <mergeCell ref="E50:F50"/>
    <mergeCell ref="E41:F41"/>
    <mergeCell ref="E83:F83"/>
    <mergeCell ref="D97:F97"/>
    <mergeCell ref="A1:G1"/>
    <mergeCell ref="D67:F67"/>
    <mergeCell ref="A3:F3"/>
    <mergeCell ref="E4:F4"/>
    <mergeCell ref="E5:F5"/>
    <mergeCell ref="E8:F8"/>
    <mergeCell ref="E9:F9"/>
    <mergeCell ref="E27:F27"/>
    <mergeCell ref="D49:F49"/>
    <mergeCell ref="E33:F33"/>
  </mergeCells>
  <printOptions headings="1"/>
  <pageMargins left="0.75" right="0.75" top="1" bottom="1" header="0.5" footer="0.5"/>
  <pageSetup horizontalDpi="600" verticalDpi="600" orientation="landscape" paperSize="9" scale="75" r:id="rId1"/>
  <headerFooter alignWithMargins="0">
    <oddHeader>&amp;L1/a melléklet a 1/2013. (I.25.) önk. rendelethez ezer Ft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D11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140625" style="0" customWidth="1"/>
    <col min="2" max="2" width="8.421875" style="0" customWidth="1"/>
    <col min="3" max="3" width="33.57421875" style="0" customWidth="1"/>
    <col min="4" max="4" width="19.00390625" style="0" customWidth="1"/>
  </cols>
  <sheetData>
    <row r="1" spans="1:3" ht="15.75">
      <c r="A1" s="376" t="s">
        <v>358</v>
      </c>
      <c r="B1" s="376"/>
      <c r="C1" s="376"/>
    </row>
    <row r="2" spans="1:3" ht="16.5" thickBot="1">
      <c r="A2" s="377" t="s">
        <v>361</v>
      </c>
      <c r="B2" s="377"/>
      <c r="C2" s="377"/>
    </row>
    <row r="3" spans="1:4" ht="32.25" thickBot="1">
      <c r="A3" s="44" t="s">
        <v>77</v>
      </c>
      <c r="B3" s="45" t="s">
        <v>78</v>
      </c>
      <c r="C3" s="45" t="s">
        <v>79</v>
      </c>
      <c r="D3" s="76" t="s">
        <v>356</v>
      </c>
    </row>
    <row r="4" spans="1:4" ht="12.75">
      <c r="A4" s="46" t="s">
        <v>43</v>
      </c>
      <c r="B4" s="46"/>
      <c r="C4" s="46" t="s">
        <v>73</v>
      </c>
      <c r="D4" s="331">
        <f>D5+D6+D7+D8+D9+D11+D13+D10+D12</f>
        <v>587333</v>
      </c>
    </row>
    <row r="5" spans="1:4" ht="12.75">
      <c r="A5" s="2"/>
      <c r="B5" s="33">
        <v>39083</v>
      </c>
      <c r="C5" s="2" t="s">
        <v>31</v>
      </c>
      <c r="D5" s="325">
        <v>165977</v>
      </c>
    </row>
    <row r="6" spans="1:4" ht="12.75">
      <c r="A6" s="2"/>
      <c r="B6" s="33">
        <v>39084</v>
      </c>
      <c r="C6" s="2" t="s">
        <v>96</v>
      </c>
      <c r="D6" s="325">
        <v>43159</v>
      </c>
    </row>
    <row r="7" spans="1:4" ht="12.75">
      <c r="A7" s="2"/>
      <c r="B7" s="33">
        <v>39085</v>
      </c>
      <c r="C7" s="2" t="s">
        <v>5</v>
      </c>
      <c r="D7" s="325">
        <v>202917</v>
      </c>
    </row>
    <row r="8" spans="1:4" ht="12.75">
      <c r="A8" s="2"/>
      <c r="B8" s="33">
        <v>39086</v>
      </c>
      <c r="C8" s="2" t="s">
        <v>97</v>
      </c>
      <c r="D8" s="325">
        <v>52814</v>
      </c>
    </row>
    <row r="9" spans="1:4" ht="12.75">
      <c r="A9" s="2"/>
      <c r="B9" s="33">
        <v>39087</v>
      </c>
      <c r="C9" s="2" t="s">
        <v>81</v>
      </c>
      <c r="D9" s="325">
        <v>13415</v>
      </c>
    </row>
    <row r="10" spans="1:4" ht="12.75">
      <c r="A10" s="2"/>
      <c r="B10" s="33">
        <v>39088</v>
      </c>
      <c r="C10" s="2" t="s">
        <v>98</v>
      </c>
      <c r="D10" s="325">
        <v>19800</v>
      </c>
    </row>
    <row r="11" spans="1:4" ht="12.75">
      <c r="A11" s="2"/>
      <c r="B11" s="33">
        <v>39089</v>
      </c>
      <c r="C11" s="2" t="s">
        <v>92</v>
      </c>
      <c r="D11" s="325"/>
    </row>
    <row r="12" spans="1:4" ht="12.75">
      <c r="A12" s="2"/>
      <c r="B12" s="33">
        <v>39090</v>
      </c>
      <c r="C12" s="2" t="s">
        <v>133</v>
      </c>
      <c r="D12" s="325">
        <v>1000</v>
      </c>
    </row>
    <row r="13" spans="1:4" ht="12.75">
      <c r="A13" s="2"/>
      <c r="B13" s="33">
        <v>39091</v>
      </c>
      <c r="C13" s="2" t="s">
        <v>134</v>
      </c>
      <c r="D13" s="325">
        <v>88251</v>
      </c>
    </row>
    <row r="14" spans="1:4" ht="12.75">
      <c r="A14" s="47" t="s">
        <v>49</v>
      </c>
      <c r="B14" s="48"/>
      <c r="C14" s="47" t="s">
        <v>6</v>
      </c>
      <c r="D14" s="332">
        <f>D15+D16+D17+D18+D19+D20</f>
        <v>603710</v>
      </c>
    </row>
    <row r="15" spans="1:4" ht="12.75">
      <c r="A15" s="2"/>
      <c r="B15" s="33">
        <v>39114</v>
      </c>
      <c r="C15" s="2" t="s">
        <v>75</v>
      </c>
      <c r="D15" s="325">
        <v>419654</v>
      </c>
    </row>
    <row r="16" spans="1:4" ht="12.75">
      <c r="A16" s="2"/>
      <c r="B16" s="33">
        <v>39115</v>
      </c>
      <c r="C16" s="2" t="s">
        <v>100</v>
      </c>
      <c r="D16" s="325">
        <v>1334</v>
      </c>
    </row>
    <row r="17" spans="1:4" ht="12.75">
      <c r="A17" s="2"/>
      <c r="B17" s="33">
        <v>39116</v>
      </c>
      <c r="C17" s="2" t="s">
        <v>101</v>
      </c>
      <c r="D17" s="325">
        <v>142497</v>
      </c>
    </row>
    <row r="18" spans="1:4" ht="12.75">
      <c r="A18" s="2"/>
      <c r="B18" s="33">
        <v>39117</v>
      </c>
      <c r="C18" s="2" t="s">
        <v>94</v>
      </c>
      <c r="D18" s="325"/>
    </row>
    <row r="19" spans="1:4" ht="12.75">
      <c r="A19" s="2"/>
      <c r="B19" s="33">
        <v>39118</v>
      </c>
      <c r="C19" s="2" t="s">
        <v>76</v>
      </c>
      <c r="D19" s="325">
        <v>35510</v>
      </c>
    </row>
    <row r="20" spans="1:4" ht="12.75">
      <c r="A20" s="2"/>
      <c r="B20" s="33">
        <v>39850</v>
      </c>
      <c r="C20" s="2" t="s">
        <v>132</v>
      </c>
      <c r="D20" s="325">
        <v>4715</v>
      </c>
    </row>
    <row r="21" spans="1:4" ht="12.75">
      <c r="A21" s="47" t="s">
        <v>53</v>
      </c>
      <c r="B21" s="48"/>
      <c r="C21" s="47" t="s">
        <v>80</v>
      </c>
      <c r="D21" s="332">
        <f>D22+D23</f>
        <v>22439</v>
      </c>
    </row>
    <row r="22" spans="1:4" ht="12.75">
      <c r="A22" s="2"/>
      <c r="B22" s="33">
        <v>39142</v>
      </c>
      <c r="C22" s="2" t="s">
        <v>99</v>
      </c>
      <c r="D22" s="325">
        <v>4263</v>
      </c>
    </row>
    <row r="23" spans="1:4" ht="13.5" thickBot="1">
      <c r="A23" s="328"/>
      <c r="B23" s="329">
        <v>41335</v>
      </c>
      <c r="C23" s="330" t="s">
        <v>365</v>
      </c>
      <c r="D23" s="333">
        <v>18176</v>
      </c>
    </row>
    <row r="24" spans="1:4" s="32" customFormat="1" ht="18.75" thickBot="1">
      <c r="A24" s="378" t="s">
        <v>28</v>
      </c>
      <c r="B24" s="379"/>
      <c r="C24" s="380"/>
      <c r="D24" s="75">
        <f>D4+D14+D21</f>
        <v>1213482</v>
      </c>
    </row>
    <row r="25" ht="12.75">
      <c r="B25" s="21"/>
    </row>
    <row r="27" ht="12.75">
      <c r="D27" s="20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0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ht="12.75">
      <c r="B47" s="20"/>
    </row>
    <row r="48" ht="12.75">
      <c r="B48" s="20"/>
    </row>
    <row r="49" ht="12.75">
      <c r="B49" s="20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</sheetData>
  <sheetProtection/>
  <mergeCells count="3">
    <mergeCell ref="A1:C1"/>
    <mergeCell ref="A2:C2"/>
    <mergeCell ref="A24:C24"/>
  </mergeCells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&amp;L2. melléklet a 1/2013. (I.25.) önk.rendelethez 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81"/>
  <sheetViews>
    <sheetView workbookViewId="0" topLeftCell="A62">
      <selection activeCell="E89" sqref="E89"/>
    </sheetView>
  </sheetViews>
  <sheetFormatPr defaultColWidth="9.140625" defaultRowHeight="12.75"/>
  <cols>
    <col min="1" max="1" width="5.7109375" style="37" customWidth="1"/>
    <col min="2" max="2" width="4.8515625" style="0" customWidth="1"/>
    <col min="3" max="3" width="32.140625" style="0" bestFit="1" customWidth="1"/>
    <col min="4" max="7" width="11.421875" style="0" customWidth="1"/>
  </cols>
  <sheetData>
    <row r="1" spans="1:6" s="161" customFormat="1" ht="20.25">
      <c r="A1" s="381" t="s">
        <v>358</v>
      </c>
      <c r="B1" s="381"/>
      <c r="C1" s="381"/>
      <c r="D1" s="382"/>
      <c r="E1" s="355"/>
      <c r="F1" s="216"/>
    </row>
    <row r="2" spans="1:7" ht="32.25" customHeight="1">
      <c r="A2" s="395" t="s">
        <v>366</v>
      </c>
      <c r="B2" s="395"/>
      <c r="C2" s="395"/>
      <c r="D2" s="395"/>
      <c r="E2" s="395"/>
      <c r="F2" s="395"/>
      <c r="G2" s="395"/>
    </row>
    <row r="3" spans="1:7" ht="34.5" thickBot="1">
      <c r="A3" s="141" t="s">
        <v>77</v>
      </c>
      <c r="B3" s="141" t="s">
        <v>78</v>
      </c>
      <c r="C3" s="141" t="s">
        <v>79</v>
      </c>
      <c r="D3" s="299" t="s">
        <v>352</v>
      </c>
      <c r="E3" s="299" t="s">
        <v>353</v>
      </c>
      <c r="F3" s="299" t="s">
        <v>354</v>
      </c>
      <c r="G3" s="299" t="s">
        <v>355</v>
      </c>
    </row>
    <row r="4" spans="1:7" ht="12.75">
      <c r="A4"/>
      <c r="B4" s="387" t="s">
        <v>324</v>
      </c>
      <c r="C4" s="388"/>
      <c r="D4" s="20"/>
      <c r="E4" s="20"/>
      <c r="F4" s="20"/>
      <c r="G4" s="20"/>
    </row>
    <row r="5" spans="1:7" ht="12.75">
      <c r="A5" t="s">
        <v>43</v>
      </c>
      <c r="B5" s="21"/>
      <c r="C5" s="23" t="s">
        <v>73</v>
      </c>
      <c r="D5" s="20"/>
      <c r="E5" s="20"/>
      <c r="F5" s="20"/>
      <c r="G5" s="20"/>
    </row>
    <row r="6" spans="1:7" ht="12.75">
      <c r="A6"/>
      <c r="B6" s="21">
        <v>39083</v>
      </c>
      <c r="C6" t="s">
        <v>31</v>
      </c>
      <c r="D6" s="20">
        <v>5324</v>
      </c>
      <c r="E6" s="20">
        <v>6013</v>
      </c>
      <c r="F6" s="20">
        <v>1320</v>
      </c>
      <c r="G6" s="20">
        <f>SUM(D6:F6)</f>
        <v>12657</v>
      </c>
    </row>
    <row r="7" spans="1:7" ht="12.75">
      <c r="A7"/>
      <c r="B7" s="21">
        <v>39084</v>
      </c>
      <c r="C7" t="s">
        <v>208</v>
      </c>
      <c r="D7" s="20">
        <v>1386</v>
      </c>
      <c r="E7" s="20">
        <v>1637</v>
      </c>
      <c r="F7" s="20">
        <v>356</v>
      </c>
      <c r="G7" s="20">
        <f aca="true" t="shared" si="0" ref="G7:G14">SUM(D7:F7)</f>
        <v>3379</v>
      </c>
    </row>
    <row r="8" spans="1:7" ht="12.75">
      <c r="A8"/>
      <c r="B8" s="21">
        <v>39085</v>
      </c>
      <c r="C8" t="s">
        <v>5</v>
      </c>
      <c r="D8" s="20">
        <v>63251</v>
      </c>
      <c r="E8" s="20">
        <v>8042</v>
      </c>
      <c r="F8" s="20"/>
      <c r="G8" s="20">
        <f t="shared" si="0"/>
        <v>71293</v>
      </c>
    </row>
    <row r="9" spans="1:7" ht="12.75">
      <c r="A9"/>
      <c r="B9" s="21">
        <v>39086</v>
      </c>
      <c r="C9" t="s">
        <v>209</v>
      </c>
      <c r="D9" s="20">
        <v>52463</v>
      </c>
      <c r="E9" s="20">
        <v>351</v>
      </c>
      <c r="F9" s="20"/>
      <c r="G9" s="20">
        <f t="shared" si="0"/>
        <v>52814</v>
      </c>
    </row>
    <row r="10" spans="1:7" ht="12.75">
      <c r="A10"/>
      <c r="B10" s="21">
        <v>39087</v>
      </c>
      <c r="C10" t="s">
        <v>210</v>
      </c>
      <c r="D10" s="20">
        <v>2640</v>
      </c>
      <c r="E10" s="20">
        <v>2241</v>
      </c>
      <c r="F10" s="20">
        <v>8534</v>
      </c>
      <c r="G10" s="20">
        <f t="shared" si="0"/>
        <v>13415</v>
      </c>
    </row>
    <row r="11" spans="1:7" ht="12.75">
      <c r="A11"/>
      <c r="B11" s="21">
        <v>39088</v>
      </c>
      <c r="C11" t="s">
        <v>211</v>
      </c>
      <c r="D11" s="20">
        <v>12100</v>
      </c>
      <c r="E11" s="20"/>
      <c r="F11" s="20"/>
      <c r="G11" s="20">
        <f t="shared" si="0"/>
        <v>12100</v>
      </c>
    </row>
    <row r="12" spans="1:7" ht="12.75">
      <c r="A12"/>
      <c r="B12" s="21">
        <v>39089</v>
      </c>
      <c r="C12" t="s">
        <v>212</v>
      </c>
      <c r="D12" s="20"/>
      <c r="E12" s="20"/>
      <c r="F12" s="20"/>
      <c r="G12" s="20">
        <f t="shared" si="0"/>
        <v>0</v>
      </c>
    </row>
    <row r="13" spans="1:7" ht="12.75">
      <c r="A13"/>
      <c r="B13" s="21">
        <v>39090</v>
      </c>
      <c r="C13" t="s">
        <v>74</v>
      </c>
      <c r="D13" s="20"/>
      <c r="E13" s="20">
        <v>1000</v>
      </c>
      <c r="F13" s="20"/>
      <c r="G13" s="20">
        <f t="shared" si="0"/>
        <v>1000</v>
      </c>
    </row>
    <row r="14" spans="1:7" ht="12.75">
      <c r="A14"/>
      <c r="B14" s="21">
        <v>39091</v>
      </c>
      <c r="C14" t="s">
        <v>134</v>
      </c>
      <c r="D14" s="20">
        <v>55475</v>
      </c>
      <c r="E14" s="20">
        <v>32776</v>
      </c>
      <c r="F14" s="20"/>
      <c r="G14" s="20">
        <f t="shared" si="0"/>
        <v>88251</v>
      </c>
    </row>
    <row r="15" spans="1:7" ht="12.75">
      <c r="A15" s="142"/>
      <c r="B15" s="143"/>
      <c r="C15" s="142" t="s">
        <v>28</v>
      </c>
      <c r="D15" s="144">
        <f>SUM(D6:D14)</f>
        <v>192639</v>
      </c>
      <c r="E15" s="144">
        <f>SUM(E6:E14)</f>
        <v>52060</v>
      </c>
      <c r="F15" s="144">
        <f>SUM(F6:F13)</f>
        <v>10210</v>
      </c>
      <c r="G15" s="144">
        <f>SUM(G6:G14)</f>
        <v>254909</v>
      </c>
    </row>
    <row r="16" spans="1:7" ht="12.75">
      <c r="A16" s="5"/>
      <c r="B16" s="393" t="s">
        <v>349</v>
      </c>
      <c r="C16" s="394"/>
      <c r="D16" s="20"/>
      <c r="E16" s="20"/>
      <c r="F16" s="20"/>
      <c r="G16" s="20"/>
    </row>
    <row r="17" spans="1:7" ht="12.75">
      <c r="A17" t="s">
        <v>43</v>
      </c>
      <c r="B17" s="21"/>
      <c r="C17" t="s">
        <v>73</v>
      </c>
      <c r="D17" s="20"/>
      <c r="E17" s="20"/>
      <c r="F17" s="20"/>
      <c r="G17" s="20"/>
    </row>
    <row r="18" spans="1:7" ht="12.75">
      <c r="A18"/>
      <c r="B18" s="21">
        <v>39083</v>
      </c>
      <c r="C18" t="s">
        <v>31</v>
      </c>
      <c r="D18" s="20">
        <v>42868</v>
      </c>
      <c r="E18" s="20">
        <v>10385</v>
      </c>
      <c r="F18" s="20"/>
      <c r="G18" s="20">
        <f>SUM(D18:F18)</f>
        <v>53253</v>
      </c>
    </row>
    <row r="19" spans="1:7" ht="12.75">
      <c r="A19"/>
      <c r="B19" s="21">
        <v>39084</v>
      </c>
      <c r="C19" t="s">
        <v>208</v>
      </c>
      <c r="D19" s="20">
        <v>10654</v>
      </c>
      <c r="E19" s="20">
        <v>2451</v>
      </c>
      <c r="F19" s="20"/>
      <c r="G19" s="20">
        <f aca="true" t="shared" si="1" ref="G19:G26">SUM(D19:F19)</f>
        <v>13105</v>
      </c>
    </row>
    <row r="20" spans="1:7" ht="12.75">
      <c r="A20"/>
      <c r="B20" s="21">
        <v>39085</v>
      </c>
      <c r="C20" t="s">
        <v>5</v>
      </c>
      <c r="D20" s="20">
        <v>13209</v>
      </c>
      <c r="E20" s="20">
        <v>2000</v>
      </c>
      <c r="F20" s="20"/>
      <c r="G20" s="20">
        <f t="shared" si="1"/>
        <v>15209</v>
      </c>
    </row>
    <row r="21" spans="1:7" ht="12.75">
      <c r="A21"/>
      <c r="B21" s="21">
        <v>39086</v>
      </c>
      <c r="C21" t="s">
        <v>209</v>
      </c>
      <c r="D21" s="20"/>
      <c r="E21" s="20"/>
      <c r="F21" s="20"/>
      <c r="G21" s="20">
        <f t="shared" si="1"/>
        <v>0</v>
      </c>
    </row>
    <row r="22" spans="1:7" ht="12.75">
      <c r="A22"/>
      <c r="B22" s="21">
        <v>39087</v>
      </c>
      <c r="C22" t="s">
        <v>210</v>
      </c>
      <c r="D22" s="20"/>
      <c r="E22" s="20"/>
      <c r="F22" s="20"/>
      <c r="G22" s="20">
        <f t="shared" si="1"/>
        <v>0</v>
      </c>
    </row>
    <row r="23" spans="1:7" ht="12.75">
      <c r="A23"/>
      <c r="B23" s="21">
        <v>39088</v>
      </c>
      <c r="C23" t="s">
        <v>211</v>
      </c>
      <c r="D23" s="20">
        <v>7700</v>
      </c>
      <c r="E23" s="20"/>
      <c r="F23" s="20"/>
      <c r="G23" s="20">
        <f t="shared" si="1"/>
        <v>7700</v>
      </c>
    </row>
    <row r="24" spans="1:7" ht="12.75">
      <c r="A24"/>
      <c r="B24" s="21">
        <v>39089</v>
      </c>
      <c r="C24" t="s">
        <v>212</v>
      </c>
      <c r="D24" s="20"/>
      <c r="E24" s="20"/>
      <c r="F24" s="20"/>
      <c r="G24" s="20">
        <f t="shared" si="1"/>
        <v>0</v>
      </c>
    </row>
    <row r="25" spans="1:7" ht="12.75">
      <c r="A25"/>
      <c r="B25" s="21">
        <v>39090</v>
      </c>
      <c r="C25" t="s">
        <v>133</v>
      </c>
      <c r="D25" s="20"/>
      <c r="E25" s="20"/>
      <c r="F25" s="20"/>
      <c r="G25" s="20">
        <f t="shared" si="1"/>
        <v>0</v>
      </c>
    </row>
    <row r="26" spans="1:7" ht="12.75">
      <c r="A26"/>
      <c r="B26" s="21">
        <v>39091</v>
      </c>
      <c r="C26" t="s">
        <v>134</v>
      </c>
      <c r="D26" s="20"/>
      <c r="E26" s="20"/>
      <c r="F26" s="20"/>
      <c r="G26" s="20">
        <f t="shared" si="1"/>
        <v>0</v>
      </c>
    </row>
    <row r="27" spans="1:7" ht="12.75">
      <c r="A27" s="142"/>
      <c r="B27" s="143"/>
      <c r="C27" s="142" t="s">
        <v>28</v>
      </c>
      <c r="D27" s="144">
        <f>SUM(D18:D26)</f>
        <v>74431</v>
      </c>
      <c r="E27" s="144">
        <f>SUM(E18:E26)</f>
        <v>14836</v>
      </c>
      <c r="F27" s="144">
        <f>SUM(F18:F26)</f>
        <v>0</v>
      </c>
      <c r="G27" s="144">
        <f>SUM(G18:G26)</f>
        <v>89267</v>
      </c>
    </row>
    <row r="28" spans="1:7" ht="12.75">
      <c r="A28" s="16"/>
      <c r="B28" s="390" t="s">
        <v>109</v>
      </c>
      <c r="C28" s="391"/>
      <c r="D28" s="20"/>
      <c r="E28" s="20"/>
      <c r="F28" s="20"/>
      <c r="G28" s="20"/>
    </row>
    <row r="29" spans="1:7" ht="12.75">
      <c r="A29" t="s">
        <v>43</v>
      </c>
      <c r="B29" s="21"/>
      <c r="C29" t="s">
        <v>73</v>
      </c>
      <c r="D29" s="20"/>
      <c r="E29" s="20"/>
      <c r="F29" s="20"/>
      <c r="G29" s="20"/>
    </row>
    <row r="30" spans="1:7" ht="12.75">
      <c r="A30"/>
      <c r="B30" s="21">
        <v>39083</v>
      </c>
      <c r="C30" t="s">
        <v>31</v>
      </c>
      <c r="D30" s="20">
        <v>33694</v>
      </c>
      <c r="E30" s="20">
        <v>13845</v>
      </c>
      <c r="F30" s="20"/>
      <c r="G30" s="20">
        <f>SUM(D30:F30)</f>
        <v>47539</v>
      </c>
    </row>
    <row r="31" spans="1:7" ht="12.75">
      <c r="A31"/>
      <c r="B31" s="21">
        <v>39084</v>
      </c>
      <c r="C31" t="s">
        <v>208</v>
      </c>
      <c r="D31" s="20">
        <v>8731</v>
      </c>
      <c r="E31" s="20">
        <v>3716</v>
      </c>
      <c r="F31" s="20"/>
      <c r="G31" s="20">
        <f>SUM(D31:F31)</f>
        <v>12447</v>
      </c>
    </row>
    <row r="32" spans="1:7" ht="12.75">
      <c r="A32"/>
      <c r="B32" s="21">
        <v>39085</v>
      </c>
      <c r="C32" t="s">
        <v>5</v>
      </c>
      <c r="D32" s="20">
        <v>76920</v>
      </c>
      <c r="E32" s="20">
        <v>9377</v>
      </c>
      <c r="F32" s="20"/>
      <c r="G32" s="20">
        <f>SUM(D32:F32)</f>
        <v>86297</v>
      </c>
    </row>
    <row r="33" spans="1:7" ht="12.75">
      <c r="A33"/>
      <c r="B33" s="21">
        <v>39086</v>
      </c>
      <c r="C33" t="s">
        <v>209</v>
      </c>
      <c r="D33" s="20"/>
      <c r="E33" s="20"/>
      <c r="F33" s="20"/>
      <c r="G33" s="20">
        <f>SUM(D33:F33)</f>
        <v>0</v>
      </c>
    </row>
    <row r="34" spans="1:7" ht="12.75">
      <c r="A34"/>
      <c r="B34" s="21">
        <v>41283</v>
      </c>
      <c r="C34" t="s">
        <v>74</v>
      </c>
      <c r="D34" s="20"/>
      <c r="E34" s="20"/>
      <c r="F34" s="20"/>
      <c r="G34" s="20">
        <f>SUM(D34:F34)</f>
        <v>0</v>
      </c>
    </row>
    <row r="35" spans="1:7" ht="12.75">
      <c r="A35" s="142"/>
      <c r="B35" s="143"/>
      <c r="C35" s="142" t="s">
        <v>28</v>
      </c>
      <c r="D35" s="144">
        <f>SUM(D30:D34)</f>
        <v>119345</v>
      </c>
      <c r="E35" s="144">
        <f>SUM(E30:E34)</f>
        <v>26938</v>
      </c>
      <c r="F35" s="144">
        <f>SUM(F30:F34)</f>
        <v>0</v>
      </c>
      <c r="G35" s="144">
        <f>SUM(G30:G34)</f>
        <v>146283</v>
      </c>
    </row>
    <row r="36" spans="1:7" ht="12.75">
      <c r="A36"/>
      <c r="B36" s="389" t="s">
        <v>185</v>
      </c>
      <c r="C36" s="373"/>
      <c r="D36" s="20"/>
      <c r="E36" s="20"/>
      <c r="F36" s="20"/>
      <c r="G36" s="20"/>
    </row>
    <row r="37" spans="1:7" ht="12.75">
      <c r="A37" t="s">
        <v>43</v>
      </c>
      <c r="B37" s="21"/>
      <c r="C37" t="s">
        <v>73</v>
      </c>
      <c r="D37" s="20"/>
      <c r="E37" s="20"/>
      <c r="F37" s="20"/>
      <c r="G37" s="20"/>
    </row>
    <row r="38" spans="1:7" ht="12.75">
      <c r="A38"/>
      <c r="B38" s="21">
        <v>39083</v>
      </c>
      <c r="C38" t="s">
        <v>31</v>
      </c>
      <c r="D38" s="20">
        <v>36719</v>
      </c>
      <c r="E38" s="20">
        <v>8034</v>
      </c>
      <c r="F38" s="20"/>
      <c r="G38" s="20">
        <f>SUM(D38:F38)</f>
        <v>44753</v>
      </c>
    </row>
    <row r="39" spans="1:7" ht="12.75">
      <c r="A39"/>
      <c r="B39" s="21">
        <v>39084</v>
      </c>
      <c r="C39" t="s">
        <v>208</v>
      </c>
      <c r="D39" s="20">
        <v>9914</v>
      </c>
      <c r="E39" s="20">
        <v>2170</v>
      </c>
      <c r="F39" s="20"/>
      <c r="G39" s="20">
        <f>SUM(D39:F39)</f>
        <v>12084</v>
      </c>
    </row>
    <row r="40" spans="1:7" ht="12.75">
      <c r="A40"/>
      <c r="B40" s="21">
        <v>39085</v>
      </c>
      <c r="C40" t="s">
        <v>5</v>
      </c>
      <c r="D40" s="20">
        <v>18825</v>
      </c>
      <c r="E40" s="20">
        <v>4293</v>
      </c>
      <c r="F40" s="20"/>
      <c r="G40" s="20">
        <f>SUM(D40:F40)</f>
        <v>23118</v>
      </c>
    </row>
    <row r="41" spans="1:7" ht="12.75">
      <c r="A41" s="142"/>
      <c r="B41" s="143"/>
      <c r="C41" s="142" t="s">
        <v>28</v>
      </c>
      <c r="D41" s="144">
        <f>SUM(D38:D40)</f>
        <v>65458</v>
      </c>
      <c r="E41" s="144">
        <f>SUM(E38:E40)</f>
        <v>14497</v>
      </c>
      <c r="F41" s="144">
        <f>SUM(F38:F40)</f>
        <v>0</v>
      </c>
      <c r="G41" s="144">
        <f>SUM(G38:G40)</f>
        <v>79955</v>
      </c>
    </row>
    <row r="42" spans="1:7" ht="12.75">
      <c r="A42"/>
      <c r="B42" s="389" t="s">
        <v>186</v>
      </c>
      <c r="C42" s="392"/>
      <c r="D42" s="20"/>
      <c r="E42" s="20"/>
      <c r="F42" s="20"/>
      <c r="G42" s="20"/>
    </row>
    <row r="43" spans="1:7" ht="12.75">
      <c r="A43" t="s">
        <v>43</v>
      </c>
      <c r="B43" s="21"/>
      <c r="C43" t="s">
        <v>73</v>
      </c>
      <c r="D43" s="20"/>
      <c r="E43" s="20"/>
      <c r="F43" s="20"/>
      <c r="G43" s="20"/>
    </row>
    <row r="44" spans="1:7" ht="12.75">
      <c r="A44"/>
      <c r="B44" s="21">
        <v>39083</v>
      </c>
      <c r="C44" t="s">
        <v>31</v>
      </c>
      <c r="D44" s="20">
        <v>7775</v>
      </c>
      <c r="E44" s="20"/>
      <c r="F44" s="20"/>
      <c r="G44" s="20">
        <f>SUM(D44:F44)</f>
        <v>7775</v>
      </c>
    </row>
    <row r="45" spans="1:7" ht="12.75">
      <c r="A45"/>
      <c r="B45" s="21">
        <v>39084</v>
      </c>
      <c r="C45" t="s">
        <v>208</v>
      </c>
      <c r="D45" s="20">
        <v>2144</v>
      </c>
      <c r="E45" s="20"/>
      <c r="F45" s="20"/>
      <c r="G45" s="20">
        <f>SUM(D45:F45)</f>
        <v>2144</v>
      </c>
    </row>
    <row r="46" spans="1:7" ht="12.75">
      <c r="A46"/>
      <c r="B46" s="21">
        <v>39085</v>
      </c>
      <c r="C46" t="s">
        <v>5</v>
      </c>
      <c r="D46" s="20">
        <v>3543</v>
      </c>
      <c r="E46" s="20">
        <v>3457</v>
      </c>
      <c r="F46" s="20"/>
      <c r="G46" s="20">
        <f>SUM(D46:F46)</f>
        <v>7000</v>
      </c>
    </row>
    <row r="47" spans="1:7" ht="12.75">
      <c r="A47"/>
      <c r="B47" s="21">
        <v>39086</v>
      </c>
      <c r="C47" t="s">
        <v>210</v>
      </c>
      <c r="D47" s="20"/>
      <c r="E47" s="20"/>
      <c r="F47" s="20"/>
      <c r="G47" s="20">
        <f>SUM(D47:F47)</f>
        <v>0</v>
      </c>
    </row>
    <row r="48" spans="1:7" ht="12.75">
      <c r="A48" s="142"/>
      <c r="B48" s="143"/>
      <c r="C48" s="142" t="s">
        <v>28</v>
      </c>
      <c r="D48" s="144">
        <f>SUM(D44:D47)</f>
        <v>13462</v>
      </c>
      <c r="E48" s="144">
        <f>SUM(E44:E47)</f>
        <v>3457</v>
      </c>
      <c r="F48" s="144">
        <f>SUM(F44:F47)</f>
        <v>0</v>
      </c>
      <c r="G48" s="144">
        <f>SUM(G44:G47)</f>
        <v>16919</v>
      </c>
    </row>
    <row r="49" spans="1:7" ht="12.75">
      <c r="A49" s="16" t="s">
        <v>43</v>
      </c>
      <c r="B49" s="146"/>
      <c r="C49" s="147" t="s">
        <v>71</v>
      </c>
      <c r="D49" s="38"/>
      <c r="E49" s="38"/>
      <c r="F49" s="38"/>
      <c r="G49" s="38"/>
    </row>
    <row r="50" spans="1:7" ht="12.75">
      <c r="A50"/>
      <c r="B50" s="146">
        <v>39083</v>
      </c>
      <c r="C50" s="16" t="s">
        <v>31</v>
      </c>
      <c r="D50" s="38">
        <f aca="true" t="shared" si="2" ref="D50:G52">D6+D18+D30+D38+D44</f>
        <v>126380</v>
      </c>
      <c r="E50" s="38">
        <f t="shared" si="2"/>
        <v>38277</v>
      </c>
      <c r="F50" s="38">
        <f t="shared" si="2"/>
        <v>1320</v>
      </c>
      <c r="G50" s="38">
        <f t="shared" si="2"/>
        <v>165977</v>
      </c>
    </row>
    <row r="51" spans="1:7" ht="12.75">
      <c r="A51"/>
      <c r="B51" s="146">
        <v>39084</v>
      </c>
      <c r="C51" s="16" t="s">
        <v>208</v>
      </c>
      <c r="D51" s="38">
        <f t="shared" si="2"/>
        <v>32829</v>
      </c>
      <c r="E51" s="38">
        <f t="shared" si="2"/>
        <v>9974</v>
      </c>
      <c r="F51" s="38">
        <f t="shared" si="2"/>
        <v>356</v>
      </c>
      <c r="G51" s="38">
        <f t="shared" si="2"/>
        <v>43159</v>
      </c>
    </row>
    <row r="52" spans="1:7" ht="12.75">
      <c r="A52"/>
      <c r="B52" s="146">
        <v>39085</v>
      </c>
      <c r="C52" s="16" t="s">
        <v>5</v>
      </c>
      <c r="D52" s="38">
        <f t="shared" si="2"/>
        <v>175748</v>
      </c>
      <c r="E52" s="38">
        <f t="shared" si="2"/>
        <v>27169</v>
      </c>
      <c r="F52" s="38">
        <f t="shared" si="2"/>
        <v>0</v>
      </c>
      <c r="G52" s="38">
        <f t="shared" si="2"/>
        <v>202917</v>
      </c>
    </row>
    <row r="53" spans="1:7" ht="12.75">
      <c r="A53"/>
      <c r="B53" s="146">
        <v>39086</v>
      </c>
      <c r="C53" s="16" t="s">
        <v>209</v>
      </c>
      <c r="D53" s="38">
        <f>D9+D21+D33</f>
        <v>52463</v>
      </c>
      <c r="E53" s="38">
        <f>E9+E21+E33</f>
        <v>351</v>
      </c>
      <c r="F53" s="38">
        <f>F9+F21+F33</f>
        <v>0</v>
      </c>
      <c r="G53" s="38">
        <f>G9+G21+G33</f>
        <v>52814</v>
      </c>
    </row>
    <row r="54" spans="1:7" ht="12.75">
      <c r="A54"/>
      <c r="B54" s="146">
        <v>39087</v>
      </c>
      <c r="C54" s="16" t="s">
        <v>210</v>
      </c>
      <c r="D54" s="38">
        <f>D10+D22+D47</f>
        <v>2640</v>
      </c>
      <c r="E54" s="38">
        <f>E10+E22+E47</f>
        <v>2241</v>
      </c>
      <c r="F54" s="38">
        <f>F10+F22+F47</f>
        <v>8534</v>
      </c>
      <c r="G54" s="38">
        <f>G10+G22+G47</f>
        <v>13415</v>
      </c>
    </row>
    <row r="55" spans="1:7" ht="12.75">
      <c r="A55"/>
      <c r="B55" s="146">
        <v>39088</v>
      </c>
      <c r="C55" s="16" t="s">
        <v>211</v>
      </c>
      <c r="D55" s="38">
        <f aca="true" t="shared" si="3" ref="D55:G58">D11+D23</f>
        <v>19800</v>
      </c>
      <c r="E55" s="38">
        <f t="shared" si="3"/>
        <v>0</v>
      </c>
      <c r="F55" s="38">
        <f t="shared" si="3"/>
        <v>0</v>
      </c>
      <c r="G55" s="38">
        <f t="shared" si="3"/>
        <v>19800</v>
      </c>
    </row>
    <row r="56" spans="1:7" ht="12.75">
      <c r="A56"/>
      <c r="B56" s="146">
        <v>39089</v>
      </c>
      <c r="C56" s="16" t="s">
        <v>212</v>
      </c>
      <c r="D56" s="38">
        <f t="shared" si="3"/>
        <v>0</v>
      </c>
      <c r="E56" s="38">
        <f t="shared" si="3"/>
        <v>0</v>
      </c>
      <c r="F56" s="38">
        <f t="shared" si="3"/>
        <v>0</v>
      </c>
      <c r="G56" s="38">
        <f t="shared" si="3"/>
        <v>0</v>
      </c>
    </row>
    <row r="57" spans="1:7" ht="12.75">
      <c r="A57"/>
      <c r="B57" s="146">
        <v>39090</v>
      </c>
      <c r="C57" s="16" t="s">
        <v>133</v>
      </c>
      <c r="D57" s="38">
        <f t="shared" si="3"/>
        <v>0</v>
      </c>
      <c r="E57" s="38">
        <f t="shared" si="3"/>
        <v>1000</v>
      </c>
      <c r="F57" s="38">
        <f t="shared" si="3"/>
        <v>0</v>
      </c>
      <c r="G57" s="38">
        <f t="shared" si="3"/>
        <v>1000</v>
      </c>
    </row>
    <row r="58" spans="1:7" ht="12.75">
      <c r="A58"/>
      <c r="B58" s="146">
        <v>39091</v>
      </c>
      <c r="C58" s="16" t="s">
        <v>134</v>
      </c>
      <c r="D58" s="38">
        <f t="shared" si="3"/>
        <v>55475</v>
      </c>
      <c r="E58" s="38">
        <f t="shared" si="3"/>
        <v>32776</v>
      </c>
      <c r="F58" s="38">
        <f t="shared" si="3"/>
        <v>0</v>
      </c>
      <c r="G58" s="38">
        <f t="shared" si="3"/>
        <v>88251</v>
      </c>
    </row>
    <row r="59" spans="1:7" ht="12.75">
      <c r="A59" s="147" t="s">
        <v>43</v>
      </c>
      <c r="B59" s="148"/>
      <c r="C59" s="147" t="s">
        <v>214</v>
      </c>
      <c r="D59" s="149">
        <f>SUM(D50:D58)</f>
        <v>465335</v>
      </c>
      <c r="E59" s="149">
        <f>SUM(E50:E58)</f>
        <v>111788</v>
      </c>
      <c r="F59" s="149">
        <f>SUM(F50:F58)</f>
        <v>10210</v>
      </c>
      <c r="G59" s="149">
        <f>SUM(G50:G58)</f>
        <v>587333</v>
      </c>
    </row>
    <row r="61" spans="1:7" ht="18">
      <c r="A61" s="386" t="s">
        <v>359</v>
      </c>
      <c r="B61" s="385"/>
      <c r="C61" s="385"/>
      <c r="D61" s="385"/>
      <c r="F61" s="215"/>
      <c r="G61" s="20"/>
    </row>
    <row r="62" spans="1:7" ht="34.5" thickBot="1">
      <c r="A62" s="141" t="s">
        <v>77</v>
      </c>
      <c r="B62" s="141" t="s">
        <v>78</v>
      </c>
      <c r="C62" s="141" t="s">
        <v>79</v>
      </c>
      <c r="D62" s="299" t="s">
        <v>352</v>
      </c>
      <c r="E62" s="299" t="s">
        <v>353</v>
      </c>
      <c r="F62" s="299" t="s">
        <v>354</v>
      </c>
      <c r="G62" s="299" t="s">
        <v>355</v>
      </c>
    </row>
    <row r="63" spans="1:7" ht="12.75">
      <c r="A63"/>
      <c r="B63" s="21"/>
      <c r="C63" s="150" t="s">
        <v>324</v>
      </c>
      <c r="D63" s="20"/>
      <c r="E63" s="20"/>
      <c r="F63" s="20"/>
      <c r="G63" s="20"/>
    </row>
    <row r="64" spans="1:7" ht="12.75">
      <c r="A64" t="s">
        <v>49</v>
      </c>
      <c r="B64" s="21"/>
      <c r="C64" t="s">
        <v>6</v>
      </c>
      <c r="D64" s="20"/>
      <c r="E64" s="20"/>
      <c r="F64" s="20"/>
      <c r="G64" s="20"/>
    </row>
    <row r="65" spans="1:7" ht="12.75">
      <c r="A65"/>
      <c r="B65" s="21">
        <v>39114</v>
      </c>
      <c r="C65" t="s">
        <v>75</v>
      </c>
      <c r="D65" s="20">
        <v>0</v>
      </c>
      <c r="E65" s="20">
        <v>419654</v>
      </c>
      <c r="F65" s="20"/>
      <c r="G65" s="20">
        <f aca="true" t="shared" si="4" ref="G65:G70">SUM(D65:F65)</f>
        <v>419654</v>
      </c>
    </row>
    <row r="66" spans="1:7" ht="12.75">
      <c r="A66"/>
      <c r="B66" s="21">
        <v>39115</v>
      </c>
      <c r="C66" t="s">
        <v>175</v>
      </c>
      <c r="D66" s="20"/>
      <c r="E66" s="20">
        <v>1334</v>
      </c>
      <c r="F66" s="20"/>
      <c r="G66" s="20">
        <f t="shared" si="4"/>
        <v>1334</v>
      </c>
    </row>
    <row r="67" spans="1:7" ht="12.75">
      <c r="A67"/>
      <c r="B67" s="21">
        <v>39116</v>
      </c>
      <c r="C67" t="s">
        <v>215</v>
      </c>
      <c r="D67" s="20"/>
      <c r="E67" s="20">
        <v>142497</v>
      </c>
      <c r="F67" s="20"/>
      <c r="G67" s="20">
        <f t="shared" si="4"/>
        <v>142497</v>
      </c>
    </row>
    <row r="68" spans="1:7" ht="12.75">
      <c r="A68"/>
      <c r="B68" s="21">
        <v>39117</v>
      </c>
      <c r="C68" t="s">
        <v>216</v>
      </c>
      <c r="D68" s="20"/>
      <c r="E68" s="20"/>
      <c r="F68" s="20"/>
      <c r="G68" s="20">
        <f t="shared" si="4"/>
        <v>0</v>
      </c>
    </row>
    <row r="69" spans="1:7" ht="12.75">
      <c r="A69"/>
      <c r="B69" s="21">
        <v>39118</v>
      </c>
      <c r="C69" t="s">
        <v>76</v>
      </c>
      <c r="D69" s="20">
        <v>35510</v>
      </c>
      <c r="E69" s="20">
        <v>0</v>
      </c>
      <c r="F69" s="20"/>
      <c r="G69" s="20">
        <f t="shared" si="4"/>
        <v>35510</v>
      </c>
    </row>
    <row r="70" spans="1:7" ht="12.75">
      <c r="A70"/>
      <c r="B70" s="21">
        <v>39850</v>
      </c>
      <c r="C70" t="s">
        <v>217</v>
      </c>
      <c r="D70" s="20">
        <v>4715</v>
      </c>
      <c r="E70" s="20"/>
      <c r="F70" s="20"/>
      <c r="G70" s="20">
        <f t="shared" si="4"/>
        <v>4715</v>
      </c>
    </row>
    <row r="71" spans="1:7" ht="12.75">
      <c r="A71" s="145" t="s">
        <v>49</v>
      </c>
      <c r="B71" s="151"/>
      <c r="C71" s="152" t="s">
        <v>72</v>
      </c>
      <c r="D71" s="153">
        <f>SUM(D65:D70)</f>
        <v>40225</v>
      </c>
      <c r="E71" s="153">
        <f>SUM(E65:E70)</f>
        <v>563485</v>
      </c>
      <c r="F71" s="153">
        <f>SUM(F65:F70)</f>
        <v>0</v>
      </c>
      <c r="G71" s="153">
        <f>SUM(G65:G70)</f>
        <v>603710</v>
      </c>
    </row>
    <row r="73" spans="1:7" ht="20.25">
      <c r="A73" s="383" t="s">
        <v>360</v>
      </c>
      <c r="B73" s="384"/>
      <c r="C73" s="384"/>
      <c r="D73" s="385"/>
      <c r="F73" s="215"/>
      <c r="G73" s="20"/>
    </row>
    <row r="74" spans="1:7" ht="34.5" thickBot="1">
      <c r="A74" s="141" t="s">
        <v>77</v>
      </c>
      <c r="B74" s="141" t="s">
        <v>78</v>
      </c>
      <c r="C74" s="141" t="s">
        <v>79</v>
      </c>
      <c r="D74" s="299" t="s">
        <v>352</v>
      </c>
      <c r="E74" s="299" t="s">
        <v>353</v>
      </c>
      <c r="F74" s="299" t="s">
        <v>354</v>
      </c>
      <c r="G74" s="299" t="s">
        <v>355</v>
      </c>
    </row>
    <row r="75" spans="1:7" ht="12.75">
      <c r="A75"/>
      <c r="B75" s="21"/>
      <c r="C75" s="155" t="s">
        <v>324</v>
      </c>
      <c r="D75" s="20"/>
      <c r="E75" s="20"/>
      <c r="F75" s="20"/>
      <c r="G75" s="20"/>
    </row>
    <row r="76" spans="1:7" ht="12.75">
      <c r="A76" t="s">
        <v>53</v>
      </c>
      <c r="B76" s="21"/>
      <c r="C76" t="s">
        <v>80</v>
      </c>
      <c r="D76" s="20"/>
      <c r="E76" s="20"/>
      <c r="F76" s="20"/>
      <c r="G76" s="20"/>
    </row>
    <row r="77" spans="1:7" ht="12.75">
      <c r="A77"/>
      <c r="B77" s="21">
        <v>39142</v>
      </c>
      <c r="C77" t="s">
        <v>144</v>
      </c>
      <c r="D77" s="20">
        <v>4263</v>
      </c>
      <c r="E77" s="20"/>
      <c r="F77" s="20"/>
      <c r="G77" s="20">
        <f>SUM(D77:F77)</f>
        <v>4263</v>
      </c>
    </row>
    <row r="78" spans="1:7" ht="12.75">
      <c r="A78"/>
      <c r="B78" s="21">
        <v>41335</v>
      </c>
      <c r="C78" t="s">
        <v>365</v>
      </c>
      <c r="D78" s="20">
        <v>18176</v>
      </c>
      <c r="E78" s="20"/>
      <c r="F78" s="20"/>
      <c r="G78" s="20">
        <f>SUM(D78:F78)</f>
        <v>18176</v>
      </c>
    </row>
    <row r="79" spans="1:7" ht="15">
      <c r="A79" s="156" t="s">
        <v>53</v>
      </c>
      <c r="B79" s="157"/>
      <c r="C79" s="156" t="s">
        <v>148</v>
      </c>
      <c r="D79" s="158">
        <f>SUM(D77:D78)</f>
        <v>22439</v>
      </c>
      <c r="E79" s="158">
        <f>SUM(E77:E78)</f>
        <v>0</v>
      </c>
      <c r="F79" s="158">
        <f>SUM(F77:F78)</f>
        <v>0</v>
      </c>
      <c r="G79" s="158">
        <f>SUM(G77:G78)</f>
        <v>22439</v>
      </c>
    </row>
    <row r="80" spans="1:3" ht="12.75">
      <c r="A80"/>
      <c r="C80" t="s">
        <v>357</v>
      </c>
    </row>
    <row r="81" spans="1:7" ht="15.75">
      <c r="A81" s="159"/>
      <c r="B81" s="159"/>
      <c r="C81" s="159" t="s">
        <v>218</v>
      </c>
      <c r="D81" s="160">
        <f>D59+D71+D79</f>
        <v>527999</v>
      </c>
      <c r="E81" s="160">
        <f>E59+E71+E79</f>
        <v>675273</v>
      </c>
      <c r="F81" s="160">
        <f>F59+F71+F79</f>
        <v>10210</v>
      </c>
      <c r="G81" s="160">
        <f>G59+G71+G79</f>
        <v>1213482</v>
      </c>
    </row>
  </sheetData>
  <mergeCells count="9">
    <mergeCell ref="A1:E1"/>
    <mergeCell ref="A73:D73"/>
    <mergeCell ref="A61:D61"/>
    <mergeCell ref="B4:C4"/>
    <mergeCell ref="B36:C36"/>
    <mergeCell ref="B28:C28"/>
    <mergeCell ref="B42:C42"/>
    <mergeCell ref="B16:C16"/>
    <mergeCell ref="A2:G2"/>
  </mergeCells>
  <printOptions headings="1"/>
  <pageMargins left="0.75" right="0.75" top="1" bottom="1" header="0.5" footer="0.5"/>
  <pageSetup horizontalDpi="600" verticalDpi="600" orientation="portrait" paperSize="9" scale="75" r:id="rId1"/>
  <headerFooter alignWithMargins="0">
    <oddHeader>&amp;L2/a melléklet a1/2013. (I.25.). önk.rendelethez ezer Ft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50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7.28125" style="0" customWidth="1"/>
    <col min="2" max="2" width="4.8515625" style="0" customWidth="1"/>
    <col min="3" max="3" width="38.7109375" style="0" customWidth="1"/>
    <col min="4" max="4" width="9.00390625" style="0" customWidth="1"/>
  </cols>
  <sheetData>
    <row r="1" spans="1:5" ht="15.75">
      <c r="A1" s="396" t="s">
        <v>358</v>
      </c>
      <c r="B1" s="397"/>
      <c r="C1" s="397"/>
      <c r="D1" s="397"/>
      <c r="E1" s="355"/>
    </row>
    <row r="2" spans="1:5" ht="15.75">
      <c r="A2" s="396" t="s">
        <v>227</v>
      </c>
      <c r="B2" s="397"/>
      <c r="C2" s="397"/>
      <c r="D2" s="397"/>
      <c r="E2" s="355"/>
    </row>
    <row r="3" spans="1:4" ht="34.5" customHeight="1">
      <c r="A3" s="348" t="s">
        <v>77</v>
      </c>
      <c r="B3" s="348" t="s">
        <v>78</v>
      </c>
      <c r="C3" s="348" t="s">
        <v>79</v>
      </c>
      <c r="D3" s="349" t="s">
        <v>356</v>
      </c>
    </row>
    <row r="4" spans="1:4" ht="12.75">
      <c r="A4" s="21"/>
      <c r="B4" s="22"/>
      <c r="C4" s="27" t="s">
        <v>324</v>
      </c>
      <c r="D4" s="24"/>
    </row>
    <row r="5" spans="1:4" ht="12.75">
      <c r="A5" s="21" t="s">
        <v>0</v>
      </c>
      <c r="B5" s="22"/>
      <c r="C5" s="23" t="s">
        <v>73</v>
      </c>
      <c r="D5" s="24"/>
    </row>
    <row r="6" spans="1:4" ht="12.75">
      <c r="A6" s="21"/>
      <c r="B6" s="22">
        <v>39087</v>
      </c>
      <c r="C6" s="39" t="s">
        <v>102</v>
      </c>
      <c r="D6" s="24"/>
    </row>
    <row r="7" spans="1:4" ht="12.75">
      <c r="A7" s="21"/>
      <c r="B7" s="22"/>
      <c r="C7" s="23" t="s">
        <v>111</v>
      </c>
      <c r="D7" s="24">
        <v>11135</v>
      </c>
    </row>
    <row r="8" spans="1:4" ht="12.75">
      <c r="A8" s="21"/>
      <c r="B8" s="22"/>
      <c r="C8" s="23" t="s">
        <v>129</v>
      </c>
      <c r="D8" s="24">
        <v>300</v>
      </c>
    </row>
    <row r="9" spans="1:4" ht="12.75">
      <c r="A9" s="21"/>
      <c r="B9" s="22"/>
      <c r="C9" s="23" t="s">
        <v>417</v>
      </c>
      <c r="D9" s="24">
        <v>41028</v>
      </c>
    </row>
    <row r="10" spans="1:4" ht="12.75">
      <c r="A10" s="21"/>
      <c r="B10" s="22"/>
      <c r="C10" s="23" t="s">
        <v>221</v>
      </c>
      <c r="D10" s="24">
        <v>137</v>
      </c>
    </row>
    <row r="11" spans="1:4" ht="12.75">
      <c r="A11" s="21"/>
      <c r="B11" s="22"/>
      <c r="C11" s="23" t="s">
        <v>252</v>
      </c>
      <c r="D11" s="24">
        <v>214</v>
      </c>
    </row>
    <row r="12" spans="1:4" ht="12.75">
      <c r="A12" s="21"/>
      <c r="B12" s="22"/>
      <c r="C12" s="39" t="s">
        <v>28</v>
      </c>
      <c r="D12" s="40">
        <f>SUM(D7:D11)</f>
        <v>52814</v>
      </c>
    </row>
    <row r="13" spans="1:4" ht="12.75">
      <c r="A13" s="21"/>
      <c r="B13" s="22">
        <v>39088</v>
      </c>
      <c r="C13" s="41" t="s">
        <v>81</v>
      </c>
      <c r="D13" s="24"/>
    </row>
    <row r="14" spans="1:4" ht="12.75">
      <c r="A14" s="21"/>
      <c r="B14" s="22"/>
      <c r="C14" s="23" t="s">
        <v>342</v>
      </c>
      <c r="D14" s="24">
        <v>1600</v>
      </c>
    </row>
    <row r="15" spans="1:4" ht="12.75">
      <c r="A15" s="21"/>
      <c r="B15" s="22"/>
      <c r="C15" s="23" t="s">
        <v>93</v>
      </c>
      <c r="D15" s="24">
        <v>850</v>
      </c>
    </row>
    <row r="16" spans="1:4" ht="12.75">
      <c r="A16" s="21"/>
      <c r="B16" s="22"/>
      <c r="C16" s="23" t="s">
        <v>343</v>
      </c>
      <c r="D16" s="24">
        <v>974</v>
      </c>
    </row>
    <row r="17" spans="1:4" ht="12.75">
      <c r="A17" s="21"/>
      <c r="B17" s="22"/>
      <c r="C17" s="23" t="s">
        <v>82</v>
      </c>
      <c r="D17" s="24">
        <v>2500</v>
      </c>
    </row>
    <row r="18" spans="1:4" ht="12.75">
      <c r="A18" s="21"/>
      <c r="B18" s="22"/>
      <c r="C18" s="25" t="s">
        <v>11</v>
      </c>
      <c r="D18" s="350">
        <v>140</v>
      </c>
    </row>
    <row r="19" spans="1:4" ht="12.75">
      <c r="A19" s="21"/>
      <c r="B19" s="22"/>
      <c r="C19" s="25" t="s">
        <v>341</v>
      </c>
      <c r="D19" s="350">
        <v>5110</v>
      </c>
    </row>
    <row r="20" spans="1:4" ht="12.75">
      <c r="A20" s="21"/>
      <c r="B20" s="22"/>
      <c r="C20" s="242" t="s">
        <v>418</v>
      </c>
      <c r="D20" s="350">
        <v>1912</v>
      </c>
    </row>
    <row r="21" spans="1:4" ht="12.75">
      <c r="A21" s="21"/>
      <c r="B21" s="22"/>
      <c r="C21" s="242" t="s">
        <v>419</v>
      </c>
      <c r="D21" s="350">
        <v>329</v>
      </c>
    </row>
    <row r="22" spans="1:4" ht="12.75">
      <c r="A22" s="21"/>
      <c r="B22" s="22"/>
      <c r="C22" s="41" t="s">
        <v>28</v>
      </c>
      <c r="D22" s="42">
        <f>SUM(D14:D21)</f>
        <v>13415</v>
      </c>
    </row>
    <row r="23" spans="1:4" ht="12.75">
      <c r="A23" s="21"/>
      <c r="B23" s="22"/>
      <c r="C23" s="252" t="s">
        <v>84</v>
      </c>
      <c r="D23" s="253">
        <f>D12+D22</f>
        <v>66229</v>
      </c>
    </row>
    <row r="24" spans="3:5" ht="12.75">
      <c r="C24" s="21"/>
      <c r="D24" s="23"/>
      <c r="E24" s="24"/>
    </row>
    <row r="25" ht="12.75">
      <c r="D25" s="23"/>
    </row>
    <row r="26" spans="3:4" ht="12.75">
      <c r="C26" s="21"/>
      <c r="D26" s="1"/>
    </row>
    <row r="27" spans="3:4" ht="12.75">
      <c r="C27" s="21"/>
      <c r="D27" s="1"/>
    </row>
    <row r="28" spans="3:4" ht="12.75">
      <c r="C28" s="21"/>
      <c r="D28" s="1"/>
    </row>
    <row r="29" spans="3:4" ht="12.75">
      <c r="C29" s="21"/>
      <c r="D29" s="1"/>
    </row>
    <row r="30" ht="12.75">
      <c r="C30" s="21"/>
    </row>
    <row r="31" ht="12.75">
      <c r="C31" s="21"/>
    </row>
    <row r="32" ht="12.75">
      <c r="C32" s="21"/>
    </row>
    <row r="33" ht="12.75">
      <c r="C33" s="21"/>
    </row>
    <row r="34" ht="12.75">
      <c r="C34" s="21"/>
    </row>
    <row r="35" ht="12.75">
      <c r="C35" s="21"/>
    </row>
    <row r="36" ht="12.75">
      <c r="C36" s="21"/>
    </row>
    <row r="37" ht="12.75">
      <c r="C37" s="21"/>
    </row>
    <row r="38" ht="12.75">
      <c r="C38" s="21"/>
    </row>
    <row r="39" ht="12.75">
      <c r="C39" s="21"/>
    </row>
    <row r="40" ht="12.75">
      <c r="C40" s="21"/>
    </row>
    <row r="41" ht="12.75">
      <c r="C41" s="21"/>
    </row>
    <row r="42" ht="12.75">
      <c r="C42" s="21"/>
    </row>
    <row r="43" ht="12.75">
      <c r="C43" s="21"/>
    </row>
    <row r="44" ht="12.75">
      <c r="C44" s="21"/>
    </row>
    <row r="45" ht="12.75">
      <c r="C45" s="21"/>
    </row>
    <row r="46" ht="12.75">
      <c r="C46" s="21"/>
    </row>
    <row r="47" ht="12.75">
      <c r="C47" s="21"/>
    </row>
    <row r="48" ht="12.75">
      <c r="C48" s="21"/>
    </row>
    <row r="49" ht="12.75">
      <c r="C49" s="21"/>
    </row>
    <row r="50" ht="12.75">
      <c r="C50" s="21"/>
    </row>
  </sheetData>
  <sheetProtection/>
  <mergeCells count="2">
    <mergeCell ref="A1:E1"/>
    <mergeCell ref="A2:E2"/>
  </mergeCells>
  <printOptions headings="1"/>
  <pageMargins left="0.73" right="0.19" top="1" bottom="1.23" header="0.5" footer="10.73"/>
  <pageSetup fitToHeight="1" fitToWidth="1" horizontalDpi="600" verticalDpi="600" orientation="portrait" paperSize="9" r:id="rId1"/>
  <headerFooter alignWithMargins="0">
    <oddHeader>&amp;L3. melléklet a 1/2013. (I.25.) önk. rendelethez 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1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00390625" style="0" bestFit="1" customWidth="1"/>
    <col min="2" max="2" width="7.28125" style="0" customWidth="1"/>
    <col min="3" max="3" width="6.7109375" style="0" customWidth="1"/>
    <col min="4" max="4" width="47.421875" style="0" customWidth="1"/>
  </cols>
  <sheetData>
    <row r="1" spans="1:5" ht="15.75">
      <c r="A1" s="396" t="s">
        <v>358</v>
      </c>
      <c r="B1" s="397"/>
      <c r="C1" s="397"/>
      <c r="D1" s="397"/>
      <c r="E1" s="355"/>
    </row>
    <row r="2" spans="1:5" ht="24" customHeight="1">
      <c r="A2" s="398" t="s">
        <v>228</v>
      </c>
      <c r="B2" s="399"/>
      <c r="C2" s="399"/>
      <c r="D2" s="399"/>
      <c r="E2" s="400"/>
    </row>
    <row r="3" spans="1:5" ht="33" customHeight="1" thickBot="1">
      <c r="A3" s="43" t="s">
        <v>113</v>
      </c>
      <c r="B3" s="43" t="s">
        <v>114</v>
      </c>
      <c r="C3" s="43" t="s">
        <v>115</v>
      </c>
      <c r="D3" s="43" t="s">
        <v>79</v>
      </c>
      <c r="E3" s="68" t="s">
        <v>356</v>
      </c>
    </row>
    <row r="4" spans="2:5" ht="12.75">
      <c r="B4" s="21"/>
      <c r="C4" s="22"/>
      <c r="D4" s="27" t="s">
        <v>324</v>
      </c>
      <c r="E4" s="240"/>
    </row>
    <row r="5" spans="2:5" ht="12.75">
      <c r="B5" s="21" t="s">
        <v>1</v>
      </c>
      <c r="C5" s="22"/>
      <c r="D5" s="23" t="s">
        <v>6</v>
      </c>
      <c r="E5" s="240"/>
    </row>
    <row r="6" spans="2:5" ht="12.75">
      <c r="B6" s="21"/>
      <c r="C6" s="22">
        <v>39116</v>
      </c>
      <c r="D6" s="28" t="s">
        <v>86</v>
      </c>
      <c r="E6" s="240"/>
    </row>
    <row r="7" spans="2:5" ht="12.75">
      <c r="B7" s="21"/>
      <c r="C7" s="22"/>
      <c r="D7" s="23" t="s">
        <v>348</v>
      </c>
      <c r="E7" s="240">
        <v>53665</v>
      </c>
    </row>
    <row r="8" spans="2:5" ht="41.25" customHeight="1">
      <c r="B8" s="21"/>
      <c r="C8" s="22"/>
      <c r="D8" s="233" t="s">
        <v>309</v>
      </c>
      <c r="E8" s="344">
        <v>82226</v>
      </c>
    </row>
    <row r="9" spans="1:5" s="72" customFormat="1" ht="25.5">
      <c r="A9" s="57"/>
      <c r="B9" s="345"/>
      <c r="C9" s="346"/>
      <c r="D9" s="347" t="s">
        <v>416</v>
      </c>
      <c r="E9" s="344">
        <v>6606</v>
      </c>
    </row>
    <row r="10" spans="1:5" ht="12.75">
      <c r="A10" s="72"/>
      <c r="B10" s="73"/>
      <c r="C10" s="74"/>
      <c r="D10" s="168" t="s">
        <v>28</v>
      </c>
      <c r="E10" s="169">
        <f>SUM(E7:E9)</f>
        <v>142497</v>
      </c>
    </row>
    <row r="11" spans="2:5" ht="12.75">
      <c r="B11" s="21" t="s">
        <v>1</v>
      </c>
      <c r="C11" s="22"/>
      <c r="D11" s="23" t="s">
        <v>6</v>
      </c>
      <c r="E11" s="240"/>
    </row>
    <row r="12" spans="2:5" ht="12.75">
      <c r="B12" s="21"/>
      <c r="C12" s="22">
        <v>39117</v>
      </c>
      <c r="D12" s="28" t="s">
        <v>85</v>
      </c>
      <c r="E12" s="240"/>
    </row>
    <row r="13" spans="2:5" ht="12.75">
      <c r="B13" s="21"/>
      <c r="C13" s="26"/>
      <c r="D13" s="168" t="s">
        <v>28</v>
      </c>
      <c r="E13" s="170">
        <v>0</v>
      </c>
    </row>
    <row r="14" spans="2:5" ht="14.25" customHeight="1">
      <c r="B14" s="21"/>
      <c r="C14" s="26"/>
      <c r="D14" s="252" t="s">
        <v>84</v>
      </c>
      <c r="E14" s="254">
        <f>E10+E13</f>
        <v>142497</v>
      </c>
    </row>
  </sheetData>
  <sheetProtection/>
  <mergeCells count="2">
    <mergeCell ref="A1:E1"/>
    <mergeCell ref="A2:E2"/>
  </mergeCells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&amp;L3/a melléklet a 1/2013. (I.25.) önk. rendelethez 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C20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4.57421875" style="0" customWidth="1"/>
    <col min="2" max="2" width="50.8515625" style="0" customWidth="1"/>
    <col min="3" max="3" width="10.8515625" style="0" customWidth="1"/>
  </cols>
  <sheetData>
    <row r="1" spans="1:2" ht="15.75">
      <c r="A1" s="396" t="s">
        <v>358</v>
      </c>
      <c r="B1" s="403"/>
    </row>
    <row r="2" spans="1:2" ht="15.75">
      <c r="A2" s="404" t="s">
        <v>229</v>
      </c>
      <c r="B2" s="404"/>
    </row>
    <row r="3" spans="1:3" ht="25.5">
      <c r="A3" s="49"/>
      <c r="B3" s="50" t="s">
        <v>4</v>
      </c>
      <c r="C3" s="51" t="s">
        <v>356</v>
      </c>
    </row>
    <row r="4" spans="1:3" ht="12.75">
      <c r="A4" s="405" t="s">
        <v>100</v>
      </c>
      <c r="B4" s="406"/>
      <c r="C4" s="34"/>
    </row>
    <row r="5" spans="1:3" ht="12.75">
      <c r="A5" s="401" t="s">
        <v>324</v>
      </c>
      <c r="B5" s="402"/>
      <c r="C5" s="34"/>
    </row>
    <row r="6" spans="1:3" ht="12.75">
      <c r="A6" s="6"/>
      <c r="B6" s="202" t="s">
        <v>414</v>
      </c>
      <c r="C6" s="35">
        <v>445</v>
      </c>
    </row>
    <row r="7" spans="1:3" ht="12.75">
      <c r="A7" s="6"/>
      <c r="B7" s="3" t="s">
        <v>415</v>
      </c>
      <c r="C7" s="35">
        <v>889</v>
      </c>
    </row>
    <row r="8" spans="1:3" ht="12.75">
      <c r="A8" s="52"/>
      <c r="B8" s="52" t="s">
        <v>28</v>
      </c>
      <c r="C8" s="53">
        <f>SUM(C6:C7)</f>
        <v>1334</v>
      </c>
    </row>
    <row r="9" spans="1:3" ht="12.75">
      <c r="A9" s="6"/>
      <c r="B9" s="6"/>
      <c r="C9" s="34"/>
    </row>
    <row r="10" spans="1:3" ht="12.75">
      <c r="A10" s="52" t="s">
        <v>110</v>
      </c>
      <c r="B10" s="52"/>
      <c r="C10" s="53">
        <f>C8</f>
        <v>1334</v>
      </c>
    </row>
    <row r="11" spans="1:3" ht="12.75">
      <c r="A11" s="6"/>
      <c r="B11" s="6"/>
      <c r="C11" s="34"/>
    </row>
    <row r="12" spans="1:3" ht="12.75">
      <c r="A12" s="405" t="s">
        <v>83</v>
      </c>
      <c r="B12" s="406"/>
      <c r="C12" s="34"/>
    </row>
    <row r="13" spans="1:3" ht="12.75">
      <c r="A13" s="401" t="s">
        <v>324</v>
      </c>
      <c r="B13" s="402"/>
      <c r="C13" s="34"/>
    </row>
    <row r="14" spans="1:3" ht="38.25">
      <c r="A14" s="10"/>
      <c r="B14" s="54" t="s">
        <v>257</v>
      </c>
      <c r="C14" s="13">
        <v>397173</v>
      </c>
    </row>
    <row r="15" spans="1:3" ht="25.5">
      <c r="A15" s="11"/>
      <c r="B15" s="59" t="s">
        <v>258</v>
      </c>
      <c r="C15" s="35">
        <v>10984</v>
      </c>
    </row>
    <row r="16" spans="1:3" ht="51">
      <c r="A16" s="11"/>
      <c r="B16" s="59" t="s">
        <v>137</v>
      </c>
      <c r="C16" s="35">
        <v>11243</v>
      </c>
    </row>
    <row r="17" spans="1:3" ht="26.25" customHeight="1">
      <c r="A17" s="9"/>
      <c r="B17" s="10" t="s">
        <v>259</v>
      </c>
      <c r="C17" s="35">
        <v>254</v>
      </c>
    </row>
    <row r="18" spans="1:3" ht="12.75">
      <c r="A18" s="56"/>
      <c r="B18" s="52" t="s">
        <v>28</v>
      </c>
      <c r="C18" s="55">
        <f>SUM(C14:C17)</f>
        <v>419654</v>
      </c>
    </row>
    <row r="19" spans="1:3" ht="12.75">
      <c r="A19" s="56" t="s">
        <v>9</v>
      </c>
      <c r="B19" s="56"/>
      <c r="C19" s="55">
        <f>C18</f>
        <v>419654</v>
      </c>
    </row>
    <row r="20" spans="1:3" ht="12.75">
      <c r="A20" s="52" t="s">
        <v>10</v>
      </c>
      <c r="B20" s="52"/>
      <c r="C20" s="53">
        <f>C10+C19</f>
        <v>420988</v>
      </c>
    </row>
  </sheetData>
  <sheetProtection/>
  <mergeCells count="6">
    <mergeCell ref="A13:B13"/>
    <mergeCell ref="A5:B5"/>
    <mergeCell ref="A1:B1"/>
    <mergeCell ref="A2:B2"/>
    <mergeCell ref="A4:B4"/>
    <mergeCell ref="A12:B12"/>
  </mergeCells>
  <printOptions headings="1"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&amp;L4. melléklet a 1/2013. (I.25.) önk. rendelethez,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TITKARSAG_2</cp:lastModifiedBy>
  <cp:lastPrinted>2013-01-24T08:35:10Z</cp:lastPrinted>
  <dcterms:created xsi:type="dcterms:W3CDTF">2005-02-03T09:30:35Z</dcterms:created>
  <dcterms:modified xsi:type="dcterms:W3CDTF">2013-01-24T08:37:38Z</dcterms:modified>
  <cp:category/>
  <cp:version/>
  <cp:contentType/>
  <cp:contentStatus/>
</cp:coreProperties>
</file>