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65" windowHeight="8700" tabRatio="752" activeTab="3"/>
  </bookViews>
  <sheets>
    <sheet name="Rendelet" sheetId="87" r:id="rId1"/>
    <sheet name="Előterjesztés" sheetId="51" r:id="rId2"/>
    <sheet name="1 Bevétel" sheetId="14" r:id="rId3"/>
    <sheet name="2 Bevétel1a" sheetId="69" r:id="rId4"/>
    <sheet name="3 Kiadás2" sheetId="43" r:id="rId5"/>
    <sheet name="4 Kiadás2a" sheetId="70" r:id="rId6"/>
    <sheet name="5 Műk.tám." sheetId="53" r:id="rId7"/>
    <sheet name="6 Felh.tám." sheetId="67" r:id="rId8"/>
    <sheet name="7 Felhalmozási kiadások" sheetId="54" r:id="rId9"/>
    <sheet name="8 Létszám" sheetId="74" r:id="rId10"/>
    <sheet name="9EU-s támog." sheetId="76" r:id="rId11"/>
    <sheet name="10 Köt.váll." sheetId="77" r:id="rId12"/>
    <sheet name="11 Tartalék" sheetId="75" r:id="rId13"/>
    <sheet name="12 Fin.ütemterv" sheetId="78" r:id="rId14"/>
    <sheet name="13 Közvetett támog." sheetId="79" r:id="rId15"/>
    <sheet name="14 Normatív támog" sheetId="80" r:id="rId16"/>
    <sheet name="15 Finansz." sheetId="81" r:id="rId17"/>
    <sheet name="16 Előir felh." sheetId="82" r:id="rId18"/>
    <sheet name="17 Mérleg 3 év" sheetId="83" r:id="rId19"/>
    <sheet name="18 Mérleg 12A" sheetId="84" r:id="rId20"/>
    <sheet name="19 Maradvány 07A" sheetId="85" r:id="rId21"/>
    <sheet name="20 Vagyonkimutatás 15A" sheetId="86" r:id="rId22"/>
    <sheet name="Munka1" sheetId="88" r:id="rId23"/>
  </sheets>
  <definedNames>
    <definedName name="_xlnm.Print_Area" localSheetId="2">'1 Bevétel'!$A$1:$K$44</definedName>
    <definedName name="_xlnm.Print_Area" localSheetId="15">'14 Normatív támog'!$A$1:$F$39</definedName>
    <definedName name="_xlnm.Print_Area" localSheetId="3">'2 Bevétel1a'!$A$1:$K$82</definedName>
    <definedName name="_xlnm.Print_Area" localSheetId="4">'3 Kiadás2'!$A$1:$L$23</definedName>
    <definedName name="_xlnm.Print_Area" localSheetId="5">'4 Kiadás2a'!$A$1:$K$87</definedName>
  </definedNames>
  <calcPr calcId="162913"/>
</workbook>
</file>

<file path=xl/calcChain.xml><?xml version="1.0" encoding="utf-8"?>
<calcChain xmlns="http://schemas.openxmlformats.org/spreadsheetml/2006/main">
  <c r="D42" i="83"/>
  <c r="E42"/>
  <c r="F42"/>
  <c r="D41"/>
  <c r="E41"/>
  <c r="F41"/>
  <c r="D40"/>
  <c r="E40"/>
  <c r="F40"/>
  <c r="D30"/>
  <c r="E30"/>
  <c r="F30"/>
  <c r="M21" i="82"/>
  <c r="L21"/>
  <c r="K21"/>
  <c r="J21"/>
  <c r="I21"/>
  <c r="H21"/>
  <c r="G21"/>
  <c r="F21"/>
  <c r="E21"/>
  <c r="D21"/>
  <c r="C21"/>
  <c r="B21"/>
  <c r="N20"/>
  <c r="N19"/>
  <c r="N18"/>
  <c r="N17"/>
  <c r="N16"/>
  <c r="N15"/>
  <c r="N14"/>
  <c r="M12"/>
  <c r="L12"/>
  <c r="K12"/>
  <c r="K22"/>
  <c r="J12"/>
  <c r="I12"/>
  <c r="I22"/>
  <c r="H12"/>
  <c r="G12"/>
  <c r="G22"/>
  <c r="F12"/>
  <c r="E12"/>
  <c r="E22"/>
  <c r="D12"/>
  <c r="C12"/>
  <c r="C22"/>
  <c r="B12"/>
  <c r="B22"/>
  <c r="N11"/>
  <c r="N10"/>
  <c r="N9"/>
  <c r="N8"/>
  <c r="N7"/>
  <c r="N6"/>
  <c r="N5"/>
  <c r="E37" i="54"/>
  <c r="D37"/>
  <c r="K16" i="43"/>
  <c r="D8" i="77"/>
  <c r="E8"/>
  <c r="C8"/>
  <c r="F131" i="76"/>
  <c r="E131"/>
  <c r="D131"/>
  <c r="G129"/>
  <c r="G128"/>
  <c r="G127"/>
  <c r="G126"/>
  <c r="F123"/>
  <c r="E123"/>
  <c r="D123"/>
  <c r="G121"/>
  <c r="G120"/>
  <c r="G119"/>
  <c r="G118"/>
  <c r="G117"/>
  <c r="F106"/>
  <c r="E106"/>
  <c r="D106"/>
  <c r="G104"/>
  <c r="G103"/>
  <c r="G102"/>
  <c r="G101"/>
  <c r="F98"/>
  <c r="E98"/>
  <c r="D98"/>
  <c r="G96"/>
  <c r="G95"/>
  <c r="G94"/>
  <c r="G93"/>
  <c r="G92"/>
  <c r="F81"/>
  <c r="E81"/>
  <c r="D81"/>
  <c r="G79"/>
  <c r="G78"/>
  <c r="G77"/>
  <c r="G76"/>
  <c r="F73"/>
  <c r="E73"/>
  <c r="D73"/>
  <c r="G71"/>
  <c r="G70"/>
  <c r="G69"/>
  <c r="G68"/>
  <c r="G67"/>
  <c r="F55"/>
  <c r="E55"/>
  <c r="D55"/>
  <c r="G53"/>
  <c r="G52"/>
  <c r="G51"/>
  <c r="G50"/>
  <c r="F47"/>
  <c r="E47"/>
  <c r="D47"/>
  <c r="G45"/>
  <c r="G44"/>
  <c r="G43"/>
  <c r="G42"/>
  <c r="F29"/>
  <c r="E29"/>
  <c r="D29"/>
  <c r="G27"/>
  <c r="G26"/>
  <c r="G25"/>
  <c r="G24"/>
  <c r="F21"/>
  <c r="E21"/>
  <c r="D21"/>
  <c r="G18"/>
  <c r="G16"/>
  <c r="G15"/>
  <c r="M8" i="78"/>
  <c r="L8"/>
  <c r="K8"/>
  <c r="J8"/>
  <c r="I8"/>
  <c r="H8"/>
  <c r="G8"/>
  <c r="F8"/>
  <c r="E8"/>
  <c r="D8"/>
  <c r="C8"/>
  <c r="B8"/>
  <c r="N7"/>
  <c r="M6"/>
  <c r="L6"/>
  <c r="K6"/>
  <c r="J6"/>
  <c r="J9"/>
  <c r="I6"/>
  <c r="H6"/>
  <c r="H9"/>
  <c r="G6"/>
  <c r="G9"/>
  <c r="F6"/>
  <c r="E6"/>
  <c r="D6"/>
  <c r="C6"/>
  <c r="B6"/>
  <c r="B9"/>
  <c r="N5"/>
  <c r="N4"/>
  <c r="C30" i="83"/>
  <c r="D29"/>
  <c r="E29"/>
  <c r="F29"/>
  <c r="C13"/>
  <c r="D12"/>
  <c r="E12"/>
  <c r="F12"/>
  <c r="C23"/>
  <c r="D22"/>
  <c r="E22"/>
  <c r="F22"/>
  <c r="C33"/>
  <c r="C40"/>
  <c r="D35"/>
  <c r="E35"/>
  <c r="F35"/>
  <c r="E38" i="80"/>
  <c r="D38"/>
  <c r="E25" i="81"/>
  <c r="G24"/>
  <c r="F22"/>
  <c r="E22"/>
  <c r="D22"/>
  <c r="C22"/>
  <c r="G21"/>
  <c r="G20"/>
  <c r="G19"/>
  <c r="G18"/>
  <c r="G17"/>
  <c r="G16"/>
  <c r="G15"/>
  <c r="G14"/>
  <c r="F13"/>
  <c r="F25"/>
  <c r="E13"/>
  <c r="D13"/>
  <c r="C13"/>
  <c r="G12"/>
  <c r="G11"/>
  <c r="G10"/>
  <c r="G9"/>
  <c r="G8"/>
  <c r="G7"/>
  <c r="G6"/>
  <c r="G5"/>
  <c r="G4"/>
  <c r="G3"/>
  <c r="E39" i="83"/>
  <c r="F39"/>
  <c r="D39"/>
  <c r="D34"/>
  <c r="E34"/>
  <c r="F34"/>
  <c r="D33"/>
  <c r="E33"/>
  <c r="F33"/>
  <c r="D32"/>
  <c r="E32"/>
  <c r="F32"/>
  <c r="E31"/>
  <c r="F31"/>
  <c r="D31"/>
  <c r="D28"/>
  <c r="E28"/>
  <c r="F28"/>
  <c r="D27"/>
  <c r="E27"/>
  <c r="F27"/>
  <c r="D26"/>
  <c r="E26"/>
  <c r="D25"/>
  <c r="E25"/>
  <c r="F25"/>
  <c r="D21"/>
  <c r="E21"/>
  <c r="F21"/>
  <c r="D20"/>
  <c r="E20"/>
  <c r="F20"/>
  <c r="D19"/>
  <c r="E19"/>
  <c r="F19"/>
  <c r="C18"/>
  <c r="D17"/>
  <c r="E17"/>
  <c r="F17"/>
  <c r="D16"/>
  <c r="E16"/>
  <c r="F16"/>
  <c r="E15"/>
  <c r="F15"/>
  <c r="D15"/>
  <c r="D14"/>
  <c r="E14"/>
  <c r="C41"/>
  <c r="D11"/>
  <c r="E11"/>
  <c r="F11"/>
  <c r="D10"/>
  <c r="E10"/>
  <c r="F10"/>
  <c r="E9"/>
  <c r="F9"/>
  <c r="D9"/>
  <c r="D8"/>
  <c r="E8"/>
  <c r="F8"/>
  <c r="E7"/>
  <c r="F7"/>
  <c r="D7"/>
  <c r="F5" i="80"/>
  <c r="F6"/>
  <c r="F7"/>
  <c r="F8"/>
  <c r="F9"/>
  <c r="C10"/>
  <c r="D10"/>
  <c r="E10"/>
  <c r="F10"/>
  <c r="F11"/>
  <c r="F12"/>
  <c r="F13"/>
  <c r="F14"/>
  <c r="F15"/>
  <c r="C16"/>
  <c r="D16"/>
  <c r="E16"/>
  <c r="F16"/>
  <c r="F17"/>
  <c r="F18"/>
  <c r="F19"/>
  <c r="F20"/>
  <c r="F21"/>
  <c r="F22"/>
  <c r="F23"/>
  <c r="F24"/>
  <c r="C25"/>
  <c r="D25"/>
  <c r="E25"/>
  <c r="F25"/>
  <c r="F26"/>
  <c r="F27"/>
  <c r="F28"/>
  <c r="F29"/>
  <c r="F30"/>
  <c r="F31"/>
  <c r="F32"/>
  <c r="F33"/>
  <c r="C34"/>
  <c r="D34"/>
  <c r="E34"/>
  <c r="F34"/>
  <c r="F35"/>
  <c r="F36"/>
  <c r="F37"/>
  <c r="C38"/>
  <c r="F38"/>
  <c r="C39"/>
  <c r="D39"/>
  <c r="E39"/>
  <c r="D15" i="75"/>
  <c r="D14"/>
  <c r="F31" i="53"/>
  <c r="G26"/>
  <c r="H25"/>
  <c r="H22"/>
  <c r="H16"/>
  <c r="H12"/>
  <c r="J17" i="43"/>
  <c r="I17"/>
  <c r="H7" i="67"/>
  <c r="H9"/>
  <c r="H10"/>
  <c r="H11"/>
  <c r="H12"/>
  <c r="H13"/>
  <c r="H14"/>
  <c r="H6"/>
  <c r="F15"/>
  <c r="E24" i="54"/>
  <c r="F23"/>
  <c r="D24"/>
  <c r="F12"/>
  <c r="E7"/>
  <c r="F6"/>
  <c r="J40" i="14"/>
  <c r="K33"/>
  <c r="K31"/>
  <c r="K78" i="69"/>
  <c r="K79"/>
  <c r="J78"/>
  <c r="I78"/>
  <c r="I75"/>
  <c r="K55" i="70"/>
  <c r="J65" i="69"/>
  <c r="I65"/>
  <c r="J43"/>
  <c r="K38"/>
  <c r="I27"/>
  <c r="I31"/>
  <c r="K26"/>
  <c r="J17"/>
  <c r="I17"/>
  <c r="K21"/>
  <c r="D9" i="75"/>
  <c r="C9"/>
  <c r="C15"/>
  <c r="G36" i="53"/>
  <c r="F36"/>
  <c r="J9" i="43"/>
  <c r="J4"/>
  <c r="K30" i="14"/>
  <c r="J42" i="70"/>
  <c r="I42"/>
  <c r="J24"/>
  <c r="I24"/>
  <c r="F11"/>
  <c r="G11"/>
  <c r="I11"/>
  <c r="I48"/>
  <c r="J11"/>
  <c r="J16"/>
  <c r="E11"/>
  <c r="K34" i="69"/>
  <c r="J37"/>
  <c r="I37"/>
  <c r="I79"/>
  <c r="I15"/>
  <c r="F17"/>
  <c r="K16"/>
  <c r="I6"/>
  <c r="D7" i="54"/>
  <c r="F22"/>
  <c r="F21"/>
  <c r="F20"/>
  <c r="F19"/>
  <c r="F18"/>
  <c r="F17"/>
  <c r="F16"/>
  <c r="F15"/>
  <c r="F14"/>
  <c r="F13"/>
  <c r="F11"/>
  <c r="F18" i="53"/>
  <c r="H21"/>
  <c r="G18"/>
  <c r="H18"/>
  <c r="I9" i="43"/>
  <c r="I4"/>
  <c r="K11"/>
  <c r="I32" i="14"/>
  <c r="K13" i="70"/>
  <c r="K14" i="14"/>
  <c r="E31" i="54"/>
  <c r="F34"/>
  <c r="J20" i="43"/>
  <c r="K27" i="14"/>
  <c r="J25"/>
  <c r="J21"/>
  <c r="J19"/>
  <c r="K54" i="70"/>
  <c r="J79" i="69"/>
  <c r="I74"/>
  <c r="G75"/>
  <c r="G77"/>
  <c r="F77"/>
  <c r="J81"/>
  <c r="K42"/>
  <c r="K44"/>
  <c r="J40"/>
  <c r="J80"/>
  <c r="I40"/>
  <c r="I80"/>
  <c r="I22"/>
  <c r="I76"/>
  <c r="J6"/>
  <c r="J74"/>
  <c r="J31"/>
  <c r="K31"/>
  <c r="J27"/>
  <c r="K27"/>
  <c r="J25"/>
  <c r="K25"/>
  <c r="J70"/>
  <c r="I70"/>
  <c r="K70"/>
  <c r="J72"/>
  <c r="I72"/>
  <c r="J53"/>
  <c r="J77"/>
  <c r="I53"/>
  <c r="F56"/>
  <c r="F81"/>
  <c r="G56"/>
  <c r="I56"/>
  <c r="K56"/>
  <c r="K55"/>
  <c r="J56"/>
  <c r="K6" i="74"/>
  <c r="K7"/>
  <c r="K8"/>
  <c r="K9"/>
  <c r="C11"/>
  <c r="C37" i="54"/>
  <c r="G15" i="67"/>
  <c r="E15"/>
  <c r="G31" i="53"/>
  <c r="E31"/>
  <c r="H31"/>
  <c r="H30"/>
  <c r="F29"/>
  <c r="H29"/>
  <c r="F28"/>
  <c r="H28"/>
  <c r="E26"/>
  <c r="H24"/>
  <c r="F23"/>
  <c r="F26"/>
  <c r="G13"/>
  <c r="E13"/>
  <c r="H11"/>
  <c r="H10"/>
  <c r="F9"/>
  <c r="H9"/>
  <c r="H8"/>
  <c r="H7"/>
  <c r="F6"/>
  <c r="H6"/>
  <c r="K34" i="14"/>
  <c r="I25"/>
  <c r="K25"/>
  <c r="I21"/>
  <c r="K21"/>
  <c r="I19"/>
  <c r="I16"/>
  <c r="F19"/>
  <c r="G19"/>
  <c r="F21"/>
  <c r="G21"/>
  <c r="F25"/>
  <c r="G25"/>
  <c r="J4"/>
  <c r="I4"/>
  <c r="H12"/>
  <c r="H10"/>
  <c r="H9"/>
  <c r="H8"/>
  <c r="H7"/>
  <c r="H6"/>
  <c r="H5"/>
  <c r="H36"/>
  <c r="H35"/>
  <c r="K36"/>
  <c r="H29"/>
  <c r="H28"/>
  <c r="H27"/>
  <c r="H25"/>
  <c r="H26"/>
  <c r="E25"/>
  <c r="H24"/>
  <c r="H23"/>
  <c r="H22"/>
  <c r="H21"/>
  <c r="E21"/>
  <c r="E16"/>
  <c r="H20"/>
  <c r="H19"/>
  <c r="E19"/>
  <c r="H18"/>
  <c r="G17"/>
  <c r="F17"/>
  <c r="E17"/>
  <c r="H15"/>
  <c r="H14"/>
  <c r="E4"/>
  <c r="F4"/>
  <c r="G4"/>
  <c r="E13"/>
  <c r="F13"/>
  <c r="G13"/>
  <c r="I13"/>
  <c r="H31"/>
  <c r="E32"/>
  <c r="F32"/>
  <c r="G32"/>
  <c r="H33"/>
  <c r="H34"/>
  <c r="E35"/>
  <c r="F35"/>
  <c r="G35"/>
  <c r="K23"/>
  <c r="K15"/>
  <c r="I85" i="70"/>
  <c r="F75"/>
  <c r="G75"/>
  <c r="I75"/>
  <c r="J75"/>
  <c r="F76"/>
  <c r="F77"/>
  <c r="G76"/>
  <c r="H76"/>
  <c r="I76"/>
  <c r="J76"/>
  <c r="K76"/>
  <c r="E76"/>
  <c r="E75"/>
  <c r="I74"/>
  <c r="F74"/>
  <c r="G74"/>
  <c r="G77"/>
  <c r="J74"/>
  <c r="E74"/>
  <c r="J72"/>
  <c r="K72"/>
  <c r="I72"/>
  <c r="J67"/>
  <c r="I67"/>
  <c r="J62"/>
  <c r="K62"/>
  <c r="I62"/>
  <c r="I57"/>
  <c r="J57"/>
  <c r="G57"/>
  <c r="F57"/>
  <c r="E57"/>
  <c r="H55"/>
  <c r="H75"/>
  <c r="H54"/>
  <c r="H57"/>
  <c r="I44"/>
  <c r="I45"/>
  <c r="I46"/>
  <c r="I47"/>
  <c r="F42"/>
  <c r="G42"/>
  <c r="E42"/>
  <c r="H40"/>
  <c r="H46"/>
  <c r="H39"/>
  <c r="H42"/>
  <c r="H38"/>
  <c r="F33"/>
  <c r="G33"/>
  <c r="I33"/>
  <c r="J33"/>
  <c r="E33"/>
  <c r="H32"/>
  <c r="H31"/>
  <c r="H30"/>
  <c r="H33"/>
  <c r="H29"/>
  <c r="G24"/>
  <c r="F24"/>
  <c r="E24"/>
  <c r="H24"/>
  <c r="H23"/>
  <c r="H22"/>
  <c r="H21"/>
  <c r="K14"/>
  <c r="G16"/>
  <c r="H15"/>
  <c r="H14"/>
  <c r="H12"/>
  <c r="H11"/>
  <c r="H48"/>
  <c r="F16"/>
  <c r="E16"/>
  <c r="H10"/>
  <c r="H47"/>
  <c r="H9"/>
  <c r="H8"/>
  <c r="H7"/>
  <c r="H44"/>
  <c r="I14" i="43"/>
  <c r="H21"/>
  <c r="H20"/>
  <c r="G20"/>
  <c r="F20"/>
  <c r="E20"/>
  <c r="H19"/>
  <c r="H18"/>
  <c r="E17"/>
  <c r="H17"/>
  <c r="H16"/>
  <c r="H15"/>
  <c r="G14"/>
  <c r="F14"/>
  <c r="E14"/>
  <c r="H13"/>
  <c r="H12"/>
  <c r="H10"/>
  <c r="H9"/>
  <c r="G9"/>
  <c r="G4"/>
  <c r="G23"/>
  <c r="F9"/>
  <c r="E9"/>
  <c r="E4"/>
  <c r="H8"/>
  <c r="H7"/>
  <c r="H6"/>
  <c r="H4"/>
  <c r="H23"/>
  <c r="H5"/>
  <c r="F4"/>
  <c r="F23"/>
  <c r="E77" i="69"/>
  <c r="F72"/>
  <c r="E72"/>
  <c r="H71"/>
  <c r="G70"/>
  <c r="G72"/>
  <c r="H69"/>
  <c r="K64"/>
  <c r="F65"/>
  <c r="H64"/>
  <c r="G63"/>
  <c r="G65"/>
  <c r="E63"/>
  <c r="H61"/>
  <c r="H57"/>
  <c r="H56"/>
  <c r="E56"/>
  <c r="H54"/>
  <c r="H53"/>
  <c r="H52"/>
  <c r="G51"/>
  <c r="G58"/>
  <c r="F51"/>
  <c r="E51"/>
  <c r="E58"/>
  <c r="I43"/>
  <c r="K43"/>
  <c r="G15"/>
  <c r="K52"/>
  <c r="K51"/>
  <c r="K57"/>
  <c r="K61"/>
  <c r="K63"/>
  <c r="K69"/>
  <c r="K71"/>
  <c r="E75"/>
  <c r="H44"/>
  <c r="G43"/>
  <c r="E43"/>
  <c r="H43"/>
  <c r="H42"/>
  <c r="H41"/>
  <c r="H40"/>
  <c r="H80"/>
  <c r="G40"/>
  <c r="G80"/>
  <c r="F40"/>
  <c r="F80"/>
  <c r="E40"/>
  <c r="E80"/>
  <c r="H39"/>
  <c r="H37"/>
  <c r="H79"/>
  <c r="H38"/>
  <c r="G37"/>
  <c r="G79"/>
  <c r="F37"/>
  <c r="F79"/>
  <c r="E37"/>
  <c r="E79"/>
  <c r="H36"/>
  <c r="H35"/>
  <c r="H34"/>
  <c r="H77"/>
  <c r="H33"/>
  <c r="H32"/>
  <c r="G31"/>
  <c r="F31"/>
  <c r="E31"/>
  <c r="H30"/>
  <c r="H29"/>
  <c r="H28"/>
  <c r="G27"/>
  <c r="F27"/>
  <c r="E27"/>
  <c r="H26"/>
  <c r="G25"/>
  <c r="G22"/>
  <c r="F25"/>
  <c r="H25"/>
  <c r="E25"/>
  <c r="E22"/>
  <c r="H24"/>
  <c r="G23"/>
  <c r="F23"/>
  <c r="E23"/>
  <c r="H23"/>
  <c r="H19"/>
  <c r="H18"/>
  <c r="F75"/>
  <c r="H16"/>
  <c r="E15"/>
  <c r="H14"/>
  <c r="H12"/>
  <c r="H11"/>
  <c r="H10"/>
  <c r="H9"/>
  <c r="H8"/>
  <c r="H7"/>
  <c r="G6"/>
  <c r="G74"/>
  <c r="F6"/>
  <c r="E6"/>
  <c r="I11" i="74"/>
  <c r="K28" i="14"/>
  <c r="K29"/>
  <c r="K10" i="43"/>
  <c r="K39" i="69"/>
  <c r="K20"/>
  <c r="K14"/>
  <c r="K13"/>
  <c r="K41" i="70"/>
  <c r="J85"/>
  <c r="K83"/>
  <c r="K56"/>
  <c r="J45"/>
  <c r="J44"/>
  <c r="K44"/>
  <c r="G48"/>
  <c r="J47"/>
  <c r="F47"/>
  <c r="G47"/>
  <c r="J46"/>
  <c r="K46"/>
  <c r="G46"/>
  <c r="F46"/>
  <c r="G45"/>
  <c r="F45"/>
  <c r="K12"/>
  <c r="C24" i="54"/>
  <c r="C38"/>
  <c r="C39"/>
  <c r="G72" i="70"/>
  <c r="F72"/>
  <c r="E72"/>
  <c r="H71"/>
  <c r="H72"/>
  <c r="G67"/>
  <c r="F67"/>
  <c r="E67"/>
  <c r="H66"/>
  <c r="H67"/>
  <c r="G62"/>
  <c r="F62"/>
  <c r="E62"/>
  <c r="H61"/>
  <c r="H62"/>
  <c r="K7"/>
  <c r="K8"/>
  <c r="K9"/>
  <c r="K10"/>
  <c r="K15"/>
  <c r="K21"/>
  <c r="K22"/>
  <c r="K23"/>
  <c r="K24"/>
  <c r="K29"/>
  <c r="K30"/>
  <c r="K31"/>
  <c r="K38"/>
  <c r="K39"/>
  <c r="K40"/>
  <c r="K61"/>
  <c r="K66"/>
  <c r="K71"/>
  <c r="G44"/>
  <c r="G49"/>
  <c r="G87"/>
  <c r="F44"/>
  <c r="E44"/>
  <c r="E48"/>
  <c r="E47"/>
  <c r="E46"/>
  <c r="E49"/>
  <c r="E45"/>
  <c r="F48"/>
  <c r="I20" i="43"/>
  <c r="J14"/>
  <c r="I40" i="14"/>
  <c r="K40"/>
  <c r="J35"/>
  <c r="I35"/>
  <c r="J13"/>
  <c r="K13"/>
  <c r="K20"/>
  <c r="K22"/>
  <c r="K26"/>
  <c r="K38"/>
  <c r="K41"/>
  <c r="K6"/>
  <c r="K7"/>
  <c r="K8"/>
  <c r="K9"/>
  <c r="K10"/>
  <c r="K11"/>
  <c r="K12"/>
  <c r="H41"/>
  <c r="G40"/>
  <c r="F40"/>
  <c r="H40"/>
  <c r="E40"/>
  <c r="H37"/>
  <c r="K5"/>
  <c r="K8" i="43"/>
  <c r="K12"/>
  <c r="K13"/>
  <c r="K15"/>
  <c r="K17"/>
  <c r="K18"/>
  <c r="K19"/>
  <c r="K21"/>
  <c r="K6"/>
  <c r="K7"/>
  <c r="K5"/>
  <c r="F30" i="54"/>
  <c r="F27"/>
  <c r="E28"/>
  <c r="K29" i="69"/>
  <c r="K28"/>
  <c r="K6"/>
  <c r="F33" i="54"/>
  <c r="K41" i="69"/>
  <c r="K35"/>
  <c r="K33"/>
  <c r="K32"/>
  <c r="K18"/>
  <c r="K12"/>
  <c r="K11"/>
  <c r="K10"/>
  <c r="K9"/>
  <c r="K8"/>
  <c r="K7"/>
  <c r="K30"/>
  <c r="N11" i="74"/>
  <c r="M11"/>
  <c r="L11"/>
  <c r="O11"/>
  <c r="O10"/>
  <c r="O9"/>
  <c r="O8"/>
  <c r="O7"/>
  <c r="O6"/>
  <c r="D31" i="54"/>
  <c r="G11" i="74"/>
  <c r="K11"/>
  <c r="J11"/>
  <c r="H11"/>
  <c r="K10"/>
  <c r="E11"/>
  <c r="D11"/>
  <c r="F10"/>
  <c r="F9"/>
  <c r="F7"/>
  <c r="F8"/>
  <c r="F6"/>
  <c r="F11"/>
  <c r="C31" i="54"/>
  <c r="C28"/>
  <c r="E77" i="70"/>
  <c r="D28" i="54"/>
  <c r="E87" i="70"/>
  <c r="K24" i="14"/>
  <c r="K40" i="69"/>
  <c r="H14" i="43"/>
  <c r="H51" i="69"/>
  <c r="F15"/>
  <c r="H17"/>
  <c r="H75"/>
  <c r="E74"/>
  <c r="K37" i="14"/>
  <c r="H32"/>
  <c r="H17"/>
  <c r="F16"/>
  <c r="H13"/>
  <c r="H74" i="70"/>
  <c r="H77"/>
  <c r="J48"/>
  <c r="I77"/>
  <c r="K11"/>
  <c r="K80" i="69"/>
  <c r="H23" i="53"/>
  <c r="J58" i="69"/>
  <c r="G37" i="53"/>
  <c r="F13"/>
  <c r="F37"/>
  <c r="H26"/>
  <c r="E38" i="54"/>
  <c r="E39"/>
  <c r="F37"/>
  <c r="F28"/>
  <c r="D38"/>
  <c r="D39"/>
  <c r="F7"/>
  <c r="J23" i="43"/>
  <c r="L14"/>
  <c r="K14"/>
  <c r="I23"/>
  <c r="K9"/>
  <c r="L17"/>
  <c r="L11"/>
  <c r="K4"/>
  <c r="K23"/>
  <c r="H4" i="14"/>
  <c r="K32"/>
  <c r="J16"/>
  <c r="J44"/>
  <c r="I44"/>
  <c r="K16"/>
  <c r="K19"/>
  <c r="K4"/>
  <c r="K42" i="70"/>
  <c r="K45"/>
  <c r="K74"/>
  <c r="K67"/>
  <c r="K33"/>
  <c r="J49"/>
  <c r="K57"/>
  <c r="K47"/>
  <c r="I49"/>
  <c r="I87"/>
  <c r="K72" i="69"/>
  <c r="K65"/>
  <c r="K37"/>
  <c r="H6"/>
  <c r="H74"/>
  <c r="H15"/>
  <c r="G76"/>
  <c r="G47"/>
  <c r="H58"/>
  <c r="E47"/>
  <c r="I47"/>
  <c r="E81"/>
  <c r="E76"/>
  <c r="J22"/>
  <c r="H70"/>
  <c r="H72"/>
  <c r="F74"/>
  <c r="H27"/>
  <c r="H31"/>
  <c r="G81"/>
  <c r="E65"/>
  <c r="H65"/>
  <c r="H63"/>
  <c r="H81"/>
  <c r="H16" i="14"/>
  <c r="H44"/>
  <c r="J15" i="69"/>
  <c r="K17"/>
  <c r="K35" i="14"/>
  <c r="G16"/>
  <c r="L8" i="43"/>
  <c r="K74" i="69"/>
  <c r="I81"/>
  <c r="K81"/>
  <c r="K48" i="70"/>
  <c r="I16"/>
  <c r="K16"/>
  <c r="L18" i="43"/>
  <c r="L4"/>
  <c r="F24" i="54"/>
  <c r="H22" i="69"/>
  <c r="H76"/>
  <c r="F49" i="70"/>
  <c r="F87"/>
  <c r="G82" i="69"/>
  <c r="F22"/>
  <c r="F58"/>
  <c r="E23" i="43"/>
  <c r="H45" i="70"/>
  <c r="H49"/>
  <c r="H87"/>
  <c r="H16"/>
  <c r="J77"/>
  <c r="K77"/>
  <c r="G44" i="14"/>
  <c r="E44"/>
  <c r="F44"/>
  <c r="E37" i="53"/>
  <c r="H15" i="67"/>
  <c r="I77" i="69"/>
  <c r="I82"/>
  <c r="I58"/>
  <c r="K58"/>
  <c r="K53"/>
  <c r="F31" i="54"/>
  <c r="H13" i="53"/>
  <c r="H37"/>
  <c r="L9" i="43"/>
  <c r="L19"/>
  <c r="L16"/>
  <c r="L21"/>
  <c r="L6"/>
  <c r="L15"/>
  <c r="L7"/>
  <c r="L5"/>
  <c r="L23"/>
  <c r="L10"/>
  <c r="L13"/>
  <c r="L22"/>
  <c r="L20"/>
  <c r="L12"/>
  <c r="K44" i="14"/>
  <c r="K49" i="70"/>
  <c r="H82" i="69"/>
  <c r="K22"/>
  <c r="J76"/>
  <c r="K76"/>
  <c r="E82"/>
  <c r="J47"/>
  <c r="K47"/>
  <c r="J75"/>
  <c r="K15"/>
  <c r="K77"/>
  <c r="H47"/>
  <c r="J87" i="70"/>
  <c r="K87"/>
  <c r="F76" i="69"/>
  <c r="F82"/>
  <c r="F47"/>
  <c r="K75"/>
  <c r="J82"/>
  <c r="K82"/>
  <c r="G47" i="76"/>
  <c r="G73"/>
  <c r="G123"/>
  <c r="G21"/>
  <c r="G29"/>
  <c r="G55"/>
  <c r="G81"/>
  <c r="G98"/>
  <c r="G106"/>
  <c r="G131"/>
  <c r="M9" i="78"/>
  <c r="K9"/>
  <c r="I9"/>
  <c r="E9"/>
  <c r="C9"/>
  <c r="N6"/>
  <c r="L9"/>
  <c r="F9"/>
  <c r="D9"/>
  <c r="N8"/>
  <c r="F13" i="83"/>
  <c r="E13"/>
  <c r="D13"/>
  <c r="C42"/>
  <c r="F39" i="80"/>
  <c r="G22" i="81"/>
  <c r="G13"/>
  <c r="D25"/>
  <c r="G23"/>
  <c r="F26" i="83"/>
  <c r="F14"/>
  <c r="D18"/>
  <c r="E18"/>
  <c r="F18"/>
  <c r="N9" i="78"/>
  <c r="D23" i="83"/>
  <c r="F23"/>
  <c r="G25" i="81"/>
  <c r="E23" i="83"/>
  <c r="M22" i="82"/>
  <c r="D22"/>
  <c r="F22"/>
  <c r="H22"/>
  <c r="J22"/>
  <c r="L22"/>
  <c r="N21"/>
  <c r="N12"/>
  <c r="F38" i="54"/>
  <c r="F39"/>
</calcChain>
</file>

<file path=xl/sharedStrings.xml><?xml version="1.0" encoding="utf-8"?>
<sst xmlns="http://schemas.openxmlformats.org/spreadsheetml/2006/main" count="1297" uniqueCount="684">
  <si>
    <t>Dologi kiadások</t>
  </si>
  <si>
    <t>Felhalmozási kiadások</t>
  </si>
  <si>
    <t>Összesen</t>
  </si>
  <si>
    <t>Személyi kiadások</t>
  </si>
  <si>
    <t>Iparűzési adó</t>
  </si>
  <si>
    <t>Gépjárműadó</t>
  </si>
  <si>
    <t>I.</t>
  </si>
  <si>
    <t>II.</t>
  </si>
  <si>
    <t>III.</t>
  </si>
  <si>
    <t>IV.</t>
  </si>
  <si>
    <t>V.</t>
  </si>
  <si>
    <t>VII.</t>
  </si>
  <si>
    <t>VIII.</t>
  </si>
  <si>
    <t>BEVÉTEL ÖSSZESEN</t>
  </si>
  <si>
    <t>Működési kiadások</t>
  </si>
  <si>
    <t>Jogcím.csop.sz.</t>
  </si>
  <si>
    <t>Előir.  csop.sz.</t>
  </si>
  <si>
    <t>Cím, alcím, jogcím</t>
  </si>
  <si>
    <t>Jogcím. csop.sz.</t>
  </si>
  <si>
    <t>Előir.cs.sz.</t>
  </si>
  <si>
    <t>VI.</t>
  </si>
  <si>
    <t>Felújítások</t>
  </si>
  <si>
    <t>Az önkormányzat költségvetési főösszege bevételi forrásonként</t>
  </si>
  <si>
    <t>Működési célú központosított előirányzatok</t>
  </si>
  <si>
    <t>Helyi önkormányzatok működésének általános támogatása</t>
  </si>
  <si>
    <t>Települési önkormányzatok egyes köznevelési feladatainak támogatása</t>
  </si>
  <si>
    <t>Települési önkormányzatok szociális és gyermekjóléti  feladatainak támogatása</t>
  </si>
  <si>
    <t>Települési önkormányzatok kulturális feladatainak támogatása</t>
  </si>
  <si>
    <t>Helyi önkormányzatok kiegészítő támogatásai</t>
  </si>
  <si>
    <t>B111</t>
  </si>
  <si>
    <t>B112</t>
  </si>
  <si>
    <t>B113</t>
  </si>
  <si>
    <t>B114</t>
  </si>
  <si>
    <t>B115</t>
  </si>
  <si>
    <t>B116</t>
  </si>
  <si>
    <t>B1</t>
  </si>
  <si>
    <t>Működési célú támogatások államháztartáson belülről</t>
  </si>
  <si>
    <t>Felhalmozási célú támogatások államháztartáson belülről</t>
  </si>
  <si>
    <t>B2</t>
  </si>
  <si>
    <t>B21</t>
  </si>
  <si>
    <t>Felhalmozási célú önkormányzati támogatás</t>
  </si>
  <si>
    <t>B3</t>
  </si>
  <si>
    <t>Közhatalmi bevételek</t>
  </si>
  <si>
    <t>B4</t>
  </si>
  <si>
    <t>Működési bevételek</t>
  </si>
  <si>
    <t>B408</t>
  </si>
  <si>
    <t>Ebből kamatbevételek</t>
  </si>
  <si>
    <t>B5</t>
  </si>
  <si>
    <t>Felhalmozási bevételek</t>
  </si>
  <si>
    <t>B6</t>
  </si>
  <si>
    <t>Működési célú átvett pénzeszközök</t>
  </si>
  <si>
    <t>Egyéb működési célú átvett pénzeszközök</t>
  </si>
  <si>
    <t>B63</t>
  </si>
  <si>
    <t>B7</t>
  </si>
  <si>
    <t>Felhalmozási célú átvett pénzeszközök</t>
  </si>
  <si>
    <t>B73</t>
  </si>
  <si>
    <t>Egyéb felhalmozási célú átvett pénzeszközök</t>
  </si>
  <si>
    <t>B8</t>
  </si>
  <si>
    <t>Finanszírozási bevételek</t>
  </si>
  <si>
    <t>B8131</t>
  </si>
  <si>
    <t>Előző év költségvetési maradványának igénybevétele</t>
  </si>
  <si>
    <t>B34</t>
  </si>
  <si>
    <t>Vagyoni tipusú adók</t>
  </si>
  <si>
    <t>Magánszemélyek kommunális adója</t>
  </si>
  <si>
    <t>B35</t>
  </si>
  <si>
    <t>B36</t>
  </si>
  <si>
    <t>Egyéb közhatalmi bevételek</t>
  </si>
  <si>
    <t>Igazgatási szolg.díjak, egyéb bírságok, pótlékok</t>
  </si>
  <si>
    <t>B16</t>
  </si>
  <si>
    <t>Egyéb működési célú támogatások bevételei államháztartáson belülről</t>
  </si>
  <si>
    <t>B25</t>
  </si>
  <si>
    <t>Egyéb felhalmozási célú támogatások bevételei államháztartáson belülről</t>
  </si>
  <si>
    <t>K1</t>
  </si>
  <si>
    <t>Munkaadókat terhelő járulékok és szociális hozzájárulási adó</t>
  </si>
  <si>
    <t>K2</t>
  </si>
  <si>
    <t>K3</t>
  </si>
  <si>
    <t>K4</t>
  </si>
  <si>
    <t>K5</t>
  </si>
  <si>
    <t>K6</t>
  </si>
  <si>
    <t>K7</t>
  </si>
  <si>
    <t>K8</t>
  </si>
  <si>
    <t>Ellátottak pénzbeli juttatásai</t>
  </si>
  <si>
    <t>Egyéb működési célú kiadások</t>
  </si>
  <si>
    <t>Ebből: Egyéb működési célú támogatások államháztartáson belülre</t>
  </si>
  <si>
    <t>K506</t>
  </si>
  <si>
    <t>Ebből: Egyéb működési célú támogatások államháztartáson kívülre</t>
  </si>
  <si>
    <t>K511</t>
  </si>
  <si>
    <t>K512</t>
  </si>
  <si>
    <t>Ebből: Tartalékok</t>
  </si>
  <si>
    <t>Beruházások</t>
  </si>
  <si>
    <t>Egyéb felhalmozási célú kiadások</t>
  </si>
  <si>
    <t>Ebből: Egyéb felhalmozási célú támogatások államháztartáson kívülre</t>
  </si>
  <si>
    <t>K88</t>
  </si>
  <si>
    <t>Körösszögi Többcélú Társulás</t>
  </si>
  <si>
    <t>Megnevezés</t>
  </si>
  <si>
    <t>FELHALMOZÁSI KIADÁS ÖSSZESEN:</t>
  </si>
  <si>
    <t>Termékek és szolgáltatások adói</t>
  </si>
  <si>
    <t>B62</t>
  </si>
  <si>
    <t>Működési célú kölcsönök</t>
  </si>
  <si>
    <t>Felhalmozási célú kölcsönök</t>
  </si>
  <si>
    <t>1.</t>
  </si>
  <si>
    <t>2.</t>
  </si>
  <si>
    <t>4.</t>
  </si>
  <si>
    <t>B354</t>
  </si>
  <si>
    <t>B31</t>
  </si>
  <si>
    <t>Jövedelemadók</t>
  </si>
  <si>
    <t>Termőföld bérbeadásából származó jövedelemadó</t>
  </si>
  <si>
    <t>B311</t>
  </si>
  <si>
    <t>Talajterhelési díj</t>
  </si>
  <si>
    <t>Önkormányzat</t>
  </si>
  <si>
    <t>Személyi juttatások</t>
  </si>
  <si>
    <t>Munkaadókat terhelő járulékok</t>
  </si>
  <si>
    <t>Ellátottak pénzbeli juttatása</t>
  </si>
  <si>
    <t>Települési Szolgáltató Intézmény</t>
  </si>
  <si>
    <t>Mindösszesen:</t>
  </si>
  <si>
    <t>Fejlesztések és felújítások</t>
  </si>
  <si>
    <t>Felújítások összesen</t>
  </si>
  <si>
    <t>BERUHÁZÁSOK ÖSSZESEN</t>
  </si>
  <si>
    <t>Egyéb működési támogatás áh belülre</t>
  </si>
  <si>
    <t>Szlovák Önkormányzat támogatása</t>
  </si>
  <si>
    <t>Petőfi István Ált.Isk.műk.támogatása KLIK</t>
  </si>
  <si>
    <t>Egyéb működési támogatás áh kívülre</t>
  </si>
  <si>
    <t>Körös-szögi Hulladékgazdálkodási Nonprofit Kft. működéséhez hozzájárulás</t>
  </si>
  <si>
    <t>Egyéb működési támogatások</t>
  </si>
  <si>
    <t>Egyéb felhalmozási támogatások</t>
  </si>
  <si>
    <t>Az önkormányzat költségvetési bevétele intézményenként</t>
  </si>
  <si>
    <t>Kondorosi Közös Önkormányzati Hivatal</t>
  </si>
  <si>
    <t>Dérczy Ferenc Könyvtár és Közművelődési Intézmény</t>
  </si>
  <si>
    <t>Mindösszesen</t>
  </si>
  <si>
    <t>Önkormányzat összesen</t>
  </si>
  <si>
    <t>Működési kiadások összesen</t>
  </si>
  <si>
    <t>Felhalmozási kiadások összesen</t>
  </si>
  <si>
    <t>Dérczy Ferenc Könyvtár</t>
  </si>
  <si>
    <t>K65</t>
  </si>
  <si>
    <t>Civil pályázat</t>
  </si>
  <si>
    <t>Polgárvédelem támogatása</t>
  </si>
  <si>
    <t>Bursa Hungarica ösztöndíjpályázat</t>
  </si>
  <si>
    <t>Kisértékű tárgyi eszköz</t>
  </si>
  <si>
    <t>Költségvetési kiadások mindösszesen:</t>
  </si>
  <si>
    <t>Finanszírozási kiadások</t>
  </si>
  <si>
    <t>K9</t>
  </si>
  <si>
    <t>Ebből: Egyéb felhalmozási célú támogatások államháztartáson belülre</t>
  </si>
  <si>
    <t>Vízvédelmi fejlesztések megvalósítása Gyomaendrőd, Kondoros, Kétsoprony és Kamut településeken (DAOP-5.2.1/A-11-2011-0010)</t>
  </si>
  <si>
    <t xml:space="preserve">KONDOROS VÁROS ÖNKORMÁNYZAT </t>
  </si>
  <si>
    <t>Eredeti ei. Összesen</t>
  </si>
  <si>
    <t xml:space="preserve"> ÖSSZESEN</t>
  </si>
  <si>
    <t>3.</t>
  </si>
  <si>
    <t>Foglalkoztatotti létszám intézményenként</t>
  </si>
  <si>
    <t>Jogcím</t>
  </si>
  <si>
    <t xml:space="preserve">Költségvetési szerv </t>
  </si>
  <si>
    <t>Megnevezése</t>
  </si>
  <si>
    <t>telj.mi.</t>
  </si>
  <si>
    <t>rész.m.i.</t>
  </si>
  <si>
    <t>prémium év</t>
  </si>
  <si>
    <t>össz.</t>
  </si>
  <si>
    <t>fogl./fő/</t>
  </si>
  <si>
    <t>létsz./fő</t>
  </si>
  <si>
    <t>Közmunkaprogram</t>
  </si>
  <si>
    <t>Önkormányzat összesen:</t>
  </si>
  <si>
    <t>Dérczy Ferenc Könyvtár és Közműv.I.</t>
  </si>
  <si>
    <t>Köznevelési Társulás támogatása</t>
  </si>
  <si>
    <t>Egyéb felhalmozási kiadások</t>
  </si>
  <si>
    <t>K84</t>
  </si>
  <si>
    <t>Települési szilárdhulladék gazdálkodási rendszerek fejlesztése a Körös-szögi Kistérségben KEOP-7-1.1.1-2008-0009</t>
  </si>
  <si>
    <t>Települési szilárdhulladék gazdálkodási rendszerek eszközparkjainak fejlesztése, Kistérségi pályázat KEOP-1.1.1/C/13</t>
  </si>
  <si>
    <t xml:space="preserve">Teljesítés %-a </t>
  </si>
  <si>
    <t>Megoszlása %</t>
  </si>
  <si>
    <t>Teljesítés</t>
  </si>
  <si>
    <t>B12</t>
  </si>
  <si>
    <t>Elvonások és befizetések bevételei</t>
  </si>
  <si>
    <t>Teljesítés %-a</t>
  </si>
  <si>
    <t>Módosított ei. Összesen</t>
  </si>
  <si>
    <t>2015.évi kötelező feladat tv.szerint eredeti ei.</t>
  </si>
  <si>
    <t>2015.évi kötelező feladat önk.döntés értelmében eredeti ei.</t>
  </si>
  <si>
    <t>2015.évi önként vállalt feladat eredeti ei.</t>
  </si>
  <si>
    <t>Eredeti ei. összesen</t>
  </si>
  <si>
    <t>Módosított ei. összesen</t>
  </si>
  <si>
    <t>097513</t>
  </si>
  <si>
    <t>Támogatás - Békés Megyei Ivóvízminőség-javító Program "KEOP-1.3.0/09-11-2012-0009</t>
  </si>
  <si>
    <t>Áht-n belüli megelőlegezések visszafizetése, teljesítése</t>
  </si>
  <si>
    <t>Áht-n belüli megelőzések visszafizetése, teljesítése</t>
  </si>
  <si>
    <t>2015.évi kötelező feladat tv.szerint</t>
  </si>
  <si>
    <t>2015.évi kötelező feladat önk.döntés értelmében</t>
  </si>
  <si>
    <t>2015.évi önként vállalt feladat</t>
  </si>
  <si>
    <t>Orosháza és térsége ivóvízminőség-javító program működési hozzájárulás</t>
  </si>
  <si>
    <t>Békés Megyei Ivóvízminőség-javító program</t>
  </si>
  <si>
    <t>Egyéb kisértékű tárgyieszköz beszerzés</t>
  </si>
  <si>
    <t>Pénzeszközök lekötött betétként elhelyezése</t>
  </si>
  <si>
    <t>Finanszírozási kiadások összesen:</t>
  </si>
  <si>
    <t>059</t>
  </si>
  <si>
    <t>B817</t>
  </si>
  <si>
    <t>Lekötött bankbetétek megszüntetése</t>
  </si>
  <si>
    <t xml:space="preserve">Közfoglalkoztatott </t>
  </si>
  <si>
    <t>2016.évi kötelező feladat tv.szerint</t>
  </si>
  <si>
    <t>2016.évi kötelező feladat önk.döntés értelmében</t>
  </si>
  <si>
    <t>2016.évi önként vállalt feladat</t>
  </si>
  <si>
    <t>Működési célú ktgvetési és kieg.támogatás</t>
  </si>
  <si>
    <t>Körös-szögi Kistérség KEOP pályázat + önerő</t>
  </si>
  <si>
    <t>Támogatás - Komplex belvízrendezési program megvalósítása a belterületen és a csatlakozó társulati csatornán I. ütem (DAOP-5.2.1/D-2008-0002)</t>
  </si>
  <si>
    <t>Települési adó - Földadó</t>
  </si>
  <si>
    <t>B411</t>
  </si>
  <si>
    <t>Ebből egyéb működési bevételek</t>
  </si>
  <si>
    <t>Eredeti ei.összesen</t>
  </si>
  <si>
    <t>Települési adó - földadó</t>
  </si>
  <si>
    <t>Háztartásoktól felhalm. Célú átvett pe.- útépítési hozzájárulás, közvilágítás bővítés</t>
  </si>
  <si>
    <t>2016. évi eredeti ei.</t>
  </si>
  <si>
    <t xml:space="preserve">Körös-völgyi Hulladékgazd.Rek.Önk.Társulás </t>
  </si>
  <si>
    <t>2015. évi visszafizetési kötelezettség</t>
  </si>
  <si>
    <t>Működési hozzájárulás Geszt Önkormányzat</t>
  </si>
  <si>
    <t>K508</t>
  </si>
  <si>
    <t>Működési célú támogatási kölcsön nyújtása</t>
  </si>
  <si>
    <t>KBC KFT. tagi kölcsön nyújtása</t>
  </si>
  <si>
    <t>Támogatási Keret</t>
  </si>
  <si>
    <t>Módosított ei.  összesen</t>
  </si>
  <si>
    <t>Komplex belvízrendezési program megvalósítása a belterületen és a csatlakozó társulati csatornán I. ütem (DAOP-5.2.1/D-2008-0002)</t>
  </si>
  <si>
    <t>Víziközmű Társulat - pénzeszközátadás, elszámolás (szennyvízberuházás)</t>
  </si>
  <si>
    <t>Vízvédelmi fejlesztések megvalósítása Gyomaendrőd, Kondoros, Kétsoprony és Kamut településeken (DAOP-5.2.1/A-11-2011-0010) Eu-s támogatás visszautalása</t>
  </si>
  <si>
    <t>Közvilágítás bővítés DÉMÁSZ-nak átadott pe.</t>
  </si>
  <si>
    <t>Lakossági víziközmű támogatás</t>
  </si>
  <si>
    <t>Klíma beszerelés</t>
  </si>
  <si>
    <t>Öntözéstechnikai fejlesztés</t>
  </si>
  <si>
    <t>Városháza és Óvoda épületek villanyhálózatának korszerűsítése</t>
  </si>
  <si>
    <t>Közfoglalkoztatási program kisértékű tárgyieszköz beszerzés (varrógépek, ollók, ásók, kapák stb.)</t>
  </si>
  <si>
    <t>Közfoglalkoztatási proigram nagyértékű tárgyieszköz beszerzés  (talajfúró, ágvágó, sövényvágó, eke, szivattyú, fűkasza stb.)</t>
  </si>
  <si>
    <t>Gépbeszerzés</t>
  </si>
  <si>
    <t>2016. tervezett</t>
  </si>
  <si>
    <t>2016. módosított</t>
  </si>
  <si>
    <t>2016. teljesített</t>
  </si>
  <si>
    <t>Ebből Működési célú támogatási kölcsön nyújtása</t>
  </si>
  <si>
    <t>Kondoros Város Önkormányzat 2016. évi költségvetése</t>
  </si>
  <si>
    <t>Általános- és céltartalék</t>
  </si>
  <si>
    <t>Sorszám</t>
  </si>
  <si>
    <t>cél megnevezése</t>
  </si>
  <si>
    <t>Környezetvédelmi alap kiadásai</t>
  </si>
  <si>
    <t>Felhalmozási kiadásokra</t>
  </si>
  <si>
    <t>Víziközmű fejlesztési alap</t>
  </si>
  <si>
    <t>Ö S S Z E S E N :</t>
  </si>
  <si>
    <t>KONDOROS VÁROS ÖNKORMÁNYZAT 2016. ÉVI ÁLTALÁNOS TARTALÉKA</t>
  </si>
  <si>
    <t>09753</t>
  </si>
  <si>
    <t>Víziközmű Társulattól átvett pe.</t>
  </si>
  <si>
    <t>Körösök Völgye Vidékfejlesztési Közh.Egy.</t>
  </si>
  <si>
    <t>Gyulai Közüzemi Nonprofit KFT működési hozzájárulás</t>
  </si>
  <si>
    <t>Kondorosért Közalapítvány támogatása</t>
  </si>
  <si>
    <t>Járműbeszerzés Turisztikai Szolg.Nonp.Kft. 158/2016. (VIII.25.) sz.Önk.határozat</t>
  </si>
  <si>
    <t>Körpavilon Bt. Konyhai eszközök megvásárlása 158/2016. (VIII.25.) sz. Önk.határozat</t>
  </si>
  <si>
    <t>Jegyzett tőke Turisztikai Szolg.Nonp.Kft  143/2016. (VII.07.) sz. Önk. Határozat</t>
  </si>
  <si>
    <t>Körös-szögi Hulladékgazdálkodási Nonprofit Kft meglévő részesedések növelése 132/2016. (VI.16.) sz. Önk.hat.</t>
  </si>
  <si>
    <t>Sportcsarnok rekonstrukció</t>
  </si>
  <si>
    <t>2016. évi  módosított ei.</t>
  </si>
  <si>
    <t>2015. évi túlfinanszírozás visszautalása</t>
  </si>
  <si>
    <t>KONDOROS VÁROS ÖNKORMÁNYZAT 2016. ÉVI KÖLTSÉGVETÉS TELJESÍTÉSE</t>
  </si>
  <si>
    <t>Kondoros Város Önkormányzat 2016. évi költségvetés teljesítése</t>
  </si>
  <si>
    <t>2016. évi kiadások</t>
  </si>
  <si>
    <t>2016. évi kiadások Intézményenként, működési és felhalmozási kiadásonként</t>
  </si>
  <si>
    <t>Kondoros Város Önkormányzat 2016 évi költségvetés teljesítése</t>
  </si>
  <si>
    <t>Kondoros Város Önkormányzat 2016.  évi költségvetés teljesítése</t>
  </si>
  <si>
    <t>Lakásépítési alapszámla</t>
  </si>
  <si>
    <t>M I N D Ö S S Z E S E N :</t>
  </si>
  <si>
    <t>2016.évi kötelező feladat tv.szerint eredeti ei.</t>
  </si>
  <si>
    <t>2016.évi kötelező feladat önk.döntés értelmében eredeti ei.</t>
  </si>
  <si>
    <t>2016.évi önként vállalt feladat eredeti ei.</t>
  </si>
  <si>
    <t>12/A - Mérleg</t>
  </si>
  <si>
    <t>#</t>
  </si>
  <si>
    <t>Előző időszak</t>
  </si>
  <si>
    <t>Módosítások (+/-)</t>
  </si>
  <si>
    <t>Tárgyi időszak</t>
  </si>
  <si>
    <t>02</t>
  </si>
  <si>
    <t>A/I/2 Szellemi termékek</t>
  </si>
  <si>
    <t>04</t>
  </si>
  <si>
    <t>A/I Immateriális javak (=A/I/1+A/I/2+A/I/3)</t>
  </si>
  <si>
    <t>05</t>
  </si>
  <si>
    <t>A/II/1 Ingatlanok és a kapcsolódó vagyoni értékű jogok</t>
  </si>
  <si>
    <t>06</t>
  </si>
  <si>
    <t>A/II/2 Gépek, berendezések, felszerelések, járművek</t>
  </si>
  <si>
    <t>08</t>
  </si>
  <si>
    <t>A/II/4 Beruházások, felújítások</t>
  </si>
  <si>
    <t>10</t>
  </si>
  <si>
    <t>A/II Tárgyi eszközök  (=A/II/1+...+A/II/5)</t>
  </si>
  <si>
    <t>11</t>
  </si>
  <si>
    <t>A/III/1 Tartós részesedések (=A/III/1a+…+A/III/1e)</t>
  </si>
  <si>
    <t>13</t>
  </si>
  <si>
    <t>A/III/1b - ebből: tartós részesedések nem pénzügyi vállalkozásban</t>
  </si>
  <si>
    <t>16</t>
  </si>
  <si>
    <t>A/III/1e - ebből: egyéb tartós részesedések</t>
  </si>
  <si>
    <t>21</t>
  </si>
  <si>
    <t>A/III Befektetett pénzügyi eszközök (=A/III/1+A/III/2+A/III/3)</t>
  </si>
  <si>
    <t>28</t>
  </si>
  <si>
    <t>A) NEMZETI VAGYONBA TARTOZÓ BEFEKTETETT ESZKÖZÖK (=A/I+A/II+A/III+A/IV)</t>
  </si>
  <si>
    <t>29</t>
  </si>
  <si>
    <t>B/I/1 Vásárolt készletek</t>
  </si>
  <si>
    <t>32</t>
  </si>
  <si>
    <t>B/I/4  Befejezetlen termelés, félkész termékek, késztermékek</t>
  </si>
  <si>
    <t>34</t>
  </si>
  <si>
    <t>B/I Készletek (=B/I/1+…+B/I/5)</t>
  </si>
  <si>
    <t>43</t>
  </si>
  <si>
    <t>B) NEMZETI VAGYONBA TARTOZÓ FORGÓESZKÖZÖK (= B/I+B/II)</t>
  </si>
  <si>
    <t>44</t>
  </si>
  <si>
    <t>C/I/1 Éven túli lejáratú forint lekötött bankbetétek</t>
  </si>
  <si>
    <t>46</t>
  </si>
  <si>
    <t>C/I Lekötött bankbetétek (=C/I/1+…+C/I/2)</t>
  </si>
  <si>
    <t>47</t>
  </si>
  <si>
    <t>C/II/1 Forintpénztár</t>
  </si>
  <si>
    <t>50</t>
  </si>
  <si>
    <t>C/II Pénztárak, csekkek, betétkönyvek (=C/II/1+C/II/2+C/II/3)</t>
  </si>
  <si>
    <t>51</t>
  </si>
  <si>
    <t>C/III/1 Kincstáron kívüli forintszámlák</t>
  </si>
  <si>
    <t>53</t>
  </si>
  <si>
    <t>C/III Forintszámlák (=C/III/1+C/III/2)</t>
  </si>
  <si>
    <t>54</t>
  </si>
  <si>
    <t>C/IV/1 Kincstáron kívüli devizaszámlák</t>
  </si>
  <si>
    <t>56</t>
  </si>
  <si>
    <t>C/IV Devizaszámlák (=CIV/1+C/IV/2)</t>
  </si>
  <si>
    <t>57</t>
  </si>
  <si>
    <t>C) PÉNZESZKÖZÖK (=C/I+…+C/IV)</t>
  </si>
  <si>
    <t>62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</si>
  <si>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</si>
  <si>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</si>
  <si>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</si>
  <si>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</si>
  <si>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</si>
  <si>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68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</si>
  <si>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</si>
  <si>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</si>
  <si>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</si>
  <si>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</si>
  <si>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</si>
  <si>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71</t>
  </si>
  <si>
    <t>D/I/4b - ebből: költségvetési évben esedékes követelések tulajdonosi bevételekre</t>
  </si>
  <si>
    <t>73</t>
  </si>
  <si>
    <t>D/I/4d - ebből: költségvetési évben esedékes követelések kiszámlázott általános forgalmi adóra</t>
  </si>
  <si>
    <t>78</t>
  </si>
  <si>
    <t>D/I/4i - ebből: költségvetési évben esedékes követelések egyéb működési bevételekre</t>
  </si>
  <si>
    <t>89</t>
  </si>
  <si>
    <t>D/I/7 Költségvetési évben esedékes követelések felhalmozási célú átvett pénzeszközre (&gt;=D/I/7a+D/I/7b+D/I/7c)</t>
  </si>
  <si>
    <t>92</t>
  </si>
  <si>
    <t>D/I/7c - ebből: költségvetési évben esedékes követelések felhalmozási célú visszatérítendő támogatások, kölcsönök visszatérülésére államháztartáson kívülről</t>
  </si>
  <si>
    <t>101</t>
  </si>
  <si>
    <t>D/I Költségvetési évben esedékes követelések (=D/I/1+…+D/I/8)</t>
  </si>
  <si>
    <t>113</t>
  </si>
  <si>
    <t>D/II/4 Költségvetési évet követően esedékes követelések működési bevételre (=D/II/4a+…+D/II/4i)</t>
  </si>
  <si>
    <t>118</t>
  </si>
  <si>
    <t>D/II/4e - ebből: költségvetési évet követően esedékes követelések általános forgalmi adó visszatérítésére</t>
  </si>
  <si>
    <t>129</t>
  </si>
  <si>
    <t>D/II/6 Költségvetési évet követően esedékes követelések működési célú átvett pénzeszközre (&gt;=D/II/6a+D/II/6b+D/II/6c)</t>
  </si>
  <si>
    <t>132</t>
  </si>
  <si>
    <t>D/II/6c - ebből: költségvetési évet követően esedékes követelések működési célú visszatérítendő támogatások, kölcsönök visszatérülésére államháztartáson kívülről</t>
  </si>
  <si>
    <t>142</t>
  </si>
  <si>
    <t>D/II Költségvetési évet követően esedékes követelések (=D/II/1+…+D/II/8)</t>
  </si>
  <si>
    <t>143</t>
  </si>
  <si>
    <t>D/III/1 Adott előlegek (=D/III/1a+…+D/III/1f)</t>
  </si>
  <si>
    <t>147</t>
  </si>
  <si>
    <t>D/III/1d - ebből: igénybe vett szolgáltatásra adott előlegek</t>
  </si>
  <si>
    <t>148</t>
  </si>
  <si>
    <t>D/III/1e - ebből: foglalkoztatottaknak adott előlegek</t>
  </si>
  <si>
    <t>152</t>
  </si>
  <si>
    <t>D/III/4 Forgótőke elszámolása</t>
  </si>
  <si>
    <t>158</t>
  </si>
  <si>
    <t>D/III Követelés jellegű sajátos elszámolások (=D/III/1+…+D/III/9)</t>
  </si>
  <si>
    <t>159</t>
  </si>
  <si>
    <t>D) KÖVETELÉSEK  (=D/I+D/II+D/III)</t>
  </si>
  <si>
    <t>161</t>
  </si>
  <si>
    <t>E/I/2 Más előzetesen felszámított levonható általános forgalmi adó</t>
  </si>
  <si>
    <t>164</t>
  </si>
  <si>
    <t>E/I Előzetesen felszámított általános forgalmi adó elszámolása (=E/I/1+…+E/I/4)</t>
  </si>
  <si>
    <t>166</t>
  </si>
  <si>
    <t>E/II/2 Más fizetendő általános forgalmi adó</t>
  </si>
  <si>
    <t>167</t>
  </si>
  <si>
    <t>E/II Fizetendő általános forgalmi adó elszámolása (=E/II/1+E/II/2)</t>
  </si>
  <si>
    <t>169</t>
  </si>
  <si>
    <t>E/III/2 Utalványok, bérletek és más hasonló, készpénz-helyettesítő fizetési eszköznek nem minősülő eszközök elszámolásai</t>
  </si>
  <si>
    <t>170</t>
  </si>
  <si>
    <t>E/III Egyéb sajátos eszközoldali elszámolások (=E/III/1+E/III/2)</t>
  </si>
  <si>
    <t>171</t>
  </si>
  <si>
    <t>E) EGYÉB SAJÁTOS ELSZÁMOLÁSOK (=E/I+E/II+E/III)</t>
  </si>
  <si>
    <t>176</t>
  </si>
  <si>
    <t>ESZKÖZÖK ÖSSZESEN (=A+B+C+D+E+F)</t>
  </si>
  <si>
    <t>177</t>
  </si>
  <si>
    <t>G/I  Nemzeti vagyon induláskori értéke</t>
  </si>
  <si>
    <t>181</t>
  </si>
  <si>
    <t>G/III/3 Pénzeszközön kívüli egyéb eszközök induláskori értéke és változásai</t>
  </si>
  <si>
    <t>182</t>
  </si>
  <si>
    <t>G/III Egyéb eszközök induláskori értéke és változásai (=G/III/1+G/III/2+G/III/3)</t>
  </si>
  <si>
    <t>183</t>
  </si>
  <si>
    <t>G/IV Felhalmozott eredmény</t>
  </si>
  <si>
    <t>185</t>
  </si>
  <si>
    <t>G/VI Mérleg szerinti eredmény</t>
  </si>
  <si>
    <t>186</t>
  </si>
  <si>
    <t>G/ SAJÁT TŐKE  (= G/I+…+G/VI)</t>
  </si>
  <si>
    <t>189</t>
  </si>
  <si>
    <t>H/I/3 Költségvetési évben esedékes kötelezettségek dologi kiadásokra</t>
  </si>
  <si>
    <t>212</t>
  </si>
  <si>
    <t>H/I Költségvetési évben esedékes kötelezettségek (=H/I/1+…+H/I/9)</t>
  </si>
  <si>
    <t>225</t>
  </si>
  <si>
    <t>H/II/9 Költségvetési évet követően esedékes kötelezettségek finanszírozási kiadásokra (&gt;=H/II/9a+…+H/II/9j)</t>
  </si>
  <si>
    <t>230</t>
  </si>
  <si>
    <t>H/II/9e - ebből: költségvetési évet követően esedékes kötelezettségek államháztartáson belüli megelőlegezések visszafizetésére</t>
  </si>
  <si>
    <t>236</t>
  </si>
  <si>
    <t>H/II Költségvetési évet követően esedékes kötelezettségek (=H/II/1+…+H/II/9)</t>
  </si>
  <si>
    <t>237</t>
  </si>
  <si>
    <t>H/III/1 Kapott előlegek</t>
  </si>
  <si>
    <t>239</t>
  </si>
  <si>
    <t>H/III/3 Más szervezetet megillető bevételek elszámolása</t>
  </si>
  <si>
    <t>247</t>
  </si>
  <si>
    <t>H/III Kötelezettség jellegű sajátos elszámolások (=H/III/1+…+H/III/10)</t>
  </si>
  <si>
    <t>248</t>
  </si>
  <si>
    <t>H) KÖTELEZETTSÉGEK (=H/I+H/II+H/III)</t>
  </si>
  <si>
    <t>251</t>
  </si>
  <si>
    <t>J/2 Költségek, ráfordítások passzív időbeli elhatárolása</t>
  </si>
  <si>
    <t>252</t>
  </si>
  <si>
    <t>J/3 Halasztott eredményszemléletű bevételek</t>
  </si>
  <si>
    <t>253</t>
  </si>
  <si>
    <t>J) PASSZÍV IDŐBELI ELHATÁROLÁSOK (=J/1+J/2+J/3)</t>
  </si>
  <si>
    <t>254</t>
  </si>
  <si>
    <t>FORRÁSOK ÖSSZESEN (=G+H+I+J)</t>
  </si>
  <si>
    <t>07/A - Maradványkimutatás</t>
  </si>
  <si>
    <t>Összeg</t>
  </si>
  <si>
    <t>01</t>
  </si>
  <si>
    <t>01        Alaptevékenység költségvetési bevételei</t>
  </si>
  <si>
    <t>02        Alaptevékenység költségvetési kiadásai</t>
  </si>
  <si>
    <t>03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</si>
  <si>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</si>
  <si>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</si>
  <si>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</si>
  <si>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</si>
  <si>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07</t>
  </si>
  <si>
    <t>A)        Alaptevékenység maradványa (=±I±II)</t>
  </si>
  <si>
    <t>15</t>
  </si>
  <si>
    <t>C)        Összes maradvány (=A+B)</t>
  </si>
  <si>
    <t>17</t>
  </si>
  <si>
    <t>E)        Alaptevékenység szabad maradványa (=A-D)</t>
  </si>
  <si>
    <t>15/A - Kimutatás az immateriális javak, tárgyi eszközök koncesszióba, vagyonkezelésbe adott eszközök állományának alakulásáról</t>
  </si>
  <si>
    <t>Immateriális javak</t>
  </si>
  <si>
    <t>Ingatlanok és kapcsolódó vagyoni értékű jogok</t>
  </si>
  <si>
    <t>Gépek, berendezések, felszerelések, járművek</t>
  </si>
  <si>
    <t>Tenyészállatok</t>
  </si>
  <si>
    <t>Beruházások és felújítások</t>
  </si>
  <si>
    <t>Koncesszióba, vagyonkezelésbe adott eszközök</t>
  </si>
  <si>
    <t>Összesen (=3+4+5+6+7+8)</t>
  </si>
  <si>
    <t>Tárgyévi nyitó állomány (előző évi záró állomány)</t>
  </si>
  <si>
    <t>Immateriális javak beszerzése, nem aktivált beruházások</t>
  </si>
  <si>
    <t>Beruházásokból, felújításokból aktivált érték</t>
  </si>
  <si>
    <t>Térítésmentes átvétel</t>
  </si>
  <si>
    <t>Egyéb növekedés</t>
  </si>
  <si>
    <t>Összes növekedés  (=02+…+07)</t>
  </si>
  <si>
    <t>Egyéb csökkenés</t>
  </si>
  <si>
    <t>14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</si>
  <si>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</si>
  <si>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</si>
  <si>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</si>
  <si>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</si>
  <si>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18</t>
  </si>
  <si>
    <t>Terv szerinti értékcsökkenés csökkenése</t>
  </si>
  <si>
    <t>19</t>
  </si>
  <si>
    <t>Terv szerinti értékcsökkenés záró állománya  (=16+17-18)</t>
  </si>
  <si>
    <t>24</t>
  </si>
  <si>
    <t>Értékcsökkenés összesen (=19+23)</t>
  </si>
  <si>
    <t>25</t>
  </si>
  <si>
    <t>Eszközök nettó értéke (=15-24)</t>
  </si>
  <si>
    <t>26</t>
  </si>
  <si>
    <t>Teljesen (0-ig) leírt eszközök bruttó értéke</t>
  </si>
  <si>
    <t>Támogatás "Helyi és térségi jelentőségű vízvédelmi rendszerekk fejlesztése" DAOP 5.2.1/A-11.</t>
  </si>
  <si>
    <t>B81</t>
  </si>
  <si>
    <t>Államháztartáson belüli megelőlegezés</t>
  </si>
  <si>
    <t>Telekvásárlás</t>
  </si>
  <si>
    <t>Gyulai Közüzemi Kft</t>
  </si>
  <si>
    <t>Módosított előirányzat</t>
  </si>
  <si>
    <t>2016. évi támogatások</t>
  </si>
  <si>
    <t>Állami támogatás megnevezése</t>
  </si>
  <si>
    <t>Támogatás összege</t>
  </si>
  <si>
    <t>Helyi önkormányzatok általános támogatása</t>
  </si>
  <si>
    <t>I.1a</t>
  </si>
  <si>
    <t>Önkormányzati hivatal működésének támogatása</t>
  </si>
  <si>
    <t>I.1ba</t>
  </si>
  <si>
    <t>Zöldterület-gazdálkodással kapcsolatos feladatok ellátásának támogatása</t>
  </si>
  <si>
    <t>I.1bb</t>
  </si>
  <si>
    <t>Közvilágítás fenntartásának támogatása</t>
  </si>
  <si>
    <t>I.1bc</t>
  </si>
  <si>
    <t>Köztemető fenntartással kapcsolatos feladatok támogatása</t>
  </si>
  <si>
    <t>I.1bd</t>
  </si>
  <si>
    <t>Közutak fenntartásának támogatása</t>
  </si>
  <si>
    <t>Település-üzemeltetés összesen</t>
  </si>
  <si>
    <t>Település-üzemeltetés összesen beszámítás után</t>
  </si>
  <si>
    <t>I.1.c</t>
  </si>
  <si>
    <t>Egyéb önkormányzati feladatok támogatása</t>
  </si>
  <si>
    <t>Egyéb önkormányzati feladatok támogatása - beszámítás után</t>
  </si>
  <si>
    <t>I.1d</t>
  </si>
  <si>
    <t>Lakott külterülettel kapcsolatosa feladatok támogatása</t>
  </si>
  <si>
    <t>I.6</t>
  </si>
  <si>
    <t>A 2015. évről áthúzódó bérkompenzáció</t>
  </si>
  <si>
    <t>Kieg.tám  óvodapedagógus minősítéséből adódó többletkiadásokhoz</t>
  </si>
  <si>
    <t>Köznevelési feladatok</t>
  </si>
  <si>
    <t>II.1(1)</t>
  </si>
  <si>
    <t>Óvodapedagógusok bértámogatása</t>
  </si>
  <si>
    <t>II.1(2)</t>
  </si>
  <si>
    <t>Óvodapedagógusokat segítő bértámogatása</t>
  </si>
  <si>
    <t>II.1 (4)</t>
  </si>
  <si>
    <t>Óvodapedagósok elismert létszáma (pótlólagos összeg)</t>
  </si>
  <si>
    <t xml:space="preserve">II.2 </t>
  </si>
  <si>
    <t>Óvodaműködtetési támogatás</t>
  </si>
  <si>
    <t>II.3.</t>
  </si>
  <si>
    <t>Társulás által fenntartott óvodába bejáró gyermekek utaztatásának támogatása</t>
  </si>
  <si>
    <t>II.4.</t>
  </si>
  <si>
    <t>A köznevelési intézmények működtetéséhez kapcsolódó támogatás</t>
  </si>
  <si>
    <t>II.5</t>
  </si>
  <si>
    <t>Szociális és gyermekjóléti felatatok támogatása</t>
  </si>
  <si>
    <t>III.2</t>
  </si>
  <si>
    <t>Szocális feladatok egyéb támogatása</t>
  </si>
  <si>
    <t>III.3ja(1)</t>
  </si>
  <si>
    <t>Bölcsöde</t>
  </si>
  <si>
    <t>III.3ja(3)</t>
  </si>
  <si>
    <t>Bölcsödei ellátás (fogyatékos gyermek)</t>
  </si>
  <si>
    <t>III.5a</t>
  </si>
  <si>
    <t>Gyermekétkeztetés bértámogatása</t>
  </si>
  <si>
    <t>III.5b</t>
  </si>
  <si>
    <t>Gyermekétkeztetés üzemeltetési támog</t>
  </si>
  <si>
    <t>III.5c</t>
  </si>
  <si>
    <t>Rászoruló gyerekek intézményen kívüli szünidei étkeztetésének támogatása</t>
  </si>
  <si>
    <t>III.7</t>
  </si>
  <si>
    <t>Kieg. Támogatás a bölcsödében foglalkoztatott, felsőfokú végzettségű kisgyermeknevelők béréhez</t>
  </si>
  <si>
    <t>IV.1</t>
  </si>
  <si>
    <t>Kulturális feladatok támogatása</t>
  </si>
  <si>
    <t xml:space="preserve">                           </t>
  </si>
  <si>
    <t>Módosítás</t>
  </si>
  <si>
    <t>IV.1.i</t>
  </si>
  <si>
    <t>Könyvtári érdekeltségnövelő támogatás</t>
  </si>
  <si>
    <t>IV.1.d</t>
  </si>
  <si>
    <t>Települési önkormányzatok nyilvános könyvtári és közművelődési feladatainak támogatása</t>
  </si>
  <si>
    <t>Igénylés/visszafizetés</t>
  </si>
  <si>
    <t>Kondoros Város Önkormányzat</t>
  </si>
  <si>
    <t xml:space="preserve">Kondoros Város Önkormányzat több évre szóló kötelezettségvállalása </t>
  </si>
  <si>
    <t>2018. év</t>
  </si>
  <si>
    <t>2019. év</t>
  </si>
  <si>
    <t>2020. év</t>
  </si>
  <si>
    <t>Körösök Völgye Vidékfejlesztési Egyesület</t>
  </si>
  <si>
    <t>KÖTELEZETTSÉGEK ÖSSZ:</t>
  </si>
  <si>
    <t>2017. ÉVI KÖZVETETT TÁMOGATÁSOK</t>
  </si>
  <si>
    <t>Kommunális adó 70 év felettiek adókedvezménye</t>
  </si>
  <si>
    <t>Gépjárműadó mentességek</t>
  </si>
  <si>
    <t>A gépjárműadóról szóló 1991. évi LXXXII.törvény 5. §-ában foglaltak alapján</t>
  </si>
  <si>
    <t>a.) a költségvetési szerv</t>
  </si>
  <si>
    <t>b.) egyesület, alapítvány</t>
  </si>
  <si>
    <t>d.) az egyházi jogi személy tulajdonában lévő gépjármű</t>
  </si>
  <si>
    <t>f.) a súlyos mozgáskorlátozott személy</t>
  </si>
  <si>
    <t>g.) környezetkímélő gépkocsi</t>
  </si>
  <si>
    <t>Összesen:</t>
  </si>
  <si>
    <t>Tehergépjárműre vonatkozó kedvezmény</t>
  </si>
  <si>
    <t>Az adatok a 2016. évi lajstrom alapján készültek.</t>
  </si>
  <si>
    <t>A működési és felhalmozási célú bevételek és kiadások</t>
  </si>
  <si>
    <t>2017-2018-2019-2020. évi alakulását külön bemutató mérleg</t>
  </si>
  <si>
    <t>ezer forintban</t>
  </si>
  <si>
    <t>2016. évre</t>
  </si>
  <si>
    <t>2017. évre</t>
  </si>
  <si>
    <t>2018. évre</t>
  </si>
  <si>
    <t>2019. évre</t>
  </si>
  <si>
    <t>I. Működési bevételek és kiadások</t>
  </si>
  <si>
    <t>Finanszírozási bevételek - Előző év költségvetési maradványának igénybevétele</t>
  </si>
  <si>
    <t>Működési célú bevételek összesen (01+....+10)</t>
  </si>
  <si>
    <t>Működési célú kiadások összesen (12+....+23)</t>
  </si>
  <si>
    <t>II. Felhalmozási célú bevételek és kiadások</t>
  </si>
  <si>
    <t>Felhalmozási bevételek/Közhatalmi bevételek</t>
  </si>
  <si>
    <t>Felhalmozási célú bevételek összesen (25+....+36)</t>
  </si>
  <si>
    <t>20</t>
  </si>
  <si>
    <t>Felhalmozási kiadások (áfa-val együtt)</t>
  </si>
  <si>
    <t>Felújítási kiadások (áfa-val együtt)</t>
  </si>
  <si>
    <t>22</t>
  </si>
  <si>
    <t>23</t>
  </si>
  <si>
    <t>Ebből: Egyéb felhalmozásicélú támogatások államháztartáson belülre</t>
  </si>
  <si>
    <t>Finanszírozási kiadások -decemberi megelőlegezés</t>
  </si>
  <si>
    <t>Hosszú lejáratú hitel visszafizetése</t>
  </si>
  <si>
    <t>27</t>
  </si>
  <si>
    <t>Hosszú lejáratú hitel kamata</t>
  </si>
  <si>
    <t>Felhalmozási célú kiadások összesen (38+....+48)</t>
  </si>
  <si>
    <t>30</t>
  </si>
  <si>
    <t>Önkormányzat bevételei összesen (11+37)</t>
  </si>
  <si>
    <t>31</t>
  </si>
  <si>
    <t>Önkormányzat kiadásai összesen (24+49)</t>
  </si>
  <si>
    <t>R.sz.</t>
  </si>
  <si>
    <t>Kondorosi Közös Önk.Hivatal</t>
  </si>
  <si>
    <t>Dréczy Ferenc Egyesített Közművelődési Intézmény</t>
  </si>
  <si>
    <t xml:space="preserve">Beruházások </t>
  </si>
  <si>
    <t>Intézményfinansz. -</t>
  </si>
  <si>
    <t>Kiadás összesen</t>
  </si>
  <si>
    <t>Bevétel összesen</t>
  </si>
  <si>
    <t xml:space="preserve">Finanszírozás </t>
  </si>
  <si>
    <t>Finanszírozásból állami támogatás</t>
  </si>
  <si>
    <t>finanszírozásból önkormányzati támogatás</t>
  </si>
  <si>
    <t>2016. év Önkormányzat és intézményei finanszírozása</t>
  </si>
  <si>
    <t>Ebből: Működési célú támogatási kölcsön nyújtása</t>
  </si>
  <si>
    <t>Pénzeszköz lekötése</t>
  </si>
  <si>
    <t>Finanszírozási bevételek - decemberi megelőlegezés</t>
  </si>
  <si>
    <t>Kondoros Város Önkormányzat intézmények finanszírozási ütemterve</t>
  </si>
  <si>
    <t>január</t>
  </si>
  <si>
    <t>február</t>
  </si>
  <si>
    <t>márc.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</si>
  <si>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</si>
  <si>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</si>
  <si>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</si>
  <si>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</si>
  <si>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</si>
  <si>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</si>
  <si>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</si>
  <si>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</si>
  <si>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</si>
  <si>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összesen</t>
  </si>
  <si>
    <t>Települési Szolgáltató Int.</t>
  </si>
  <si>
    <t>Önállóan működő és gazdálkodó  Int. összesen:</t>
  </si>
  <si>
    <t>Dérczy Ferenc Könytár és Közművelődési Int.</t>
  </si>
  <si>
    <t>Önállóan működő Int. összesen:</t>
  </si>
  <si>
    <t>Támogatás összesen:</t>
  </si>
  <si>
    <t>Kondoros Város Önkormányzata</t>
  </si>
  <si>
    <t xml:space="preserve">Európai uniós  és központi támogatással megvalósuló  és tervezett projektek </t>
  </si>
  <si>
    <r>
      <t xml:space="preserve">bevételei, kiadásai, hozzájárulások </t>
    </r>
    <r>
      <rPr>
        <i/>
        <sz val="10"/>
        <rFont val="Arial"/>
        <family val="2"/>
        <charset val="238"/>
      </rPr>
      <t>(támogatási szerződések szerint)</t>
    </r>
  </si>
  <si>
    <t>Projekt neve:</t>
  </si>
  <si>
    <t>"Sportcsarnok rekonstrukció Kondoroson"</t>
  </si>
  <si>
    <t>Projekt azonosítója:</t>
  </si>
  <si>
    <t>BMÖGF/93-18/2016  (2015.évi C. tv. 3. mell. II.3. pont b)</t>
  </si>
  <si>
    <t>tervezett összköltség:</t>
  </si>
  <si>
    <t>bruttó 20 990 ezer Ft</t>
  </si>
  <si>
    <t>kezdés időpontja:</t>
  </si>
  <si>
    <t>2017. január 19.</t>
  </si>
  <si>
    <t>befejezés időpontja:</t>
  </si>
  <si>
    <t>2017. augusztus 31.</t>
  </si>
  <si>
    <t>MEGJEGYZÉS: NYERTES PÁLYÁZAT</t>
  </si>
  <si>
    <t>Források</t>
  </si>
  <si>
    <t>saját erő</t>
  </si>
  <si>
    <t>központi támogatás</t>
  </si>
  <si>
    <t>EU-s forrás</t>
  </si>
  <si>
    <t>Hitel</t>
  </si>
  <si>
    <t>Egyéb forrás BM EU Önerő alap</t>
  </si>
  <si>
    <t>Források összesen</t>
  </si>
  <si>
    <t>kiadások</t>
  </si>
  <si>
    <t>2017.12.31-ig</t>
  </si>
  <si>
    <t xml:space="preserve">személyi jellegű </t>
  </si>
  <si>
    <t>beruházások</t>
  </si>
  <si>
    <t>szolgáltatások</t>
  </si>
  <si>
    <t xml:space="preserve">egyéb </t>
  </si>
  <si>
    <t>kiadások összesen</t>
  </si>
  <si>
    <r>
      <t>Önerő:</t>
    </r>
    <r>
      <rPr>
        <sz val="10"/>
        <rFont val="Arial"/>
        <charset val="238"/>
      </rPr>
      <t xml:space="preserve"> A pályázatban vállalt önerő: 3.148.518.- Ft (15%), a teljes támogatási összeg a számlánkra már megérkezett. Figyelem: központi költségvetésből támogatott projekt!</t>
    </r>
  </si>
  <si>
    <t>pályázatban vállalt önerő</t>
  </si>
  <si>
    <t>elbírálás alatt lévő pályázat</t>
  </si>
  <si>
    <t>"Kézilabda csarnok rekonstrukció Kondoroson"</t>
  </si>
  <si>
    <t>bruttó 51 000 ezer Ft</t>
  </si>
  <si>
    <t>15 300 ezer Ft</t>
  </si>
  <si>
    <t>MEGJEGYZÉS:  nem EU-s pályázat! ELBÍRÁLÁS ALATT LÉVŐ PÁLYÁZAT</t>
  </si>
  <si>
    <r>
      <t>Önerő:</t>
    </r>
    <r>
      <rPr>
        <b/>
        <sz val="10"/>
        <rFont val="Arial"/>
        <family val="2"/>
        <charset val="238"/>
      </rPr>
      <t xml:space="preserve"> a pályázatban vállalt önerő 15.300.000.- Ft. (30%) FIGYELEM: biztosítékként már megfizettünk: 2.550.000.- Ft-ot, mely nyertes pályázat esetén az önerőből levonandó!</t>
    </r>
  </si>
  <si>
    <t>"Külterületi közutak fejlesztése, erő- és munkagép beszerzése Kondoroson"</t>
  </si>
  <si>
    <t>VP-7.2.1-7.4.1-16</t>
  </si>
  <si>
    <t>bruttó 121 409 ezer Ft</t>
  </si>
  <si>
    <t>beadás alatt álló pályázat</t>
  </si>
  <si>
    <t>EMVA ÉS KÖZPONTI KÖLTSÉGVETÉS KÖZÖSEN FINANSZÍROZZA! Beadás alatt lévő pályázat!</t>
  </si>
  <si>
    <r>
      <t>Önerő:</t>
    </r>
    <r>
      <rPr>
        <b/>
        <sz val="10"/>
        <rFont val="Arial"/>
        <family val="2"/>
        <charset val="238"/>
      </rPr>
      <t xml:space="preserve"> a pályázatban vállalt összes betervezendő önerő 22.180.535.- Ft. </t>
    </r>
  </si>
  <si>
    <t>"Önkormányzati épületek energetikai korszerűsítése Kondoroson"</t>
  </si>
  <si>
    <t>TOP-3.2.1-15-BS1-2016-00056</t>
  </si>
  <si>
    <t>bruttó 129  576 ezer Ft</t>
  </si>
  <si>
    <t>elbírálás alatt álló pályázat</t>
  </si>
  <si>
    <r>
      <t>Önerő:</t>
    </r>
    <r>
      <rPr>
        <b/>
        <sz val="10"/>
        <rFont val="Arial"/>
        <family val="2"/>
        <charset val="238"/>
      </rPr>
      <t xml:space="preserve"> a támogatás 100%-os, nincs önerő.</t>
    </r>
  </si>
  <si>
    <t>"Kondorosi Többsincs óvoda és Bölcsőde eszközfejlesztése"</t>
  </si>
  <si>
    <t>TOP-1.4.1-15-BS1-2016-00051</t>
  </si>
  <si>
    <t>bruttó 21.322,229 ezer Ft</t>
  </si>
  <si>
    <t>ERFA ÉS KÖZPONTI KÖLTSÉGVETÉS KÖZÖSEN FINANSZÍROZZA! Elbírálás alatt lévő pályázat!</t>
  </si>
  <si>
    <t>Hidraulikus daruval ellátott önrakodó tehergépjármű</t>
  </si>
  <si>
    <t>Kolombárium megépítéséhez építőanyag beszerzés</t>
  </si>
  <si>
    <t>áprl.</t>
  </si>
  <si>
    <t>okt.</t>
  </si>
  <si>
    <t>BEVÉTELEK</t>
  </si>
  <si>
    <t>1. Támogatások államháztartáson belülről</t>
  </si>
  <si>
    <t>2. Közhatalmi bevételek</t>
  </si>
  <si>
    <t>3.Működési bevételek</t>
  </si>
  <si>
    <t>4. Felhalmozási célú átvett pénzeszközök</t>
  </si>
  <si>
    <t>5. Működési célú  Átvett pénzeszközök</t>
  </si>
  <si>
    <t>7. Finanszírozási bevételek</t>
  </si>
  <si>
    <t>8. Felhalmozási célú támogatások államháztartáson belülről</t>
  </si>
  <si>
    <t>10. Bevételek összesen (1-7)</t>
  </si>
  <si>
    <t>KIADÁSOK</t>
  </si>
  <si>
    <t>10. Működési kiadások</t>
  </si>
  <si>
    <t>Ebből: Tartalék felhasználása</t>
  </si>
  <si>
    <t>11. Adósságszolgálat, hitel visszafizetés és kamatfizetési kötelezettség</t>
  </si>
  <si>
    <t>12. Felújítási kiadások</t>
  </si>
  <si>
    <t>13. Fejlesztési kiadások</t>
  </si>
  <si>
    <t>14. Egyéb felhalmozási célú kiadások</t>
  </si>
  <si>
    <t>15. Finanszírozási kiadások</t>
  </si>
  <si>
    <t>16. Kiadások összesen (10-15)</t>
  </si>
  <si>
    <t>15. Egyenleg (havi záró pénzállomány 9 és 16 különbsége)</t>
  </si>
  <si>
    <t xml:space="preserve">KONDOROS VÁROS ÖNKORMÁNYZAT 2016. ÉVI ELŐIRÁNYZAT FELHASZNÁLÁSI ÜTEMTERVE </t>
  </si>
</sst>
</file>

<file path=xl/styles.xml><?xml version="1.0" encoding="utf-8"?>
<styleSheet xmlns="http://schemas.openxmlformats.org/spreadsheetml/2006/main">
  <numFmts count="7">
    <numFmt numFmtId="43" formatCode="_-* #,##0.00\ _F_t_-;\-* #,##0.00\ _F_t_-;_-* &quot;-&quot;??\ _F_t_-;_-@_-"/>
    <numFmt numFmtId="164" formatCode="m\.\ d\.;@"/>
    <numFmt numFmtId="165" formatCode="_-* #,##0\ _F_t_-;\-* #,##0\ _F_t_-;_-* &quot;-&quot;??\ _F_t_-;_-@_-"/>
    <numFmt numFmtId="166" formatCode="0.0"/>
    <numFmt numFmtId="167" formatCode="#,##0\ &quot;Ft&quot;"/>
    <numFmt numFmtId="168" formatCode="#,##0\ _F_t"/>
    <numFmt numFmtId="169" formatCode="#,##0_ ;\-#,##0\ "/>
  </numFmts>
  <fonts count="49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"/>
      <charset val="238"/>
    </font>
    <font>
      <sz val="1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4"/>
      <name val="Arial CE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7">
    <xf numFmtId="0" fontId="0" fillId="0" borderId="0" xfId="0"/>
    <xf numFmtId="0" fontId="0" fillId="0" borderId="1" xfId="0" applyBorder="1"/>
    <xf numFmtId="0" fontId="3" fillId="0" borderId="0" xfId="0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5" fillId="0" borderId="0" xfId="0" applyFont="1"/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3" fontId="0" fillId="0" borderId="1" xfId="0" applyNumberFormat="1" applyFill="1" applyBorder="1"/>
    <xf numFmtId="0" fontId="2" fillId="0" borderId="1" xfId="0" applyFont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5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3" fontId="18" fillId="0" borderId="1" xfId="0" applyNumberFormat="1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vertical="center"/>
    </xf>
    <xf numFmtId="0" fontId="15" fillId="0" borderId="0" xfId="0" applyFont="1"/>
    <xf numFmtId="0" fontId="2" fillId="0" borderId="0" xfId="0" applyFont="1" applyFill="1"/>
    <xf numFmtId="0" fontId="1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3" fontId="21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3" fontId="0" fillId="0" borderId="2" xfId="0" applyNumberFormat="1" applyFill="1" applyBorder="1"/>
    <xf numFmtId="3" fontId="0" fillId="0" borderId="1" xfId="0" applyNumberForma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49" fontId="20" fillId="2" borderId="1" xfId="0" applyNumberFormat="1" applyFont="1" applyFill="1" applyBorder="1" applyAlignment="1">
      <alignment vertical="center" shrinkToFit="1"/>
    </xf>
    <xf numFmtId="3" fontId="0" fillId="0" borderId="0" xfId="0" applyNumberFormat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shrinkToFit="1"/>
    </xf>
    <xf numFmtId="3" fontId="3" fillId="3" borderId="0" xfId="0" applyNumberFormat="1" applyFont="1" applyFill="1" applyBorder="1" applyAlignment="1">
      <alignment vertical="center"/>
    </xf>
    <xf numFmtId="0" fontId="0" fillId="3" borderId="0" xfId="0" applyFill="1" applyBorder="1"/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/>
    </xf>
    <xf numFmtId="3" fontId="3" fillId="4" borderId="1" xfId="0" applyNumberFormat="1" applyFont="1" applyFill="1" applyBorder="1"/>
    <xf numFmtId="0" fontId="9" fillId="4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/>
    <xf numFmtId="0" fontId="0" fillId="0" borderId="1" xfId="0" applyFill="1" applyBorder="1" applyAlignment="1">
      <alignment horizontal="right"/>
    </xf>
    <xf numFmtId="0" fontId="3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23" fillId="0" borderId="0" xfId="0" applyFont="1"/>
    <xf numFmtId="0" fontId="4" fillId="0" borderId="0" xfId="0" applyFont="1" applyAlignment="1">
      <alignment vertical="center"/>
    </xf>
    <xf numFmtId="0" fontId="0" fillId="0" borderId="0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15" fillId="3" borderId="0" xfId="0" applyFont="1" applyFill="1"/>
    <xf numFmtId="3" fontId="15" fillId="0" borderId="1" xfId="0" applyNumberFormat="1" applyFont="1" applyBorder="1" applyAlignment="1">
      <alignment horizontal="right" vertical="center"/>
    </xf>
    <xf numFmtId="0" fontId="25" fillId="2" borderId="1" xfId="0" applyFont="1" applyFill="1" applyBorder="1" applyAlignment="1">
      <alignment horizontal="right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15" fillId="2" borderId="1" xfId="0" applyNumberFormat="1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Border="1" applyAlignment="1">
      <alignment horizontal="right" vertical="center"/>
    </xf>
    <xf numFmtId="1" fontId="0" fillId="0" borderId="1" xfId="0" applyNumberFormat="1" applyBorder="1"/>
    <xf numFmtId="1" fontId="15" fillId="2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right" vertical="center"/>
    </xf>
    <xf numFmtId="1" fontId="24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" fontId="3" fillId="4" borderId="1" xfId="0" applyNumberFormat="1" applyFont="1" applyFill="1" applyBorder="1"/>
    <xf numFmtId="0" fontId="24" fillId="0" borderId="1" xfId="0" applyFont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/>
    <xf numFmtId="1" fontId="5" fillId="4" borderId="1" xfId="0" applyNumberFormat="1" applyFont="1" applyFill="1" applyBorder="1"/>
    <xf numFmtId="3" fontId="5" fillId="4" borderId="2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0" fillId="3" borderId="0" xfId="0" applyFill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3" fontId="3" fillId="4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 shrinkToFit="1"/>
    </xf>
    <xf numFmtId="3" fontId="15" fillId="3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15" fillId="2" borderId="1" xfId="0" applyNumberFormat="1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1" fontId="15" fillId="0" borderId="1" xfId="0" applyNumberFormat="1" applyFont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right" vertical="center"/>
    </xf>
    <xf numFmtId="1" fontId="15" fillId="4" borderId="1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3" fontId="29" fillId="0" borderId="1" xfId="0" applyNumberFormat="1" applyFont="1" applyBorder="1" applyAlignment="1">
      <alignment vertical="center"/>
    </xf>
    <xf numFmtId="3" fontId="30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164" fontId="29" fillId="0" borderId="1" xfId="0" applyNumberFormat="1" applyFont="1" applyBorder="1" applyAlignment="1">
      <alignment vertical="center"/>
    </xf>
    <xf numFmtId="3" fontId="32" fillId="4" borderId="1" xfId="0" applyNumberFormat="1" applyFont="1" applyFill="1" applyBorder="1" applyAlignment="1">
      <alignment vertical="center" wrapText="1"/>
    </xf>
    <xf numFmtId="3" fontId="0" fillId="0" borderId="3" xfId="0" applyNumberForma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/>
    </xf>
    <xf numFmtId="1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3" fontId="30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vertical="center"/>
    </xf>
    <xf numFmtId="3" fontId="33" fillId="4" borderId="1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Continuous" vertical="center"/>
    </xf>
    <xf numFmtId="0" fontId="9" fillId="0" borderId="3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9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9" fontId="3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9" fontId="5" fillId="0" borderId="0" xfId="0" applyNumberFormat="1" applyFont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" fontId="0" fillId="3" borderId="0" xfId="0" applyNumberForma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/>
    </xf>
    <xf numFmtId="3" fontId="23" fillId="4" borderId="1" xfId="0" applyNumberFormat="1" applyFont="1" applyFill="1" applyBorder="1" applyAlignment="1">
      <alignment vertical="center"/>
    </xf>
    <xf numFmtId="0" fontId="27" fillId="0" borderId="0" xfId="0" applyFont="1"/>
    <xf numFmtId="3" fontId="27" fillId="4" borderId="1" xfId="0" applyNumberFormat="1" applyFont="1" applyFill="1" applyBorder="1" applyAlignment="1">
      <alignment vertical="center"/>
    </xf>
    <xf numFmtId="0" fontId="27" fillId="3" borderId="0" xfId="0" applyFont="1" applyFill="1"/>
    <xf numFmtId="3" fontId="27" fillId="2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164" fontId="0" fillId="0" borderId="1" xfId="0" applyNumberFormat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Continuous" vertical="center"/>
    </xf>
    <xf numFmtId="0" fontId="34" fillId="6" borderId="0" xfId="0" applyFont="1" applyFill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/>
    </xf>
    <xf numFmtId="3" fontId="35" fillId="0" borderId="0" xfId="0" applyNumberFormat="1" applyFont="1" applyAlignment="1">
      <alignment horizontal="right" vertical="top" wrapText="1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3" fontId="36" fillId="0" borderId="0" xfId="0" applyNumberFormat="1" applyFont="1" applyAlignment="1">
      <alignment horizontal="right" vertical="top" wrapText="1"/>
    </xf>
    <xf numFmtId="0" fontId="36" fillId="13" borderId="0" xfId="0" applyFont="1" applyFill="1" applyAlignment="1">
      <alignment horizontal="center" vertical="top" wrapText="1"/>
    </xf>
    <xf numFmtId="0" fontId="36" fillId="13" borderId="0" xfId="0" applyFont="1" applyFill="1" applyAlignment="1">
      <alignment horizontal="left" vertical="top" wrapText="1"/>
    </xf>
    <xf numFmtId="3" fontId="36" fillId="13" borderId="0" xfId="0" applyNumberFormat="1" applyFont="1" applyFill="1" applyAlignment="1">
      <alignment horizontal="right" vertical="top" wrapText="1"/>
    </xf>
    <xf numFmtId="0" fontId="13" fillId="3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3" borderId="0" xfId="0" applyFont="1" applyFill="1"/>
    <xf numFmtId="0" fontId="13" fillId="0" borderId="1" xfId="0" applyFont="1" applyFill="1" applyBorder="1" applyAlignment="1">
      <alignment vertical="center"/>
    </xf>
    <xf numFmtId="0" fontId="14" fillId="0" borderId="0" xfId="0" applyFont="1"/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>
      <alignment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3" fontId="0" fillId="14" borderId="1" xfId="0" applyNumberFormat="1" applyFill="1" applyBorder="1" applyAlignment="1">
      <alignment vertical="center"/>
    </xf>
    <xf numFmtId="3" fontId="3" fillId="14" borderId="1" xfId="0" applyNumberFormat="1" applyFont="1" applyFill="1" applyBorder="1" applyAlignment="1">
      <alignment vertical="center"/>
    </xf>
    <xf numFmtId="0" fontId="13" fillId="0" borderId="0" xfId="0" applyFont="1"/>
    <xf numFmtId="0" fontId="40" fillId="0" borderId="0" xfId="0" applyFont="1"/>
    <xf numFmtId="0" fontId="3" fillId="0" borderId="6" xfId="0" applyFont="1" applyFill="1" applyBorder="1"/>
    <xf numFmtId="1" fontId="3" fillId="0" borderId="6" xfId="0" applyNumberFormat="1" applyFont="1" applyFill="1" applyBorder="1"/>
    <xf numFmtId="0" fontId="3" fillId="8" borderId="7" xfId="0" applyFont="1" applyFill="1" applyBorder="1"/>
    <xf numFmtId="0" fontId="3" fillId="8" borderId="8" xfId="0" applyFont="1" applyFill="1" applyBorder="1" applyAlignment="1">
      <alignment vertical="center" wrapText="1"/>
    </xf>
    <xf numFmtId="0" fontId="3" fillId="0" borderId="9" xfId="0" applyFont="1" applyFill="1" applyBorder="1"/>
    <xf numFmtId="0" fontId="3" fillId="9" borderId="10" xfId="0" applyFont="1" applyFill="1" applyBorder="1" applyAlignment="1">
      <alignment vertical="center" wrapText="1"/>
    </xf>
    <xf numFmtId="166" fontId="3" fillId="0" borderId="6" xfId="0" applyNumberFormat="1" applyFont="1" applyFill="1" applyBorder="1"/>
    <xf numFmtId="166" fontId="3" fillId="0" borderId="11" xfId="0" applyNumberFormat="1" applyFont="1" applyFill="1" applyBorder="1"/>
    <xf numFmtId="0" fontId="3" fillId="0" borderId="2" xfId="0" applyFont="1" applyFill="1" applyBorder="1" applyAlignment="1">
      <alignment vertical="center" wrapText="1"/>
    </xf>
    <xf numFmtId="166" fontId="3" fillId="0" borderId="11" xfId="0" applyNumberFormat="1" applyFont="1" applyFill="1" applyBorder="1" applyAlignment="1">
      <alignment vertical="center"/>
    </xf>
    <xf numFmtId="166" fontId="3" fillId="0" borderId="9" xfId="0" applyNumberFormat="1" applyFont="1" applyFill="1" applyBorder="1"/>
    <xf numFmtId="0" fontId="3" fillId="10" borderId="10" xfId="0" applyFont="1" applyFill="1" applyBorder="1" applyAlignment="1">
      <alignment vertical="center" wrapText="1"/>
    </xf>
    <xf numFmtId="166" fontId="3" fillId="0" borderId="12" xfId="0" applyNumberFormat="1" applyFont="1" applyFill="1" applyBorder="1"/>
    <xf numFmtId="0" fontId="3" fillId="0" borderId="13" xfId="0" applyFont="1" applyFill="1" applyBorder="1" applyAlignment="1">
      <alignment vertical="center" wrapText="1"/>
    </xf>
    <xf numFmtId="3" fontId="5" fillId="0" borderId="0" xfId="0" applyNumberFormat="1" applyFont="1"/>
    <xf numFmtId="166" fontId="3" fillId="0" borderId="14" xfId="0" applyNumberFormat="1" applyFont="1" applyFill="1" applyBorder="1"/>
    <xf numFmtId="0" fontId="3" fillId="11" borderId="15" xfId="0" applyFont="1" applyFill="1" applyBorder="1" applyAlignment="1">
      <alignment vertical="center" wrapText="1"/>
    </xf>
    <xf numFmtId="0" fontId="41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5" fillId="0" borderId="10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3" fontId="5" fillId="0" borderId="15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/>
    <xf numFmtId="3" fontId="14" fillId="0" borderId="1" xfId="0" applyNumberFormat="1" applyFont="1" applyBorder="1" applyAlignment="1">
      <alignment vertical="center"/>
    </xf>
    <xf numFmtId="3" fontId="14" fillId="15" borderId="1" xfId="0" applyNumberFormat="1" applyFont="1" applyFill="1" applyBorder="1" applyAlignment="1">
      <alignment vertical="center"/>
    </xf>
    <xf numFmtId="3" fontId="3" fillId="8" borderId="8" xfId="0" applyNumberFormat="1" applyFont="1" applyFill="1" applyBorder="1" applyAlignment="1">
      <alignment vertical="center" wrapText="1"/>
    </xf>
    <xf numFmtId="3" fontId="14" fillId="16" borderId="1" xfId="0" applyNumberFormat="1" applyFont="1" applyFill="1" applyBorder="1" applyAlignment="1">
      <alignment vertical="center"/>
    </xf>
    <xf numFmtId="166" fontId="3" fillId="16" borderId="7" xfId="0" applyNumberFormat="1" applyFont="1" applyFill="1" applyBorder="1"/>
    <xf numFmtId="0" fontId="3" fillId="16" borderId="8" xfId="0" applyFont="1" applyFill="1" applyBorder="1" applyAlignment="1">
      <alignment vertical="center" wrapText="1"/>
    </xf>
    <xf numFmtId="3" fontId="14" fillId="17" borderId="1" xfId="0" applyNumberFormat="1" applyFont="1" applyFill="1" applyBorder="1" applyAlignment="1">
      <alignment vertical="center"/>
    </xf>
    <xf numFmtId="166" fontId="3" fillId="18" borderId="7" xfId="0" applyNumberFormat="1" applyFont="1" applyFill="1" applyBorder="1"/>
    <xf numFmtId="0" fontId="3" fillId="18" borderId="8" xfId="0" applyFont="1" applyFill="1" applyBorder="1" applyAlignment="1">
      <alignment vertical="center" wrapText="1"/>
    </xf>
    <xf numFmtId="3" fontId="14" fillId="18" borderId="1" xfId="0" applyNumberFormat="1" applyFont="1" applyFill="1" applyBorder="1" applyAlignment="1">
      <alignment vertical="center"/>
    </xf>
    <xf numFmtId="0" fontId="3" fillId="17" borderId="11" xfId="0" applyFont="1" applyFill="1" applyBorder="1"/>
    <xf numFmtId="0" fontId="3" fillId="17" borderId="2" xfId="0" applyFont="1" applyFill="1" applyBorder="1" applyAlignment="1">
      <alignment vertical="center" wrapText="1"/>
    </xf>
    <xf numFmtId="3" fontId="3" fillId="17" borderId="2" xfId="0" applyNumberFormat="1" applyFont="1" applyFill="1" applyBorder="1" applyAlignment="1">
      <alignment vertical="center" wrapText="1"/>
    </xf>
    <xf numFmtId="3" fontId="3" fillId="18" borderId="8" xfId="0" applyNumberFormat="1" applyFont="1" applyFill="1" applyBorder="1" applyAlignment="1">
      <alignment vertical="center" wrapText="1"/>
    </xf>
    <xf numFmtId="0" fontId="41" fillId="14" borderId="7" xfId="0" applyFont="1" applyFill="1" applyBorder="1"/>
    <xf numFmtId="0" fontId="41" fillId="14" borderId="8" xfId="0" applyFont="1" applyFill="1" applyBorder="1" applyAlignment="1">
      <alignment vertical="center" wrapText="1"/>
    </xf>
    <xf numFmtId="3" fontId="14" fillId="14" borderId="1" xfId="0" applyNumberFormat="1" applyFont="1" applyFill="1" applyBorder="1" applyAlignment="1">
      <alignment vertical="center"/>
    </xf>
    <xf numFmtId="3" fontId="3" fillId="14" borderId="8" xfId="0" applyNumberFormat="1" applyFont="1" applyFill="1" applyBorder="1" applyAlignment="1">
      <alignment vertical="center" wrapText="1"/>
    </xf>
    <xf numFmtId="3" fontId="3" fillId="16" borderId="8" xfId="0" applyNumberFormat="1" applyFont="1" applyFill="1" applyBorder="1" applyAlignment="1">
      <alignment vertical="center" wrapText="1"/>
    </xf>
    <xf numFmtId="0" fontId="40" fillId="0" borderId="12" xfId="0" applyFont="1" applyFill="1" applyBorder="1"/>
    <xf numFmtId="0" fontId="3" fillId="8" borderId="13" xfId="0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14" fillId="0" borderId="13" xfId="0" applyNumberFormat="1" applyFont="1" applyFill="1" applyBorder="1" applyAlignment="1">
      <alignment vertical="center" wrapText="1"/>
    </xf>
    <xf numFmtId="0" fontId="14" fillId="0" borderId="13" xfId="0" applyFont="1" applyBorder="1"/>
    <xf numFmtId="0" fontId="38" fillId="19" borderId="10" xfId="0" applyFont="1" applyFill="1" applyBorder="1" applyAlignment="1">
      <alignment horizontal="center" vertical="center" wrapText="1"/>
    </xf>
    <xf numFmtId="0" fontId="39" fillId="19" borderId="10" xfId="0" applyFont="1" applyFill="1" applyBorder="1" applyAlignment="1">
      <alignment horizontal="center" vertical="center" wrapText="1"/>
    </xf>
    <xf numFmtId="0" fontId="14" fillId="19" borderId="16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9" fillId="19" borderId="8" xfId="0" applyFont="1" applyFill="1" applyBorder="1" applyAlignment="1">
      <alignment horizontal="center" vertical="center" wrapText="1"/>
    </xf>
    <xf numFmtId="0" fontId="14" fillId="19" borderId="17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5" fillId="0" borderId="1" xfId="1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7" fontId="0" fillId="0" borderId="0" xfId="0" applyNumberFormat="1"/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Continuous" vertical="center" wrapText="1"/>
    </xf>
    <xf numFmtId="0" fontId="45" fillId="0" borderId="1" xfId="0" applyFont="1" applyBorder="1" applyAlignment="1">
      <alignment horizontal="right" vertical="center" wrapText="1"/>
    </xf>
    <xf numFmtId="3" fontId="45" fillId="0" borderId="1" xfId="0" applyNumberFormat="1" applyFont="1" applyBorder="1" applyAlignment="1">
      <alignment horizontal="right" vertical="center"/>
    </xf>
    <xf numFmtId="3" fontId="45" fillId="0" borderId="1" xfId="0" applyNumberFormat="1" applyFont="1" applyBorder="1" applyAlignment="1">
      <alignment horizontal="center" vertical="center" wrapText="1"/>
    </xf>
    <xf numFmtId="3" fontId="45" fillId="12" borderId="1" xfId="0" applyNumberFormat="1" applyFont="1" applyFill="1" applyBorder="1" applyAlignment="1">
      <alignment horizontal="right" vertical="center"/>
    </xf>
    <xf numFmtId="49" fontId="45" fillId="0" borderId="1" xfId="0" applyNumberFormat="1" applyFont="1" applyBorder="1" applyAlignment="1">
      <alignment horizontal="centerContinuous" vertical="center"/>
    </xf>
    <xf numFmtId="3" fontId="45" fillId="0" borderId="1" xfId="0" applyNumberFormat="1" applyFont="1" applyBorder="1" applyAlignment="1">
      <alignment horizontal="center" vertical="center"/>
    </xf>
    <xf numFmtId="3" fontId="45" fillId="12" borderId="1" xfId="0" applyNumberFormat="1" applyFont="1" applyFill="1" applyBorder="1" applyAlignment="1">
      <alignment horizontal="right"/>
    </xf>
    <xf numFmtId="0" fontId="45" fillId="12" borderId="1" xfId="0" applyFont="1" applyFill="1" applyBorder="1" applyAlignment="1">
      <alignment horizontal="left" vertical="center" wrapText="1"/>
    </xf>
    <xf numFmtId="0" fontId="45" fillId="12" borderId="1" xfId="0" quotePrefix="1" applyNumberFormat="1" applyFont="1" applyFill="1" applyBorder="1" applyAlignment="1">
      <alignment horizontal="center" vertical="center"/>
    </xf>
    <xf numFmtId="169" fontId="46" fillId="12" borderId="1" xfId="1" applyNumberFormat="1" applyFont="1" applyFill="1" applyBorder="1" applyAlignment="1">
      <alignment horizontal="right"/>
    </xf>
    <xf numFmtId="3" fontId="46" fillId="12" borderId="1" xfId="0" applyNumberFormat="1" applyFont="1" applyFill="1" applyBorder="1" applyAlignment="1">
      <alignment horizontal="right"/>
    </xf>
    <xf numFmtId="0" fontId="20" fillId="12" borderId="1" xfId="0" applyFont="1" applyFill="1" applyBorder="1" applyAlignment="1">
      <alignment horizontal="left" vertical="center" wrapText="1"/>
    </xf>
    <xf numFmtId="0" fontId="20" fillId="12" borderId="1" xfId="0" quotePrefix="1" applyNumberFormat="1" applyFont="1" applyFill="1" applyBorder="1" applyAlignment="1">
      <alignment horizontal="center" vertical="center"/>
    </xf>
    <xf numFmtId="169" fontId="47" fillId="12" borderId="1" xfId="1" applyNumberFormat="1" applyFont="1" applyFill="1" applyBorder="1" applyAlignment="1">
      <alignment horizontal="right"/>
    </xf>
    <xf numFmtId="3" fontId="47" fillId="12" borderId="1" xfId="0" applyNumberFormat="1" applyFont="1" applyFill="1" applyBorder="1" applyAlignment="1">
      <alignment horizontal="right"/>
    </xf>
    <xf numFmtId="3" fontId="20" fillId="12" borderId="1" xfId="0" applyNumberFormat="1" applyFont="1" applyFill="1" applyBorder="1" applyAlignment="1">
      <alignment horizontal="right"/>
    </xf>
    <xf numFmtId="49" fontId="45" fillId="0" borderId="1" xfId="0" quotePrefix="1" applyNumberFormat="1" applyFont="1" applyBorder="1" applyAlignment="1">
      <alignment horizontal="centerContinuous" vertical="center"/>
    </xf>
    <xf numFmtId="3" fontId="45" fillId="12" borderId="1" xfId="0" applyNumberFormat="1" applyFont="1" applyFill="1" applyBorder="1" applyAlignment="1"/>
    <xf numFmtId="3" fontId="45" fillId="12" borderId="1" xfId="1" applyNumberFormat="1" applyFont="1" applyFill="1" applyBorder="1" applyAlignment="1"/>
    <xf numFmtId="3" fontId="20" fillId="12" borderId="1" xfId="1" applyNumberFormat="1" applyFont="1" applyFill="1" applyBorder="1" applyAlignment="1"/>
    <xf numFmtId="3" fontId="46" fillId="12" borderId="1" xfId="1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vertical="center" wrapText="1"/>
    </xf>
    <xf numFmtId="0" fontId="5" fillId="2" borderId="3" xfId="0" applyFont="1" applyFill="1" applyBorder="1"/>
    <xf numFmtId="0" fontId="5" fillId="2" borderId="5" xfId="0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8" fontId="8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8" fillId="0" borderId="1" xfId="0" applyFont="1" applyBorder="1"/>
    <xf numFmtId="168" fontId="3" fillId="2" borderId="1" xfId="0" applyNumberFormat="1" applyFont="1" applyFill="1" applyBorder="1" applyAlignment="1">
      <alignment horizontal="center"/>
    </xf>
    <xf numFmtId="169" fontId="3" fillId="2" borderId="1" xfId="1" applyNumberFormat="1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4" fontId="5" fillId="0" borderId="3" xfId="0" applyNumberFormat="1" applyFont="1" applyBorder="1" applyAlignment="1">
      <alignment horizontal="left"/>
    </xf>
    <xf numFmtId="168" fontId="3" fillId="0" borderId="1" xfId="0" applyNumberFormat="1" applyFont="1" applyFill="1" applyBorder="1" applyAlignment="1">
      <alignment horizontal="center"/>
    </xf>
    <xf numFmtId="168" fontId="3" fillId="2" borderId="1" xfId="0" applyNumberFormat="1" applyFont="1" applyFill="1" applyBorder="1" applyAlignment="1"/>
    <xf numFmtId="168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8" fontId="5" fillId="0" borderId="1" xfId="0" applyNumberFormat="1" applyFont="1" applyBorder="1"/>
    <xf numFmtId="3" fontId="3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15" fillId="1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horizontal="center" vertical="center" wrapText="1"/>
    </xf>
    <xf numFmtId="1" fontId="2" fillId="14" borderId="1" xfId="0" applyNumberFormat="1" applyFont="1" applyFill="1" applyBorder="1" applyAlignment="1">
      <alignment horizontal="right" vertical="center"/>
    </xf>
    <xf numFmtId="3" fontId="15" fillId="14" borderId="1" xfId="0" applyNumberFormat="1" applyFont="1" applyFill="1" applyBorder="1" applyAlignment="1">
      <alignment vertical="center"/>
    </xf>
    <xf numFmtId="1" fontId="15" fillId="14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/>
    <xf numFmtId="3" fontId="3" fillId="2" borderId="1" xfId="0" applyNumberFormat="1" applyFont="1" applyFill="1" applyBorder="1"/>
    <xf numFmtId="0" fontId="0" fillId="0" borderId="1" xfId="0" applyFill="1" applyBorder="1" applyAlignment="1">
      <alignment horizontal="justify" vertical="center" wrapText="1"/>
    </xf>
    <xf numFmtId="2" fontId="4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1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0" fontId="3" fillId="0" borderId="2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4" fontId="5" fillId="0" borderId="4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2" fontId="42" fillId="0" borderId="0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8" fillId="19" borderId="22" xfId="0" applyFont="1" applyFill="1" applyBorder="1" applyAlignment="1">
      <alignment horizontal="center" vertical="center" wrapText="1"/>
    </xf>
    <xf numFmtId="0" fontId="38" fillId="19" borderId="23" xfId="0" applyFont="1" applyFill="1" applyBorder="1" applyAlignment="1">
      <alignment horizontal="center" vertical="center" wrapText="1"/>
    </xf>
    <xf numFmtId="0" fontId="38" fillId="19" borderId="24" xfId="0" applyFont="1" applyFill="1" applyBorder="1" applyAlignment="1">
      <alignment horizontal="center" vertical="center" wrapText="1"/>
    </xf>
    <xf numFmtId="0" fontId="38" fillId="19" borderId="25" xfId="0" applyFont="1" applyFill="1" applyBorder="1" applyAlignment="1">
      <alignment horizontal="center" vertical="center" wrapText="1"/>
    </xf>
    <xf numFmtId="0" fontId="37" fillId="9" borderId="26" xfId="0" applyFont="1" applyFill="1" applyBorder="1" applyAlignment="1">
      <alignment horizontal="center"/>
    </xf>
    <xf numFmtId="0" fontId="37" fillId="9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41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42" fillId="0" borderId="0" xfId="0" applyFont="1" applyAlignment="1"/>
    <xf numFmtId="0" fontId="43" fillId="12" borderId="1" xfId="0" applyFont="1" applyFill="1" applyBorder="1" applyAlignment="1">
      <alignment horizontal="center" vertical="center"/>
    </xf>
    <xf numFmtId="0" fontId="44" fillId="12" borderId="1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/>
    <xf numFmtId="0" fontId="34" fillId="6" borderId="0" xfId="0" applyFont="1" applyFill="1" applyAlignment="1">
      <alignment horizontal="center" vertical="top" wrapText="1"/>
    </xf>
    <xf numFmtId="0" fontId="0" fillId="0" borderId="0" xfId="0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-2003_dokumentum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-2003_dokumentum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  <legacyDrawing r:id="rId2"/>
  <oleObjects>
    <oleObject progId="Document" dvAspect="DVASPECT_ICON" shapeId="1025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O11"/>
  <sheetViews>
    <sheetView view="pageLayout" zoomScaleNormal="100" workbookViewId="0">
      <selection activeCell="I7" sqref="I7"/>
    </sheetView>
  </sheetViews>
  <sheetFormatPr defaultRowHeight="12.75"/>
  <cols>
    <col min="2" max="2" width="38" customWidth="1"/>
    <col min="4" max="4" width="8.85546875" customWidth="1"/>
    <col min="5" max="5" width="8" customWidth="1"/>
  </cols>
  <sheetData>
    <row r="1" spans="1:15" ht="15.75">
      <c r="A1" s="496" t="s">
        <v>251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</row>
    <row r="2" spans="1:15" ht="15.75">
      <c r="A2" s="486" t="s">
        <v>147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</row>
    <row r="3" spans="1:15">
      <c r="A3" s="501" t="s">
        <v>148</v>
      </c>
      <c r="B3" s="112" t="s">
        <v>149</v>
      </c>
      <c r="C3" s="497" t="s">
        <v>225</v>
      </c>
      <c r="D3" s="498"/>
      <c r="E3" s="498"/>
      <c r="F3" s="499"/>
      <c r="G3" s="497" t="s">
        <v>226</v>
      </c>
      <c r="H3" s="498"/>
      <c r="I3" s="498"/>
      <c r="J3" s="498"/>
      <c r="K3" s="499"/>
      <c r="L3" s="497" t="s">
        <v>227</v>
      </c>
      <c r="M3" s="498"/>
      <c r="N3" s="498"/>
      <c r="O3" s="499"/>
    </row>
    <row r="4" spans="1:15" ht="25.5">
      <c r="A4" s="501"/>
      <c r="B4" s="502" t="s">
        <v>150</v>
      </c>
      <c r="C4" s="113" t="s">
        <v>151</v>
      </c>
      <c r="D4" s="113" t="s">
        <v>152</v>
      </c>
      <c r="E4" s="113" t="s">
        <v>153</v>
      </c>
      <c r="F4" s="114" t="s">
        <v>154</v>
      </c>
      <c r="G4" s="113" t="s">
        <v>151</v>
      </c>
      <c r="H4" s="113" t="s">
        <v>152</v>
      </c>
      <c r="I4" s="113" t="s">
        <v>192</v>
      </c>
      <c r="J4" s="113" t="s">
        <v>153</v>
      </c>
      <c r="K4" s="114" t="s">
        <v>154</v>
      </c>
      <c r="L4" s="113" t="s">
        <v>151</v>
      </c>
      <c r="M4" s="113" t="s">
        <v>152</v>
      </c>
      <c r="N4" s="113" t="s">
        <v>153</v>
      </c>
      <c r="O4" s="114" t="s">
        <v>154</v>
      </c>
    </row>
    <row r="5" spans="1:15">
      <c r="A5" s="501"/>
      <c r="B5" s="503"/>
      <c r="C5" s="115" t="s">
        <v>155</v>
      </c>
      <c r="D5" s="115" t="s">
        <v>155</v>
      </c>
      <c r="E5" s="115" t="s">
        <v>156</v>
      </c>
      <c r="F5" s="112" t="s">
        <v>156</v>
      </c>
      <c r="G5" s="115" t="s">
        <v>155</v>
      </c>
      <c r="H5" s="115" t="s">
        <v>155</v>
      </c>
      <c r="I5" s="115" t="s">
        <v>155</v>
      </c>
      <c r="J5" s="115" t="s">
        <v>156</v>
      </c>
      <c r="K5" s="112" t="s">
        <v>156</v>
      </c>
      <c r="L5" s="115" t="s">
        <v>155</v>
      </c>
      <c r="M5" s="115" t="s">
        <v>155</v>
      </c>
      <c r="N5" s="115" t="s">
        <v>156</v>
      </c>
      <c r="O5" s="112" t="s">
        <v>156</v>
      </c>
    </row>
    <row r="6" spans="1:15">
      <c r="A6" s="115" t="s">
        <v>100</v>
      </c>
      <c r="B6" s="116" t="s">
        <v>109</v>
      </c>
      <c r="C6" s="117">
        <v>4</v>
      </c>
      <c r="D6" s="117">
        <v>2</v>
      </c>
      <c r="E6" s="117">
        <v>0</v>
      </c>
      <c r="F6" s="118">
        <f>SUM(C6:E6)</f>
        <v>6</v>
      </c>
      <c r="G6" s="117">
        <v>4</v>
      </c>
      <c r="H6" s="117">
        <v>2</v>
      </c>
      <c r="I6" s="117">
        <v>0</v>
      </c>
      <c r="J6" s="117"/>
      <c r="K6" s="118">
        <f t="shared" ref="K6:K11" si="0">SUM(G6:J6)</f>
        <v>6</v>
      </c>
      <c r="L6" s="117">
        <v>3</v>
      </c>
      <c r="M6" s="117">
        <v>1</v>
      </c>
      <c r="N6" s="117">
        <v>0</v>
      </c>
      <c r="O6" s="118">
        <f t="shared" ref="O6:O11" si="1">SUM(L6:N6)</f>
        <v>4</v>
      </c>
    </row>
    <row r="7" spans="1:15">
      <c r="A7" s="120"/>
      <c r="B7" s="116" t="s">
        <v>157</v>
      </c>
      <c r="C7" s="119">
        <v>140</v>
      </c>
      <c r="D7" s="119"/>
      <c r="E7" s="119"/>
      <c r="F7" s="118">
        <f>SUM(C7:E7)</f>
        <v>140</v>
      </c>
      <c r="G7" s="119">
        <v>155</v>
      </c>
      <c r="H7" s="119"/>
      <c r="I7" s="119"/>
      <c r="J7" s="119"/>
      <c r="K7" s="118">
        <f t="shared" si="0"/>
        <v>155</v>
      </c>
      <c r="L7" s="119">
        <v>155</v>
      </c>
      <c r="M7" s="119"/>
      <c r="N7" s="119"/>
      <c r="O7" s="118">
        <f t="shared" si="1"/>
        <v>155</v>
      </c>
    </row>
    <row r="8" spans="1:15">
      <c r="A8" s="115" t="s">
        <v>101</v>
      </c>
      <c r="B8" s="116" t="s">
        <v>126</v>
      </c>
      <c r="C8" s="119">
        <v>27</v>
      </c>
      <c r="D8" s="119">
        <v>0</v>
      </c>
      <c r="E8" s="119">
        <v>1</v>
      </c>
      <c r="F8" s="118">
        <f>SUM(C8:E8)</f>
        <v>28</v>
      </c>
      <c r="G8" s="119">
        <v>28</v>
      </c>
      <c r="H8" s="119">
        <v>0</v>
      </c>
      <c r="I8" s="119"/>
      <c r="J8" s="119"/>
      <c r="K8" s="118">
        <f t="shared" si="0"/>
        <v>28</v>
      </c>
      <c r="L8" s="119">
        <v>28</v>
      </c>
      <c r="M8" s="119">
        <v>0</v>
      </c>
      <c r="N8" s="119"/>
      <c r="O8" s="118">
        <f t="shared" si="1"/>
        <v>28</v>
      </c>
    </row>
    <row r="9" spans="1:15">
      <c r="A9" s="115" t="s">
        <v>146</v>
      </c>
      <c r="B9" s="116" t="s">
        <v>113</v>
      </c>
      <c r="C9" s="119">
        <v>23</v>
      </c>
      <c r="D9" s="119">
        <v>0</v>
      </c>
      <c r="E9" s="119">
        <v>0</v>
      </c>
      <c r="F9" s="118">
        <f>SUM(C9:E9)</f>
        <v>23</v>
      </c>
      <c r="G9" s="119">
        <v>33</v>
      </c>
      <c r="H9" s="119">
        <v>0</v>
      </c>
      <c r="I9" s="119">
        <v>0</v>
      </c>
      <c r="J9" s="119">
        <v>0</v>
      </c>
      <c r="K9" s="118">
        <f t="shared" si="0"/>
        <v>33</v>
      </c>
      <c r="L9" s="119">
        <v>23</v>
      </c>
      <c r="M9" s="119">
        <v>0</v>
      </c>
      <c r="N9" s="119">
        <v>0</v>
      </c>
      <c r="O9" s="118">
        <f t="shared" si="1"/>
        <v>23</v>
      </c>
    </row>
    <row r="10" spans="1:15">
      <c r="A10" s="115" t="s">
        <v>102</v>
      </c>
      <c r="B10" s="116" t="s">
        <v>159</v>
      </c>
      <c r="C10" s="119">
        <v>3</v>
      </c>
      <c r="D10" s="121">
        <v>0</v>
      </c>
      <c r="E10" s="121">
        <v>0</v>
      </c>
      <c r="F10" s="118">
        <f>SUM(C10:E10)</f>
        <v>3</v>
      </c>
      <c r="G10" s="119">
        <v>3</v>
      </c>
      <c r="H10" s="121">
        <v>0</v>
      </c>
      <c r="I10" s="121">
        <v>0</v>
      </c>
      <c r="J10" s="121">
        <v>0</v>
      </c>
      <c r="K10" s="118">
        <f t="shared" si="0"/>
        <v>3</v>
      </c>
      <c r="L10" s="119">
        <v>3</v>
      </c>
      <c r="M10" s="121">
        <v>0</v>
      </c>
      <c r="N10" s="121">
        <v>0</v>
      </c>
      <c r="O10" s="118">
        <f t="shared" si="1"/>
        <v>3</v>
      </c>
    </row>
    <row r="11" spans="1:15">
      <c r="A11" s="500" t="s">
        <v>158</v>
      </c>
      <c r="B11" s="500"/>
      <c r="C11" s="118">
        <f t="shared" ref="C11:J11" si="2">SUM(C6:C10)</f>
        <v>197</v>
      </c>
      <c r="D11" s="118">
        <f t="shared" si="2"/>
        <v>2</v>
      </c>
      <c r="E11" s="118">
        <f t="shared" si="2"/>
        <v>1</v>
      </c>
      <c r="F11" s="118">
        <f t="shared" si="2"/>
        <v>200</v>
      </c>
      <c r="G11" s="118">
        <f t="shared" si="2"/>
        <v>223</v>
      </c>
      <c r="H11" s="118">
        <f t="shared" si="2"/>
        <v>2</v>
      </c>
      <c r="I11" s="118">
        <f t="shared" si="2"/>
        <v>0</v>
      </c>
      <c r="J11" s="118">
        <f t="shared" si="2"/>
        <v>0</v>
      </c>
      <c r="K11" s="118">
        <f t="shared" si="0"/>
        <v>225</v>
      </c>
      <c r="L11" s="118">
        <f>SUM(L6:L10)</f>
        <v>212</v>
      </c>
      <c r="M11" s="118">
        <f>SUM(M6:M10)</f>
        <v>1</v>
      </c>
      <c r="N11" s="118">
        <f>SUM(N6:N10)</f>
        <v>0</v>
      </c>
      <c r="O11" s="118">
        <f t="shared" si="1"/>
        <v>213</v>
      </c>
    </row>
  </sheetData>
  <mergeCells count="8">
    <mergeCell ref="A1:O1"/>
    <mergeCell ref="A2:O2"/>
    <mergeCell ref="L3:O3"/>
    <mergeCell ref="G3:K3"/>
    <mergeCell ref="A11:B11"/>
    <mergeCell ref="A3:A5"/>
    <mergeCell ref="C3:F3"/>
    <mergeCell ref="B4:B5"/>
  </mergeCells>
  <phoneticPr fontId="0" type="noConversion"/>
  <pageMargins left="0.7" right="0.7" top="0.75" bottom="0.75" header="0.3" footer="0.3"/>
  <pageSetup paperSize="9" scale="81" orientation="landscape" r:id="rId1"/>
  <headerFooter>
    <oddHeader>&amp;L6. melléklet a 10/2017.(V.19.) önk. rendelethez, fő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H132"/>
  <sheetViews>
    <sheetView view="pageLayout" zoomScaleNormal="100" workbookViewId="0">
      <selection activeCell="D8" sqref="D8:G8"/>
    </sheetView>
  </sheetViews>
  <sheetFormatPr defaultRowHeight="12.75"/>
  <cols>
    <col min="3" max="3" width="10.85546875" customWidth="1"/>
    <col min="4" max="4" width="13.7109375" customWidth="1"/>
    <col min="5" max="5" width="12.42578125" customWidth="1"/>
    <col min="6" max="6" width="13" customWidth="1"/>
    <col min="7" max="7" width="16.85546875" customWidth="1"/>
    <col min="8" max="8" width="11.42578125" customWidth="1"/>
  </cols>
  <sheetData>
    <row r="1" spans="1:7" ht="15.75">
      <c r="A1" s="472" t="s">
        <v>609</v>
      </c>
      <c r="B1" s="472"/>
      <c r="C1" s="472"/>
      <c r="D1" s="472"/>
      <c r="E1" s="472"/>
      <c r="F1" s="472"/>
      <c r="G1" s="472"/>
    </row>
    <row r="2" spans="1:7" ht="15.75">
      <c r="A2" s="429"/>
      <c r="B2" s="429"/>
      <c r="C2" s="429"/>
      <c r="D2" s="429"/>
      <c r="E2" s="429"/>
      <c r="F2" s="429"/>
      <c r="G2" s="429"/>
    </row>
    <row r="3" spans="1:7">
      <c r="A3" s="504" t="s">
        <v>610</v>
      </c>
      <c r="B3" s="505"/>
      <c r="C3" s="505"/>
      <c r="D3" s="505"/>
      <c r="E3" s="505"/>
      <c r="F3" s="505"/>
      <c r="G3" s="505"/>
    </row>
    <row r="4" spans="1:7">
      <c r="A4" s="506" t="s">
        <v>611</v>
      </c>
      <c r="B4" s="507"/>
      <c r="C4" s="507"/>
      <c r="D4" s="507"/>
      <c r="E4" s="507"/>
      <c r="F4" s="507"/>
      <c r="G4" s="507"/>
    </row>
    <row r="5" spans="1:7">
      <c r="A5" s="508" t="s">
        <v>549</v>
      </c>
      <c r="B5" s="508"/>
      <c r="C5" s="508"/>
      <c r="D5" s="508"/>
      <c r="E5" s="508"/>
      <c r="F5" s="508"/>
      <c r="G5" s="508"/>
    </row>
    <row r="6" spans="1:7">
      <c r="A6" s="509"/>
      <c r="B6" s="509"/>
      <c r="C6" s="509"/>
      <c r="D6" s="509"/>
      <c r="E6" s="509"/>
      <c r="F6" s="509"/>
      <c r="G6" s="509"/>
    </row>
    <row r="7" spans="1:7">
      <c r="A7" s="430"/>
      <c r="B7" s="430"/>
      <c r="C7" s="430"/>
      <c r="D7" s="430"/>
      <c r="E7" s="430"/>
      <c r="F7" s="430"/>
      <c r="G7" s="430"/>
    </row>
    <row r="8" spans="1:7">
      <c r="A8" s="510" t="s">
        <v>612</v>
      </c>
      <c r="B8" s="510"/>
      <c r="C8" s="510"/>
      <c r="D8" s="511" t="s">
        <v>613</v>
      </c>
      <c r="E8" s="512"/>
      <c r="F8" s="512"/>
      <c r="G8" s="513"/>
    </row>
    <row r="9" spans="1:7">
      <c r="A9" s="514" t="s">
        <v>614</v>
      </c>
      <c r="B9" s="514"/>
      <c r="C9" s="514"/>
      <c r="D9" s="515" t="s">
        <v>615</v>
      </c>
      <c r="E9" s="515"/>
      <c r="F9" s="515"/>
      <c r="G9" s="515"/>
    </row>
    <row r="10" spans="1:7">
      <c r="A10" s="516" t="s">
        <v>616</v>
      </c>
      <c r="B10" s="516"/>
      <c r="C10" s="516"/>
      <c r="D10" s="517" t="s">
        <v>617</v>
      </c>
      <c r="E10" s="518"/>
      <c r="F10" s="518"/>
      <c r="G10" s="519"/>
    </row>
    <row r="11" spans="1:7">
      <c r="A11" s="520" t="s">
        <v>618</v>
      </c>
      <c r="B11" s="521"/>
      <c r="C11" s="522"/>
      <c r="D11" s="523" t="s">
        <v>619</v>
      </c>
      <c r="E11" s="521"/>
      <c r="F11" s="521"/>
      <c r="G11" s="522"/>
    </row>
    <row r="12" spans="1:7">
      <c r="A12" s="520" t="s">
        <v>620</v>
      </c>
      <c r="B12" s="521"/>
      <c r="C12" s="522"/>
      <c r="D12" s="523" t="s">
        <v>621</v>
      </c>
      <c r="E12" s="521"/>
      <c r="F12" s="521"/>
      <c r="G12" s="522"/>
    </row>
    <row r="13" spans="1:7">
      <c r="A13" s="515" t="s">
        <v>622</v>
      </c>
      <c r="B13" s="524"/>
      <c r="C13" s="524"/>
      <c r="D13" s="524"/>
      <c r="E13" s="524"/>
      <c r="F13" s="524"/>
      <c r="G13" s="524"/>
    </row>
    <row r="14" spans="1:7">
      <c r="A14" s="525" t="s">
        <v>623</v>
      </c>
      <c r="B14" s="525"/>
      <c r="C14" s="525"/>
      <c r="D14" s="384">
        <v>2017</v>
      </c>
      <c r="E14" s="384">
        <v>2018</v>
      </c>
      <c r="F14" s="384">
        <v>2019</v>
      </c>
      <c r="G14" s="384" t="s">
        <v>603</v>
      </c>
    </row>
    <row r="15" spans="1:7">
      <c r="A15" s="526" t="s">
        <v>624</v>
      </c>
      <c r="B15" s="526"/>
      <c r="C15" s="526"/>
      <c r="D15" s="433">
        <v>3148</v>
      </c>
      <c r="E15" s="433">
        <v>0</v>
      </c>
      <c r="F15" s="433">
        <v>0</v>
      </c>
      <c r="G15" s="434">
        <f>SUM(D15:F15)</f>
        <v>3148</v>
      </c>
    </row>
    <row r="16" spans="1:7">
      <c r="A16" s="526" t="s">
        <v>625</v>
      </c>
      <c r="B16" s="526"/>
      <c r="C16" s="526"/>
      <c r="D16" s="433">
        <v>17842</v>
      </c>
      <c r="E16" s="433">
        <v>0</v>
      </c>
      <c r="F16" s="433">
        <v>0</v>
      </c>
      <c r="G16" s="434">
        <f>SUM(D16:F16)</f>
        <v>17842</v>
      </c>
    </row>
    <row r="17" spans="1:8">
      <c r="A17" s="526" t="s">
        <v>626</v>
      </c>
      <c r="B17" s="526"/>
      <c r="C17" s="526"/>
      <c r="D17" s="433">
        <v>0</v>
      </c>
      <c r="E17" s="433">
        <v>0</v>
      </c>
      <c r="F17" s="433">
        <v>0</v>
      </c>
      <c r="G17" s="434">
        <v>0</v>
      </c>
    </row>
    <row r="18" spans="1:8">
      <c r="A18" s="526" t="s">
        <v>627</v>
      </c>
      <c r="B18" s="526"/>
      <c r="C18" s="526"/>
      <c r="D18" s="433">
        <v>0</v>
      </c>
      <c r="E18" s="433">
        <v>0</v>
      </c>
      <c r="F18" s="433">
        <v>0</v>
      </c>
      <c r="G18" s="434">
        <f>SUM(D18:F18)</f>
        <v>0</v>
      </c>
    </row>
    <row r="19" spans="1:8">
      <c r="A19" s="526" t="s">
        <v>628</v>
      </c>
      <c r="B19" s="526"/>
      <c r="C19" s="526"/>
      <c r="D19" s="433">
        <v>0</v>
      </c>
      <c r="E19" s="433">
        <v>0</v>
      </c>
      <c r="F19" s="433">
        <v>0</v>
      </c>
      <c r="G19" s="434">
        <v>0</v>
      </c>
    </row>
    <row r="20" spans="1:8">
      <c r="A20" s="527"/>
      <c r="B20" s="527"/>
      <c r="C20" s="527"/>
      <c r="D20" s="435"/>
      <c r="E20" s="435"/>
      <c r="F20" s="435"/>
      <c r="G20" s="284"/>
    </row>
    <row r="21" spans="1:8">
      <c r="A21" s="525" t="s">
        <v>629</v>
      </c>
      <c r="B21" s="525"/>
      <c r="C21" s="525"/>
      <c r="D21" s="436">
        <f>SUM(D15:D20)</f>
        <v>20990</v>
      </c>
      <c r="E21" s="437">
        <f>SUM(E15:E20)</f>
        <v>0</v>
      </c>
      <c r="F21" s="436">
        <f>SUM(F15:F20)</f>
        <v>0</v>
      </c>
      <c r="G21" s="436">
        <f>SUM(G15:G20)</f>
        <v>20990</v>
      </c>
    </row>
    <row r="22" spans="1:8">
      <c r="A22" s="528"/>
      <c r="B22" s="529"/>
      <c r="C22" s="530"/>
      <c r="D22" s="1"/>
      <c r="E22" s="1"/>
      <c r="F22" s="1"/>
      <c r="G22" s="1"/>
    </row>
    <row r="23" spans="1:8">
      <c r="A23" s="525" t="s">
        <v>630</v>
      </c>
      <c r="B23" s="525"/>
      <c r="C23" s="525"/>
      <c r="D23" s="384" t="s">
        <v>631</v>
      </c>
      <c r="E23" s="384">
        <v>2018</v>
      </c>
      <c r="F23" s="384">
        <v>2019</v>
      </c>
      <c r="G23" s="384" t="s">
        <v>603</v>
      </c>
    </row>
    <row r="24" spans="1:8">
      <c r="A24" s="516" t="s">
        <v>632</v>
      </c>
      <c r="B24" s="516"/>
      <c r="C24" s="516"/>
      <c r="D24" s="438">
        <v>0</v>
      </c>
      <c r="E24" s="438">
        <v>0</v>
      </c>
      <c r="F24" s="438">
        <v>0</v>
      </c>
      <c r="G24" s="434">
        <f>SUM(D24:F24)</f>
        <v>0</v>
      </c>
    </row>
    <row r="25" spans="1:8">
      <c r="A25" s="516" t="s">
        <v>633</v>
      </c>
      <c r="B25" s="516"/>
      <c r="C25" s="516"/>
      <c r="D25" s="438">
        <v>19940</v>
      </c>
      <c r="E25" s="438">
        <v>0</v>
      </c>
      <c r="F25" s="438">
        <v>0</v>
      </c>
      <c r="G25" s="434">
        <f>SUM(D25:F25)</f>
        <v>19940</v>
      </c>
    </row>
    <row r="26" spans="1:8">
      <c r="A26" s="516" t="s">
        <v>634</v>
      </c>
      <c r="B26" s="516"/>
      <c r="C26" s="516"/>
      <c r="D26" s="438">
        <v>1050</v>
      </c>
      <c r="E26" s="438">
        <v>0</v>
      </c>
      <c r="F26" s="438">
        <v>0</v>
      </c>
      <c r="G26" s="434">
        <f>SUM(D26:F26)</f>
        <v>1050</v>
      </c>
    </row>
    <row r="27" spans="1:8">
      <c r="A27" s="516" t="s">
        <v>635</v>
      </c>
      <c r="B27" s="516"/>
      <c r="C27" s="516"/>
      <c r="D27" s="438">
        <v>0</v>
      </c>
      <c r="E27" s="438">
        <v>0</v>
      </c>
      <c r="F27" s="438">
        <v>0</v>
      </c>
      <c r="G27" s="434">
        <f>SUM(D27:F27)</f>
        <v>0</v>
      </c>
    </row>
    <row r="28" spans="1:8">
      <c r="A28" s="528"/>
      <c r="B28" s="529"/>
      <c r="C28" s="530"/>
      <c r="D28" s="439"/>
      <c r="E28" s="439"/>
      <c r="F28" s="439"/>
      <c r="G28" s="434"/>
    </row>
    <row r="29" spans="1:8">
      <c r="A29" s="525" t="s">
        <v>636</v>
      </c>
      <c r="B29" s="525"/>
      <c r="C29" s="525"/>
      <c r="D29" s="436">
        <f>SUM(D24:D27)</f>
        <v>20990</v>
      </c>
      <c r="E29" s="437">
        <f>SUM(E24:E27)</f>
        <v>0</v>
      </c>
      <c r="F29" s="436">
        <f>SUM(F24:F27)</f>
        <v>0</v>
      </c>
      <c r="G29" s="436">
        <f>SUM(G24:G27)</f>
        <v>20990</v>
      </c>
      <c r="H29" s="440"/>
    </row>
    <row r="30" spans="1:8" ht="24.75" customHeight="1">
      <c r="A30" s="531" t="s">
        <v>637</v>
      </c>
      <c r="B30" s="532"/>
      <c r="C30" s="532"/>
      <c r="D30" s="532"/>
      <c r="E30" s="532"/>
      <c r="F30" s="532"/>
      <c r="G30" s="532"/>
    </row>
    <row r="31" spans="1:8">
      <c r="A31" s="441"/>
      <c r="B31" s="442"/>
      <c r="C31" s="442"/>
      <c r="D31" s="442"/>
      <c r="E31" s="442"/>
      <c r="F31" s="442"/>
      <c r="G31" s="442"/>
    </row>
    <row r="34" spans="1:7">
      <c r="A34" s="510" t="s">
        <v>612</v>
      </c>
      <c r="B34" s="510"/>
      <c r="C34" s="510"/>
      <c r="D34" s="511" t="s">
        <v>640</v>
      </c>
      <c r="E34" s="512"/>
      <c r="F34" s="512"/>
      <c r="G34" s="513"/>
    </row>
    <row r="35" spans="1:7">
      <c r="A35" s="514" t="s">
        <v>614</v>
      </c>
      <c r="B35" s="514"/>
      <c r="C35" s="514"/>
      <c r="D35" s="515"/>
      <c r="E35" s="515"/>
      <c r="F35" s="515"/>
      <c r="G35" s="515"/>
    </row>
    <row r="36" spans="1:7">
      <c r="A36" s="516" t="s">
        <v>616</v>
      </c>
      <c r="B36" s="516"/>
      <c r="C36" s="516"/>
      <c r="D36" s="517" t="s">
        <v>641</v>
      </c>
      <c r="E36" s="518"/>
      <c r="F36" s="518"/>
      <c r="G36" s="519"/>
    </row>
    <row r="37" spans="1:7">
      <c r="A37" s="520" t="s">
        <v>638</v>
      </c>
      <c r="B37" s="521"/>
      <c r="C37" s="522"/>
      <c r="D37" s="533" t="s">
        <v>642</v>
      </c>
      <c r="E37" s="534"/>
      <c r="F37" s="534"/>
      <c r="G37" s="535"/>
    </row>
    <row r="38" spans="1:7">
      <c r="A38" s="536" t="s">
        <v>618</v>
      </c>
      <c r="B38" s="521"/>
      <c r="C38" s="522"/>
      <c r="D38" s="443" t="s">
        <v>639</v>
      </c>
      <c r="E38" s="431"/>
      <c r="F38" s="431"/>
      <c r="G38" s="432"/>
    </row>
    <row r="39" spans="1:7">
      <c r="A39" s="520" t="s">
        <v>620</v>
      </c>
      <c r="B39" s="521"/>
      <c r="C39" s="522"/>
      <c r="D39" s="523"/>
      <c r="E39" s="521"/>
      <c r="F39" s="521"/>
      <c r="G39" s="522"/>
    </row>
    <row r="40" spans="1:7">
      <c r="A40" s="515" t="s">
        <v>643</v>
      </c>
      <c r="B40" s="515"/>
      <c r="C40" s="515"/>
      <c r="D40" s="515"/>
      <c r="E40" s="515"/>
      <c r="F40" s="515"/>
      <c r="G40" s="515"/>
    </row>
    <row r="41" spans="1:7">
      <c r="A41" s="525" t="s">
        <v>623</v>
      </c>
      <c r="B41" s="525"/>
      <c r="C41" s="525"/>
      <c r="D41" s="384">
        <v>2017</v>
      </c>
      <c r="E41" s="384">
        <v>2018</v>
      </c>
      <c r="F41" s="384">
        <v>2019</v>
      </c>
      <c r="G41" s="384" t="s">
        <v>603</v>
      </c>
    </row>
    <row r="42" spans="1:7">
      <c r="A42" s="516" t="s">
        <v>624</v>
      </c>
      <c r="B42" s="516"/>
      <c r="C42" s="516"/>
      <c r="D42" s="438">
        <v>15300</v>
      </c>
      <c r="E42" s="438">
        <v>0</v>
      </c>
      <c r="F42" s="438">
        <v>0</v>
      </c>
      <c r="G42" s="434">
        <f>SUM(D42:F42)</f>
        <v>15300</v>
      </c>
    </row>
    <row r="43" spans="1:7">
      <c r="A43" s="516" t="s">
        <v>625</v>
      </c>
      <c r="B43" s="516"/>
      <c r="C43" s="516"/>
      <c r="D43" s="438">
        <v>0</v>
      </c>
      <c r="E43" s="438">
        <v>0</v>
      </c>
      <c r="F43" s="438">
        <v>0</v>
      </c>
      <c r="G43" s="434">
        <f>SUM(D43:F43)</f>
        <v>0</v>
      </c>
    </row>
    <row r="44" spans="1:7">
      <c r="A44" s="516" t="s">
        <v>626</v>
      </c>
      <c r="B44" s="516"/>
      <c r="C44" s="516"/>
      <c r="D44" s="438">
        <v>35700</v>
      </c>
      <c r="E44" s="438">
        <v>0</v>
      </c>
      <c r="F44" s="438">
        <v>0</v>
      </c>
      <c r="G44" s="434">
        <f>SUM(D44:F44)</f>
        <v>35700</v>
      </c>
    </row>
    <row r="45" spans="1:7">
      <c r="A45" s="516" t="s">
        <v>627</v>
      </c>
      <c r="B45" s="516"/>
      <c r="C45" s="516"/>
      <c r="D45" s="438">
        <v>0</v>
      </c>
      <c r="E45" s="438">
        <v>0</v>
      </c>
      <c r="F45" s="438">
        <v>0</v>
      </c>
      <c r="G45" s="434">
        <f>SUM(D45:F45)</f>
        <v>0</v>
      </c>
    </row>
    <row r="46" spans="1:7">
      <c r="A46" s="524"/>
      <c r="B46" s="524"/>
      <c r="C46" s="524"/>
      <c r="D46" s="1"/>
      <c r="E46" s="1"/>
      <c r="F46" s="1"/>
      <c r="G46" s="284"/>
    </row>
    <row r="47" spans="1:7">
      <c r="A47" s="525" t="s">
        <v>629</v>
      </c>
      <c r="B47" s="525"/>
      <c r="C47" s="525"/>
      <c r="D47" s="436">
        <f>SUM(D42:D46)</f>
        <v>51000</v>
      </c>
      <c r="E47" s="436">
        <f>SUM(E42:E46)</f>
        <v>0</v>
      </c>
      <c r="F47" s="436">
        <f>SUM(F42:F46)</f>
        <v>0</v>
      </c>
      <c r="G47" s="436">
        <f>SUM(G42:G46)</f>
        <v>51000</v>
      </c>
    </row>
    <row r="48" spans="1:7">
      <c r="A48" s="528"/>
      <c r="B48" s="529"/>
      <c r="C48" s="530"/>
      <c r="D48" s="1"/>
      <c r="E48" s="1"/>
      <c r="F48" s="1"/>
      <c r="G48" s="1"/>
    </row>
    <row r="49" spans="1:7">
      <c r="A49" s="525" t="s">
        <v>630</v>
      </c>
      <c r="B49" s="525"/>
      <c r="C49" s="525"/>
      <c r="D49" s="384">
        <v>2017</v>
      </c>
      <c r="E49" s="384">
        <v>2018</v>
      </c>
      <c r="F49" s="384">
        <v>2019</v>
      </c>
      <c r="G49" s="384" t="s">
        <v>603</v>
      </c>
    </row>
    <row r="50" spans="1:7">
      <c r="A50" s="516" t="s">
        <v>632</v>
      </c>
      <c r="B50" s="516"/>
      <c r="C50" s="516"/>
      <c r="D50" s="438">
        <v>0</v>
      </c>
      <c r="E50" s="438">
        <v>0</v>
      </c>
      <c r="F50" s="438">
        <v>0</v>
      </c>
      <c r="G50" s="434">
        <f>SUM(D50:F50)</f>
        <v>0</v>
      </c>
    </row>
    <row r="51" spans="1:7">
      <c r="A51" s="516" t="s">
        <v>633</v>
      </c>
      <c r="B51" s="516"/>
      <c r="C51" s="516"/>
      <c r="D51" s="438">
        <v>51000</v>
      </c>
      <c r="E51" s="438">
        <v>0</v>
      </c>
      <c r="F51" s="438">
        <v>0</v>
      </c>
      <c r="G51" s="444">
        <f>SUM(D51:F51)</f>
        <v>51000</v>
      </c>
    </row>
    <row r="52" spans="1:7">
      <c r="A52" s="516" t="s">
        <v>634</v>
      </c>
      <c r="B52" s="516"/>
      <c r="C52" s="516"/>
      <c r="D52" s="438">
        <v>0</v>
      </c>
      <c r="E52" s="438">
        <v>0</v>
      </c>
      <c r="F52" s="438">
        <v>0</v>
      </c>
      <c r="G52" s="444">
        <f>SUM(D52:F52)</f>
        <v>0</v>
      </c>
    </row>
    <row r="53" spans="1:7">
      <c r="A53" s="516" t="s">
        <v>635</v>
      </c>
      <c r="B53" s="516"/>
      <c r="C53" s="516"/>
      <c r="D53" s="438">
        <v>0</v>
      </c>
      <c r="E53" s="438">
        <v>0</v>
      </c>
      <c r="F53" s="438">
        <v>0</v>
      </c>
      <c r="G53" s="434">
        <f>SUM(D53:F53)</f>
        <v>0</v>
      </c>
    </row>
    <row r="54" spans="1:7">
      <c r="A54" s="528"/>
      <c r="B54" s="529"/>
      <c r="C54" s="530"/>
      <c r="D54" s="439"/>
      <c r="E54" s="439"/>
      <c r="F54" s="439"/>
      <c r="G54" s="434"/>
    </row>
    <row r="55" spans="1:7">
      <c r="A55" s="525" t="s">
        <v>636</v>
      </c>
      <c r="B55" s="525"/>
      <c r="C55" s="525"/>
      <c r="D55" s="445">
        <f>SUM(D50:D53)</f>
        <v>51000</v>
      </c>
      <c r="E55" s="445">
        <f>SUM(E50:E53)</f>
        <v>0</v>
      </c>
      <c r="F55" s="446">
        <f>SUM(F50:F53)</f>
        <v>0</v>
      </c>
      <c r="G55" s="436">
        <f>SUM(G50:G53)</f>
        <v>51000</v>
      </c>
    </row>
    <row r="56" spans="1:7" ht="25.5" customHeight="1">
      <c r="A56" s="531" t="s">
        <v>644</v>
      </c>
      <c r="B56" s="531"/>
      <c r="C56" s="531"/>
      <c r="D56" s="531"/>
      <c r="E56" s="531"/>
      <c r="F56" s="531"/>
      <c r="G56" s="531"/>
    </row>
    <row r="57" spans="1:7">
      <c r="A57" s="447"/>
      <c r="B57" s="447"/>
      <c r="C57" s="447"/>
      <c r="D57" s="448"/>
      <c r="E57" s="448"/>
      <c r="F57" s="449"/>
      <c r="G57" s="450"/>
    </row>
    <row r="60" spans="1:7">
      <c r="A60" s="510" t="s">
        <v>612</v>
      </c>
      <c r="B60" s="510"/>
      <c r="C60" s="510"/>
      <c r="D60" s="511" t="s">
        <v>645</v>
      </c>
      <c r="E60" s="512"/>
      <c r="F60" s="512"/>
      <c r="G60" s="513"/>
    </row>
    <row r="61" spans="1:7">
      <c r="A61" s="514" t="s">
        <v>614</v>
      </c>
      <c r="B61" s="514"/>
      <c r="C61" s="514"/>
      <c r="D61" s="515" t="s">
        <v>646</v>
      </c>
      <c r="E61" s="515"/>
      <c r="F61" s="515"/>
      <c r="G61" s="515"/>
    </row>
    <row r="62" spans="1:7">
      <c r="A62" s="516" t="s">
        <v>616</v>
      </c>
      <c r="B62" s="516"/>
      <c r="C62" s="516"/>
      <c r="D62" s="517" t="s">
        <v>647</v>
      </c>
      <c r="E62" s="518"/>
      <c r="F62" s="518"/>
      <c r="G62" s="519"/>
    </row>
    <row r="63" spans="1:7">
      <c r="A63" s="520" t="s">
        <v>618</v>
      </c>
      <c r="B63" s="521"/>
      <c r="C63" s="522"/>
      <c r="D63" s="537" t="s">
        <v>648</v>
      </c>
      <c r="E63" s="521"/>
      <c r="F63" s="521"/>
      <c r="G63" s="522"/>
    </row>
    <row r="64" spans="1:7">
      <c r="A64" s="520" t="s">
        <v>620</v>
      </c>
      <c r="B64" s="521"/>
      <c r="C64" s="522"/>
      <c r="D64" s="523"/>
      <c r="E64" s="521"/>
      <c r="F64" s="521"/>
      <c r="G64" s="522"/>
    </row>
    <row r="65" spans="1:8">
      <c r="A65" s="538" t="s">
        <v>649</v>
      </c>
      <c r="B65" s="539"/>
      <c r="C65" s="539"/>
      <c r="D65" s="539"/>
      <c r="E65" s="539"/>
      <c r="F65" s="539"/>
      <c r="G65" s="539"/>
      <c r="H65" s="539"/>
    </row>
    <row r="66" spans="1:8">
      <c r="A66" s="525" t="s">
        <v>623</v>
      </c>
      <c r="B66" s="525"/>
      <c r="C66" s="525"/>
      <c r="D66" s="384">
        <v>2017</v>
      </c>
      <c r="E66" s="384">
        <v>2018</v>
      </c>
      <c r="F66" s="384">
        <v>2019</v>
      </c>
      <c r="G66" s="384" t="s">
        <v>603</v>
      </c>
    </row>
    <row r="67" spans="1:8">
      <c r="A67" s="526" t="s">
        <v>624</v>
      </c>
      <c r="B67" s="526"/>
      <c r="C67" s="526"/>
      <c r="D67" s="433">
        <v>22180</v>
      </c>
      <c r="E67" s="433">
        <v>0</v>
      </c>
      <c r="F67" s="433">
        <v>0</v>
      </c>
      <c r="G67" s="434">
        <f>SUM(D67:F67)</f>
        <v>22180</v>
      </c>
    </row>
    <row r="68" spans="1:8">
      <c r="A68" s="526" t="s">
        <v>625</v>
      </c>
      <c r="B68" s="526"/>
      <c r="C68" s="526"/>
      <c r="D68" s="433">
        <v>0</v>
      </c>
      <c r="E68" s="433">
        <v>0</v>
      </c>
      <c r="F68" s="433">
        <v>0</v>
      </c>
      <c r="G68" s="434">
        <f>SUM(D68:F68)</f>
        <v>0</v>
      </c>
    </row>
    <row r="69" spans="1:8">
      <c r="A69" s="526" t="s">
        <v>626</v>
      </c>
      <c r="B69" s="526"/>
      <c r="C69" s="526"/>
      <c r="D69" s="433">
        <v>99229</v>
      </c>
      <c r="E69" s="433">
        <v>0</v>
      </c>
      <c r="F69" s="433">
        <v>0</v>
      </c>
      <c r="G69" s="434">
        <f>SUM(D69:F69)</f>
        <v>99229</v>
      </c>
    </row>
    <row r="70" spans="1:8">
      <c r="A70" s="526" t="s">
        <v>627</v>
      </c>
      <c r="B70" s="526"/>
      <c r="C70" s="526"/>
      <c r="D70" s="433">
        <v>0</v>
      </c>
      <c r="E70" s="433">
        <v>0</v>
      </c>
      <c r="F70" s="433">
        <v>0</v>
      </c>
      <c r="G70" s="434">
        <f>SUM(D70:F70)</f>
        <v>0</v>
      </c>
    </row>
    <row r="71" spans="1:8">
      <c r="A71" s="526" t="s">
        <v>628</v>
      </c>
      <c r="B71" s="526"/>
      <c r="C71" s="526"/>
      <c r="D71" s="433">
        <v>0</v>
      </c>
      <c r="E71" s="433">
        <v>0</v>
      </c>
      <c r="F71" s="433">
        <v>0</v>
      </c>
      <c r="G71" s="434">
        <f>SUM(D71:F71)</f>
        <v>0</v>
      </c>
    </row>
    <row r="72" spans="1:8">
      <c r="A72" s="527"/>
      <c r="B72" s="527"/>
      <c r="C72" s="527"/>
      <c r="D72" s="435"/>
      <c r="E72" s="435"/>
      <c r="F72" s="435"/>
      <c r="G72" s="284"/>
    </row>
    <row r="73" spans="1:8">
      <c r="A73" s="525" t="s">
        <v>629</v>
      </c>
      <c r="B73" s="525"/>
      <c r="C73" s="525"/>
      <c r="D73" s="436">
        <f>SUM(D67:D72)</f>
        <v>121409</v>
      </c>
      <c r="E73" s="437">
        <f>SUM(E67:E72)</f>
        <v>0</v>
      </c>
      <c r="F73" s="436">
        <f>SUM(F67:F72)</f>
        <v>0</v>
      </c>
      <c r="G73" s="436">
        <f>SUM(G67:G72)</f>
        <v>121409</v>
      </c>
    </row>
    <row r="74" spans="1:8">
      <c r="A74" s="528"/>
      <c r="B74" s="529"/>
      <c r="C74" s="530"/>
      <c r="D74" s="1"/>
      <c r="E74" s="1"/>
      <c r="F74" s="1"/>
      <c r="G74" s="1"/>
    </row>
    <row r="75" spans="1:8">
      <c r="A75" s="525" t="s">
        <v>630</v>
      </c>
      <c r="B75" s="525"/>
      <c r="C75" s="525"/>
      <c r="D75" s="384">
        <v>2017</v>
      </c>
      <c r="E75" s="384">
        <v>2018</v>
      </c>
      <c r="F75" s="384">
        <v>2019</v>
      </c>
      <c r="G75" s="384" t="s">
        <v>603</v>
      </c>
    </row>
    <row r="76" spans="1:8">
      <c r="A76" s="516" t="s">
        <v>632</v>
      </c>
      <c r="B76" s="516"/>
      <c r="C76" s="516"/>
      <c r="D76" s="438">
        <v>0</v>
      </c>
      <c r="E76" s="438">
        <v>0</v>
      </c>
      <c r="F76" s="438">
        <v>0</v>
      </c>
      <c r="G76" s="434">
        <f>SUM(D76:F76)</f>
        <v>0</v>
      </c>
    </row>
    <row r="77" spans="1:8">
      <c r="A77" s="516" t="s">
        <v>633</v>
      </c>
      <c r="B77" s="516"/>
      <c r="C77" s="516"/>
      <c r="D77" s="438">
        <v>110903</v>
      </c>
      <c r="E77" s="438">
        <v>0</v>
      </c>
      <c r="F77" s="438">
        <v>0</v>
      </c>
      <c r="G77" s="434">
        <f>SUM(D77:F77)</f>
        <v>110903</v>
      </c>
    </row>
    <row r="78" spans="1:8">
      <c r="A78" s="516" t="s">
        <v>634</v>
      </c>
      <c r="B78" s="516"/>
      <c r="C78" s="516"/>
      <c r="D78" s="438">
        <v>10506</v>
      </c>
      <c r="E78" s="438">
        <v>0</v>
      </c>
      <c r="F78" s="438">
        <v>0</v>
      </c>
      <c r="G78" s="434">
        <f>SUM(D78:F78)</f>
        <v>10506</v>
      </c>
    </row>
    <row r="79" spans="1:8">
      <c r="A79" s="516" t="s">
        <v>635</v>
      </c>
      <c r="B79" s="516"/>
      <c r="C79" s="516"/>
      <c r="D79" s="438">
        <v>0</v>
      </c>
      <c r="E79" s="438">
        <v>0</v>
      </c>
      <c r="F79" s="438">
        <v>0</v>
      </c>
      <c r="G79" s="434">
        <f>SUM(D79:F79)</f>
        <v>0</v>
      </c>
    </row>
    <row r="80" spans="1:8">
      <c r="A80" s="528"/>
      <c r="B80" s="529"/>
      <c r="C80" s="530"/>
      <c r="D80" s="439"/>
      <c r="E80" s="439"/>
      <c r="F80" s="439"/>
      <c r="G80" s="434"/>
    </row>
    <row r="81" spans="1:8">
      <c r="A81" s="525" t="s">
        <v>636</v>
      </c>
      <c r="B81" s="525"/>
      <c r="C81" s="525"/>
      <c r="D81" s="436">
        <f>SUM(D76:D79)</f>
        <v>121409</v>
      </c>
      <c r="E81" s="437">
        <f>SUM(E76:E79)</f>
        <v>0</v>
      </c>
      <c r="F81" s="436">
        <f>SUM(F76:F79)</f>
        <v>0</v>
      </c>
      <c r="G81" s="436">
        <f>SUM(G76:G79)</f>
        <v>121409</v>
      </c>
    </row>
    <row r="82" spans="1:8">
      <c r="A82" s="531" t="s">
        <v>650</v>
      </c>
      <c r="B82" s="531"/>
      <c r="C82" s="531"/>
      <c r="D82" s="531"/>
      <c r="E82" s="531"/>
      <c r="F82" s="531"/>
      <c r="G82" s="531"/>
    </row>
    <row r="85" spans="1:8">
      <c r="A85" s="540" t="s">
        <v>612</v>
      </c>
      <c r="B85" s="541"/>
      <c r="C85" s="542"/>
      <c r="D85" s="511" t="s">
        <v>651</v>
      </c>
      <c r="E85" s="512"/>
      <c r="F85" s="512"/>
      <c r="G85" s="513"/>
    </row>
    <row r="86" spans="1:8">
      <c r="A86" s="543" t="s">
        <v>614</v>
      </c>
      <c r="B86" s="544"/>
      <c r="C86" s="545"/>
      <c r="D86" s="546" t="s">
        <v>652</v>
      </c>
      <c r="E86" s="534"/>
      <c r="F86" s="534"/>
      <c r="G86" s="535"/>
    </row>
    <row r="87" spans="1:8">
      <c r="A87" s="520" t="s">
        <v>616</v>
      </c>
      <c r="B87" s="521"/>
      <c r="C87" s="522"/>
      <c r="D87" s="517" t="s">
        <v>653</v>
      </c>
      <c r="E87" s="518"/>
      <c r="F87" s="518"/>
      <c r="G87" s="519"/>
    </row>
    <row r="88" spans="1:8">
      <c r="A88" s="520" t="s">
        <v>618</v>
      </c>
      <c r="B88" s="521"/>
      <c r="C88" s="522"/>
      <c r="D88" s="537" t="s">
        <v>654</v>
      </c>
      <c r="E88" s="547"/>
      <c r="F88" s="547"/>
      <c r="G88" s="548"/>
    </row>
    <row r="89" spans="1:8">
      <c r="A89" s="520" t="s">
        <v>620</v>
      </c>
      <c r="B89" s="521"/>
      <c r="C89" s="522"/>
      <c r="D89" s="523"/>
      <c r="E89" s="549"/>
      <c r="F89" s="549"/>
      <c r="G89" s="550"/>
    </row>
    <row r="90" spans="1:8">
      <c r="A90" s="538" t="s">
        <v>649</v>
      </c>
      <c r="B90" s="539"/>
      <c r="C90" s="539"/>
      <c r="D90" s="539"/>
      <c r="E90" s="539"/>
      <c r="F90" s="539"/>
      <c r="G90" s="539"/>
      <c r="H90" s="539"/>
    </row>
    <row r="91" spans="1:8">
      <c r="A91" s="551" t="s">
        <v>623</v>
      </c>
      <c r="B91" s="552"/>
      <c r="C91" s="553"/>
      <c r="D91" s="384">
        <v>2017</v>
      </c>
      <c r="E91" s="384">
        <v>2018</v>
      </c>
      <c r="F91" s="384">
        <v>2019</v>
      </c>
      <c r="G91" s="384" t="s">
        <v>603</v>
      </c>
    </row>
    <row r="92" spans="1:8">
      <c r="A92" s="554" t="s">
        <v>624</v>
      </c>
      <c r="B92" s="555"/>
      <c r="C92" s="556"/>
      <c r="D92" s="433">
        <v>0</v>
      </c>
      <c r="E92" s="433">
        <v>0</v>
      </c>
      <c r="F92" s="433">
        <v>0</v>
      </c>
      <c r="G92" s="434">
        <f>SUM(D92:F92)</f>
        <v>0</v>
      </c>
    </row>
    <row r="93" spans="1:8">
      <c r="A93" s="554" t="s">
        <v>625</v>
      </c>
      <c r="B93" s="555"/>
      <c r="C93" s="556"/>
      <c r="D93" s="433">
        <v>0</v>
      </c>
      <c r="E93" s="433">
        <v>0</v>
      </c>
      <c r="F93" s="433">
        <v>0</v>
      </c>
      <c r="G93" s="434">
        <f>SUM(D93:F93)</f>
        <v>0</v>
      </c>
    </row>
    <row r="94" spans="1:8">
      <c r="A94" s="554" t="s">
        <v>626</v>
      </c>
      <c r="B94" s="555"/>
      <c r="C94" s="556"/>
      <c r="D94" s="433">
        <v>129576</v>
      </c>
      <c r="E94" s="433">
        <v>0</v>
      </c>
      <c r="F94" s="433">
        <v>0</v>
      </c>
      <c r="G94" s="434">
        <f>SUM(D94:F94)</f>
        <v>129576</v>
      </c>
    </row>
    <row r="95" spans="1:8">
      <c r="A95" s="554" t="s">
        <v>627</v>
      </c>
      <c r="B95" s="555"/>
      <c r="C95" s="556"/>
      <c r="D95" s="433">
        <v>0</v>
      </c>
      <c r="E95" s="433">
        <v>0</v>
      </c>
      <c r="F95" s="433">
        <v>0</v>
      </c>
      <c r="G95" s="434">
        <f>SUM(D95:F95)</f>
        <v>0</v>
      </c>
    </row>
    <row r="96" spans="1:8">
      <c r="A96" s="554" t="s">
        <v>628</v>
      </c>
      <c r="B96" s="555"/>
      <c r="C96" s="556"/>
      <c r="D96" s="433">
        <v>0</v>
      </c>
      <c r="E96" s="433">
        <v>0</v>
      </c>
      <c r="F96" s="433">
        <v>0</v>
      </c>
      <c r="G96" s="434">
        <f>SUM(D96:F96)</f>
        <v>0</v>
      </c>
    </row>
    <row r="97" spans="1:8">
      <c r="A97" s="557"/>
      <c r="B97" s="558"/>
      <c r="C97" s="559"/>
      <c r="D97" s="435"/>
      <c r="E97" s="435"/>
      <c r="F97" s="435"/>
      <c r="G97" s="284"/>
    </row>
    <row r="98" spans="1:8">
      <c r="A98" s="551" t="s">
        <v>629</v>
      </c>
      <c r="B98" s="552"/>
      <c r="C98" s="553"/>
      <c r="D98" s="436">
        <f>SUM(D92:D97)</f>
        <v>129576</v>
      </c>
      <c r="E98" s="437">
        <f>SUM(E92:E97)</f>
        <v>0</v>
      </c>
      <c r="F98" s="436">
        <f>SUM(F92:F97)</f>
        <v>0</v>
      </c>
      <c r="G98" s="436">
        <f>SUM(G92:G97)</f>
        <v>129576</v>
      </c>
    </row>
    <row r="99" spans="1:8">
      <c r="A99" s="528"/>
      <c r="B99" s="529"/>
      <c r="C99" s="530"/>
      <c r="D99" s="1"/>
      <c r="E99" s="1"/>
      <c r="F99" s="1"/>
      <c r="G99" s="1"/>
    </row>
    <row r="100" spans="1:8">
      <c r="A100" s="551" t="s">
        <v>630</v>
      </c>
      <c r="B100" s="552"/>
      <c r="C100" s="553"/>
      <c r="D100" s="384">
        <v>2017</v>
      </c>
      <c r="E100" s="384">
        <v>2018</v>
      </c>
      <c r="F100" s="384">
        <v>2019</v>
      </c>
      <c r="G100" s="384" t="s">
        <v>603</v>
      </c>
    </row>
    <row r="101" spans="1:8">
      <c r="A101" s="520" t="s">
        <v>632</v>
      </c>
      <c r="B101" s="521"/>
      <c r="C101" s="522"/>
      <c r="D101" s="438">
        <v>0</v>
      </c>
      <c r="E101" s="438">
        <v>0</v>
      </c>
      <c r="F101" s="438">
        <v>0</v>
      </c>
      <c r="G101" s="434">
        <f>SUM(D101:F101)</f>
        <v>0</v>
      </c>
    </row>
    <row r="102" spans="1:8">
      <c r="A102" s="520" t="s">
        <v>633</v>
      </c>
      <c r="B102" s="521"/>
      <c r="C102" s="522"/>
      <c r="D102" s="438">
        <v>118701</v>
      </c>
      <c r="E102" s="438">
        <v>0</v>
      </c>
      <c r="F102" s="438">
        <v>0</v>
      </c>
      <c r="G102" s="434">
        <f>SUM(D102:F102)</f>
        <v>118701</v>
      </c>
    </row>
    <row r="103" spans="1:8">
      <c r="A103" s="520" t="s">
        <v>634</v>
      </c>
      <c r="B103" s="521"/>
      <c r="C103" s="522"/>
      <c r="D103" s="438">
        <v>10875</v>
      </c>
      <c r="E103" s="438">
        <v>0</v>
      </c>
      <c r="F103" s="438">
        <v>0</v>
      </c>
      <c r="G103" s="434">
        <f>SUM(D103:F103)</f>
        <v>10875</v>
      </c>
    </row>
    <row r="104" spans="1:8">
      <c r="A104" s="520" t="s">
        <v>635</v>
      </c>
      <c r="B104" s="521"/>
      <c r="C104" s="522"/>
      <c r="D104" s="438">
        <v>0</v>
      </c>
      <c r="E104" s="438">
        <v>0</v>
      </c>
      <c r="F104" s="438">
        <v>0</v>
      </c>
      <c r="G104" s="434">
        <f>SUM(D104:F104)</f>
        <v>0</v>
      </c>
    </row>
    <row r="105" spans="1:8">
      <c r="A105" s="528"/>
      <c r="B105" s="529"/>
      <c r="C105" s="530"/>
      <c r="D105" s="439"/>
      <c r="E105" s="439"/>
      <c r="F105" s="439"/>
      <c r="G105" s="434"/>
    </row>
    <row r="106" spans="1:8">
      <c r="A106" s="525" t="s">
        <v>636</v>
      </c>
      <c r="B106" s="525"/>
      <c r="C106" s="525"/>
      <c r="D106" s="436">
        <f>SUM(D101:D104)</f>
        <v>129576</v>
      </c>
      <c r="E106" s="437">
        <f>SUM(E101:E104)</f>
        <v>0</v>
      </c>
      <c r="F106" s="436">
        <f>SUM(F101:F104)</f>
        <v>0</v>
      </c>
      <c r="G106" s="436">
        <f>SUM(G101:G104)</f>
        <v>129576</v>
      </c>
    </row>
    <row r="107" spans="1:8">
      <c r="A107" s="531" t="s">
        <v>655</v>
      </c>
      <c r="B107" s="531"/>
      <c r="C107" s="531"/>
      <c r="D107" s="531"/>
      <c r="E107" s="531"/>
      <c r="F107" s="531"/>
      <c r="G107" s="531"/>
    </row>
    <row r="110" spans="1:8">
      <c r="A110" s="510" t="s">
        <v>612</v>
      </c>
      <c r="B110" s="510"/>
      <c r="C110" s="510"/>
      <c r="D110" s="511" t="s">
        <v>656</v>
      </c>
      <c r="E110" s="512"/>
      <c r="F110" s="512"/>
      <c r="G110" s="513"/>
      <c r="H110" s="29"/>
    </row>
    <row r="111" spans="1:8">
      <c r="A111" s="514" t="s">
        <v>614</v>
      </c>
      <c r="B111" s="514"/>
      <c r="C111" s="514"/>
      <c r="D111" s="515" t="s">
        <v>657</v>
      </c>
      <c r="E111" s="515"/>
      <c r="F111" s="515"/>
      <c r="G111" s="515"/>
      <c r="H111" s="29"/>
    </row>
    <row r="112" spans="1:8">
      <c r="A112" s="560" t="s">
        <v>616</v>
      </c>
      <c r="B112" s="560"/>
      <c r="C112" s="560"/>
      <c r="D112" s="517" t="s">
        <v>658</v>
      </c>
      <c r="E112" s="518"/>
      <c r="F112" s="518"/>
      <c r="G112" s="519"/>
      <c r="H112" s="29"/>
    </row>
    <row r="113" spans="1:8">
      <c r="A113" s="536" t="s">
        <v>618</v>
      </c>
      <c r="B113" s="561"/>
      <c r="C113" s="562"/>
      <c r="D113" s="537" t="s">
        <v>654</v>
      </c>
      <c r="E113" s="561"/>
      <c r="F113" s="561"/>
      <c r="G113" s="562"/>
      <c r="H113" s="29"/>
    </row>
    <row r="114" spans="1:8">
      <c r="A114" s="536" t="s">
        <v>620</v>
      </c>
      <c r="B114" s="561"/>
      <c r="C114" s="562"/>
      <c r="D114" s="537"/>
      <c r="E114" s="561"/>
      <c r="F114" s="561"/>
      <c r="G114" s="562"/>
      <c r="H114" s="29"/>
    </row>
    <row r="115" spans="1:8">
      <c r="A115" s="538" t="s">
        <v>659</v>
      </c>
      <c r="B115" s="539"/>
      <c r="C115" s="539"/>
      <c r="D115" s="539"/>
      <c r="E115" s="539"/>
      <c r="F115" s="539"/>
      <c r="G115" s="539"/>
      <c r="H115" s="539"/>
    </row>
    <row r="116" spans="1:8">
      <c r="A116" s="525" t="s">
        <v>623</v>
      </c>
      <c r="B116" s="525"/>
      <c r="C116" s="525"/>
      <c r="D116" s="384">
        <v>2017</v>
      </c>
      <c r="E116" s="384">
        <v>2018</v>
      </c>
      <c r="F116" s="384">
        <v>2019</v>
      </c>
      <c r="G116" s="384" t="s">
        <v>603</v>
      </c>
      <c r="H116" s="29"/>
    </row>
    <row r="117" spans="1:8">
      <c r="A117" s="526" t="s">
        <v>624</v>
      </c>
      <c r="B117" s="526"/>
      <c r="C117" s="526"/>
      <c r="D117" s="433">
        <v>0</v>
      </c>
      <c r="E117" s="433">
        <v>0</v>
      </c>
      <c r="F117" s="433">
        <v>0</v>
      </c>
      <c r="G117" s="434">
        <f>SUM(D117:F117)</f>
        <v>0</v>
      </c>
      <c r="H117" s="29"/>
    </row>
    <row r="118" spans="1:8">
      <c r="A118" s="526" t="s">
        <v>625</v>
      </c>
      <c r="B118" s="526"/>
      <c r="C118" s="526"/>
      <c r="D118" s="433">
        <v>0</v>
      </c>
      <c r="E118" s="433">
        <v>0</v>
      </c>
      <c r="F118" s="433">
        <v>0</v>
      </c>
      <c r="G118" s="434">
        <f>SUM(D118:F118)</f>
        <v>0</v>
      </c>
      <c r="H118" s="29"/>
    </row>
    <row r="119" spans="1:8">
      <c r="A119" s="526" t="s">
        <v>626</v>
      </c>
      <c r="B119" s="526"/>
      <c r="C119" s="526"/>
      <c r="D119" s="433">
        <v>21322.228999999999</v>
      </c>
      <c r="E119" s="433">
        <v>0</v>
      </c>
      <c r="F119" s="433">
        <v>0</v>
      </c>
      <c r="G119" s="434">
        <f>SUM(D119:F119)</f>
        <v>21322.228999999999</v>
      </c>
      <c r="H119" s="29"/>
    </row>
    <row r="120" spans="1:8">
      <c r="A120" s="526" t="s">
        <v>627</v>
      </c>
      <c r="B120" s="526"/>
      <c r="C120" s="526"/>
      <c r="D120" s="433">
        <v>0</v>
      </c>
      <c r="E120" s="433">
        <v>0</v>
      </c>
      <c r="F120" s="433">
        <v>0</v>
      </c>
      <c r="G120" s="434">
        <f>SUM(D120:F120)</f>
        <v>0</v>
      </c>
      <c r="H120" s="29"/>
    </row>
    <row r="121" spans="1:8">
      <c r="A121" s="526" t="s">
        <v>628</v>
      </c>
      <c r="B121" s="526"/>
      <c r="C121" s="526"/>
      <c r="D121" s="433">
        <v>0</v>
      </c>
      <c r="E121" s="433">
        <v>0</v>
      </c>
      <c r="F121" s="433">
        <v>0</v>
      </c>
      <c r="G121" s="434">
        <f>SUM(D121:F121)</f>
        <v>0</v>
      </c>
      <c r="H121" s="29"/>
    </row>
    <row r="122" spans="1:8">
      <c r="A122" s="527"/>
      <c r="B122" s="527"/>
      <c r="C122" s="527"/>
      <c r="D122" s="435"/>
      <c r="E122" s="435"/>
      <c r="F122" s="435"/>
      <c r="G122" s="284"/>
      <c r="H122" s="29"/>
    </row>
    <row r="123" spans="1:8">
      <c r="A123" s="525" t="s">
        <v>629</v>
      </c>
      <c r="B123" s="525"/>
      <c r="C123" s="525"/>
      <c r="D123" s="436">
        <f>SUM(D117:D122)</f>
        <v>21322.228999999999</v>
      </c>
      <c r="E123" s="437">
        <f>SUM(E117:E122)</f>
        <v>0</v>
      </c>
      <c r="F123" s="436">
        <f>SUM(F117:F122)</f>
        <v>0</v>
      </c>
      <c r="G123" s="436">
        <f>SUM(G117:G122)</f>
        <v>21322.228999999999</v>
      </c>
      <c r="H123" s="29"/>
    </row>
    <row r="124" spans="1:8">
      <c r="A124" s="563"/>
      <c r="B124" s="564"/>
      <c r="C124" s="565"/>
      <c r="D124" s="287"/>
      <c r="E124" s="287"/>
      <c r="F124" s="287"/>
      <c r="G124" s="287"/>
      <c r="H124" s="29"/>
    </row>
    <row r="125" spans="1:8">
      <c r="A125" s="525" t="s">
        <v>630</v>
      </c>
      <c r="B125" s="525"/>
      <c r="C125" s="525"/>
      <c r="D125" s="384">
        <v>2017</v>
      </c>
      <c r="E125" s="384">
        <v>2018</v>
      </c>
      <c r="F125" s="384">
        <v>2019</v>
      </c>
      <c r="G125" s="384" t="s">
        <v>603</v>
      </c>
      <c r="H125" s="29"/>
    </row>
    <row r="126" spans="1:8">
      <c r="A126" s="560" t="s">
        <v>632</v>
      </c>
      <c r="B126" s="560"/>
      <c r="C126" s="560"/>
      <c r="D126" s="451">
        <v>0</v>
      </c>
      <c r="E126" s="451">
        <v>0</v>
      </c>
      <c r="F126" s="451">
        <v>0</v>
      </c>
      <c r="G126" s="434">
        <f>SUM(D126:F126)</f>
        <v>0</v>
      </c>
      <c r="H126" s="29"/>
    </row>
    <row r="127" spans="1:8">
      <c r="A127" s="560" t="s">
        <v>633</v>
      </c>
      <c r="B127" s="560"/>
      <c r="C127" s="560"/>
      <c r="D127" s="451">
        <v>18338.028999999999</v>
      </c>
      <c r="E127" s="451">
        <v>0</v>
      </c>
      <c r="F127" s="451">
        <v>0</v>
      </c>
      <c r="G127" s="434">
        <f>SUM(D127:F127)</f>
        <v>18338.028999999999</v>
      </c>
      <c r="H127" s="29"/>
    </row>
    <row r="128" spans="1:8">
      <c r="A128" s="560" t="s">
        <v>634</v>
      </c>
      <c r="B128" s="560"/>
      <c r="C128" s="560"/>
      <c r="D128" s="451">
        <v>2984.2</v>
      </c>
      <c r="E128" s="451">
        <v>0</v>
      </c>
      <c r="F128" s="451">
        <v>0</v>
      </c>
      <c r="G128" s="434">
        <f>SUM(D128:F128)</f>
        <v>2984.2</v>
      </c>
      <c r="H128" s="29"/>
    </row>
    <row r="129" spans="1:8">
      <c r="A129" s="560" t="s">
        <v>635</v>
      </c>
      <c r="B129" s="560"/>
      <c r="C129" s="560"/>
      <c r="D129" s="451">
        <v>0</v>
      </c>
      <c r="E129" s="451">
        <v>0</v>
      </c>
      <c r="F129" s="451">
        <v>0</v>
      </c>
      <c r="G129" s="434">
        <f>SUM(D129:F129)</f>
        <v>0</v>
      </c>
      <c r="H129" s="29"/>
    </row>
    <row r="130" spans="1:8">
      <c r="A130" s="563"/>
      <c r="B130" s="564"/>
      <c r="C130" s="565"/>
      <c r="D130" s="452"/>
      <c r="E130" s="452"/>
      <c r="F130" s="452"/>
      <c r="G130" s="434"/>
      <c r="H130" s="29"/>
    </row>
    <row r="131" spans="1:8">
      <c r="A131" s="525" t="s">
        <v>636</v>
      </c>
      <c r="B131" s="525"/>
      <c r="C131" s="525"/>
      <c r="D131" s="436">
        <f>SUM(D126:D129)</f>
        <v>21322.228999999999</v>
      </c>
      <c r="E131" s="437">
        <f>SUM(E126:E129)</f>
        <v>0</v>
      </c>
      <c r="F131" s="436">
        <f>SUM(F126:F129)</f>
        <v>0</v>
      </c>
      <c r="G131" s="436">
        <f>SUM(G126:G129)</f>
        <v>21322.228999999999</v>
      </c>
      <c r="H131" s="29"/>
    </row>
    <row r="132" spans="1:8">
      <c r="A132" s="531" t="s">
        <v>655</v>
      </c>
      <c r="B132" s="531"/>
      <c r="C132" s="531"/>
      <c r="D132" s="531"/>
      <c r="E132" s="531"/>
      <c r="F132" s="531"/>
      <c r="G132" s="531"/>
      <c r="H132" s="29"/>
    </row>
  </sheetData>
  <mergeCells count="145">
    <mergeCell ref="A118:C118"/>
    <mergeCell ref="A119:C119"/>
    <mergeCell ref="A120:C120"/>
    <mergeCell ref="A121:C121"/>
    <mergeCell ref="A122:C122"/>
    <mergeCell ref="A129:C129"/>
    <mergeCell ref="A130:C130"/>
    <mergeCell ref="A131:C131"/>
    <mergeCell ref="A132:G132"/>
    <mergeCell ref="A123:C123"/>
    <mergeCell ref="A124:C124"/>
    <mergeCell ref="A125:C125"/>
    <mergeCell ref="A126:C126"/>
    <mergeCell ref="A127:C127"/>
    <mergeCell ref="A128:C128"/>
    <mergeCell ref="A112:C112"/>
    <mergeCell ref="D112:G112"/>
    <mergeCell ref="A113:C113"/>
    <mergeCell ref="D113:G113"/>
    <mergeCell ref="A114:C114"/>
    <mergeCell ref="D114:G114"/>
    <mergeCell ref="A115:H115"/>
    <mergeCell ref="A116:C116"/>
    <mergeCell ref="A117:C117"/>
    <mergeCell ref="A102:C102"/>
    <mergeCell ref="A103:C103"/>
    <mergeCell ref="A104:C104"/>
    <mergeCell ref="A105:C105"/>
    <mergeCell ref="A106:C106"/>
    <mergeCell ref="A107:G107"/>
    <mergeCell ref="A110:C110"/>
    <mergeCell ref="D110:G110"/>
    <mergeCell ref="A111:C111"/>
    <mergeCell ref="D111:G111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7:C87"/>
    <mergeCell ref="D87:G87"/>
    <mergeCell ref="A88:C88"/>
    <mergeCell ref="D88:G88"/>
    <mergeCell ref="A89:C89"/>
    <mergeCell ref="D89:G89"/>
    <mergeCell ref="A90:H90"/>
    <mergeCell ref="A91:C91"/>
    <mergeCell ref="A92:C92"/>
    <mergeCell ref="A77:C77"/>
    <mergeCell ref="A78:C78"/>
    <mergeCell ref="A79:C79"/>
    <mergeCell ref="A80:C80"/>
    <mergeCell ref="A81:C81"/>
    <mergeCell ref="A82:G82"/>
    <mergeCell ref="A85:C85"/>
    <mergeCell ref="D85:G85"/>
    <mergeCell ref="A86:C86"/>
    <mergeCell ref="D86:G86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62:C62"/>
    <mergeCell ref="D62:G62"/>
    <mergeCell ref="A63:C63"/>
    <mergeCell ref="D63:G63"/>
    <mergeCell ref="A64:C64"/>
    <mergeCell ref="D64:G64"/>
    <mergeCell ref="A65:H65"/>
    <mergeCell ref="A66:C66"/>
    <mergeCell ref="A67:C67"/>
    <mergeCell ref="A51:C51"/>
    <mergeCell ref="A52:C52"/>
    <mergeCell ref="A53:C53"/>
    <mergeCell ref="A54:C54"/>
    <mergeCell ref="A55:C55"/>
    <mergeCell ref="A56:G56"/>
    <mergeCell ref="A60:C60"/>
    <mergeCell ref="D60:G60"/>
    <mergeCell ref="A61:C61"/>
    <mergeCell ref="D61:G6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36:C36"/>
    <mergeCell ref="D36:G36"/>
    <mergeCell ref="A37:C37"/>
    <mergeCell ref="D37:G37"/>
    <mergeCell ref="A38:C38"/>
    <mergeCell ref="A39:C39"/>
    <mergeCell ref="D39:G39"/>
    <mergeCell ref="A40:G40"/>
    <mergeCell ref="A41:C41"/>
    <mergeCell ref="A25:C25"/>
    <mergeCell ref="A26:C26"/>
    <mergeCell ref="A27:C27"/>
    <mergeCell ref="A28:C28"/>
    <mergeCell ref="A34:C34"/>
    <mergeCell ref="D34:G34"/>
    <mergeCell ref="A35:C35"/>
    <mergeCell ref="D35:G35"/>
    <mergeCell ref="A29:C29"/>
    <mergeCell ref="A30:G30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0:C10"/>
    <mergeCell ref="D10:G10"/>
    <mergeCell ref="A11:C11"/>
    <mergeCell ref="D11:G11"/>
    <mergeCell ref="A12:C12"/>
    <mergeCell ref="D12:G12"/>
    <mergeCell ref="A13:G13"/>
    <mergeCell ref="A14:C14"/>
    <mergeCell ref="A15:C15"/>
    <mergeCell ref="A1:G1"/>
    <mergeCell ref="A3:G3"/>
    <mergeCell ref="A4:G4"/>
    <mergeCell ref="A5:G5"/>
    <mergeCell ref="A6:G6"/>
    <mergeCell ref="A8:C8"/>
    <mergeCell ref="D8:G8"/>
    <mergeCell ref="A9:C9"/>
    <mergeCell ref="D9:G9"/>
  </mergeCells>
  <pageMargins left="0.7" right="0.7" top="0.75" bottom="0.75" header="0.3" footer="0.3"/>
  <pageSetup paperSize="9" orientation="portrait" r:id="rId1"/>
  <headerFooter>
    <oddHeader>&amp;L7. melléklet a 10/2017.(V.19.) önk rendelethez, ezer Ft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E10"/>
  <sheetViews>
    <sheetView view="pageLayout" topLeftCell="A16" zoomScaleNormal="100" workbookViewId="0">
      <selection activeCell="B28" sqref="B28"/>
    </sheetView>
  </sheetViews>
  <sheetFormatPr defaultRowHeight="12.75"/>
  <cols>
    <col min="1" max="1" width="42.7109375" customWidth="1"/>
    <col min="2" max="2" width="14.140625" customWidth="1"/>
    <col min="3" max="3" width="10" customWidth="1"/>
    <col min="4" max="4" width="11" customWidth="1"/>
    <col min="5" max="5" width="9.85546875" customWidth="1"/>
    <col min="6" max="6" width="12.42578125" customWidth="1"/>
  </cols>
  <sheetData>
    <row r="1" spans="1:5" ht="18">
      <c r="A1" s="570" t="s">
        <v>528</v>
      </c>
      <c r="B1" s="570"/>
      <c r="C1" s="570"/>
      <c r="D1" s="570"/>
      <c r="E1" s="570"/>
    </row>
    <row r="2" spans="1:5" ht="18">
      <c r="A2" s="571" t="s">
        <v>529</v>
      </c>
      <c r="B2" s="571"/>
      <c r="C2" s="571"/>
      <c r="D2" s="571"/>
      <c r="E2" s="571"/>
    </row>
    <row r="3" spans="1:5">
      <c r="A3" s="380"/>
      <c r="B3" s="380"/>
      <c r="C3" s="380"/>
      <c r="D3" s="380"/>
      <c r="E3" s="380"/>
    </row>
    <row r="4" spans="1:5">
      <c r="A4" s="380"/>
      <c r="B4" s="380"/>
      <c r="C4" s="380"/>
      <c r="D4" s="380"/>
      <c r="E4" s="380"/>
    </row>
    <row r="5" spans="1:5">
      <c r="A5" s="381"/>
      <c r="B5" s="382"/>
      <c r="C5" s="383"/>
      <c r="D5" s="383"/>
      <c r="E5" s="383"/>
    </row>
    <row r="6" spans="1:5">
      <c r="A6" s="568" t="s">
        <v>94</v>
      </c>
      <c r="B6" s="569"/>
      <c r="C6" s="384" t="s">
        <v>530</v>
      </c>
      <c r="D6" s="384" t="s">
        <v>531</v>
      </c>
      <c r="E6" s="384" t="s">
        <v>532</v>
      </c>
    </row>
    <row r="7" spans="1:5" ht="38.25" customHeight="1">
      <c r="A7" s="566" t="s">
        <v>533</v>
      </c>
      <c r="B7" s="567"/>
      <c r="C7" s="385">
        <v>415</v>
      </c>
      <c r="D7" s="385">
        <v>415</v>
      </c>
      <c r="E7" s="385"/>
    </row>
    <row r="8" spans="1:5">
      <c r="A8" s="568" t="s">
        <v>534</v>
      </c>
      <c r="B8" s="569"/>
      <c r="C8" s="453">
        <f>SUM(C7)</f>
        <v>415</v>
      </c>
      <c r="D8" s="453">
        <f>SUM(D7)</f>
        <v>415</v>
      </c>
      <c r="E8" s="453">
        <f>SUM(E7)</f>
        <v>0</v>
      </c>
    </row>
    <row r="9" spans="1:5">
      <c r="A9" s="8"/>
      <c r="B9" s="29"/>
      <c r="C9" s="29"/>
      <c r="D9" s="29"/>
      <c r="E9" s="29"/>
    </row>
    <row r="10" spans="1:5">
      <c r="A10" s="386"/>
      <c r="B10" s="387"/>
      <c r="C10" s="29"/>
      <c r="D10" s="29"/>
      <c r="E10" s="29"/>
    </row>
  </sheetData>
  <mergeCells count="5">
    <mergeCell ref="A7:B7"/>
    <mergeCell ref="A8:B8"/>
    <mergeCell ref="A1:E1"/>
    <mergeCell ref="A2:E2"/>
    <mergeCell ref="A6:B6"/>
  </mergeCells>
  <pageMargins left="0.7" right="0.7" top="0.75" bottom="0.75" header="0.3" footer="0.3"/>
  <pageSetup paperSize="9" orientation="portrait" r:id="rId1"/>
  <headerFooter>
    <oddHeader>&amp;L8. melléklet az 10/2017.(V.19.) önk.rendelethez, ezer Ft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E15"/>
  <sheetViews>
    <sheetView view="pageLayout" topLeftCell="B1" zoomScaleNormal="100" workbookViewId="0">
      <selection activeCell="B12" sqref="B12"/>
    </sheetView>
  </sheetViews>
  <sheetFormatPr defaultRowHeight="12.75"/>
  <cols>
    <col min="2" max="2" width="52" customWidth="1"/>
    <col min="3" max="5" width="13.7109375" customWidth="1"/>
  </cols>
  <sheetData>
    <row r="1" spans="1:5" ht="15.75">
      <c r="A1" s="482" t="s">
        <v>229</v>
      </c>
      <c r="B1" s="482"/>
      <c r="C1" s="482"/>
      <c r="D1" s="482"/>
      <c r="E1" s="482"/>
    </row>
    <row r="2" spans="1:5" ht="15.75">
      <c r="A2" s="483" t="s">
        <v>230</v>
      </c>
      <c r="B2" s="483"/>
      <c r="C2" s="483"/>
      <c r="D2" s="483"/>
      <c r="E2" s="483"/>
    </row>
    <row r="3" spans="1:5" ht="25.5">
      <c r="A3" s="238" t="s">
        <v>231</v>
      </c>
      <c r="B3" s="239" t="s">
        <v>232</v>
      </c>
      <c r="C3" s="108" t="s">
        <v>205</v>
      </c>
      <c r="D3" s="108" t="s">
        <v>465</v>
      </c>
      <c r="E3" s="108" t="s">
        <v>167</v>
      </c>
    </row>
    <row r="4" spans="1:5">
      <c r="A4" s="240" t="s">
        <v>100</v>
      </c>
      <c r="B4" s="18" t="s">
        <v>256</v>
      </c>
      <c r="C4" s="72">
        <v>21466</v>
      </c>
      <c r="D4" s="72">
        <v>22710</v>
      </c>
      <c r="E4" s="72"/>
    </row>
    <row r="5" spans="1:5">
      <c r="A5" s="240" t="s">
        <v>101</v>
      </c>
      <c r="B5" s="18" t="s">
        <v>233</v>
      </c>
      <c r="C5" s="72">
        <v>4786</v>
      </c>
      <c r="D5" s="72">
        <v>5027</v>
      </c>
      <c r="E5" s="72"/>
    </row>
    <row r="6" spans="1:5">
      <c r="A6" s="291" t="s">
        <v>146</v>
      </c>
      <c r="B6" s="292" t="s">
        <v>234</v>
      </c>
      <c r="C6" s="293">
        <v>272035</v>
      </c>
      <c r="D6" s="293">
        <v>189670</v>
      </c>
      <c r="E6" s="293"/>
    </row>
    <row r="7" spans="1:5">
      <c r="A7" s="294" t="s">
        <v>102</v>
      </c>
      <c r="B7" s="17" t="s">
        <v>235</v>
      </c>
      <c r="C7" s="72">
        <v>15600</v>
      </c>
      <c r="D7" s="72">
        <v>11892</v>
      </c>
      <c r="E7" s="72"/>
    </row>
    <row r="8" spans="1:5">
      <c r="A8" s="240"/>
      <c r="B8" s="17"/>
      <c r="C8" s="72"/>
      <c r="D8" s="72"/>
      <c r="E8" s="72"/>
    </row>
    <row r="9" spans="1:5" ht="12.75" customHeight="1">
      <c r="A9" s="572" t="s">
        <v>236</v>
      </c>
      <c r="B9" s="572"/>
      <c r="C9" s="83">
        <f>SUM(C4:C7)</f>
        <v>313887</v>
      </c>
      <c r="D9" s="83">
        <f>SUM(D4:D8)</f>
        <v>229299</v>
      </c>
      <c r="E9" s="83"/>
    </row>
    <row r="10" spans="1:5">
      <c r="A10" s="241"/>
      <c r="B10" s="241"/>
      <c r="C10" s="90"/>
      <c r="D10" s="90"/>
      <c r="E10" s="90"/>
    </row>
    <row r="11" spans="1:5" ht="12.75" customHeight="1">
      <c r="A11" s="573" t="s">
        <v>237</v>
      </c>
      <c r="B11" s="573"/>
      <c r="C11" s="573"/>
      <c r="D11" s="242"/>
      <c r="E11" s="242"/>
    </row>
    <row r="12" spans="1:5">
      <c r="A12" s="243"/>
      <c r="B12" s="244"/>
      <c r="C12" s="90"/>
      <c r="D12" s="90"/>
      <c r="E12" s="90"/>
    </row>
    <row r="13" spans="1:5">
      <c r="A13" s="245" t="s">
        <v>100</v>
      </c>
      <c r="B13" s="167" t="s">
        <v>109</v>
      </c>
      <c r="C13" s="83">
        <v>5000</v>
      </c>
      <c r="D13" s="83">
        <v>2255</v>
      </c>
      <c r="E13" s="83"/>
    </row>
    <row r="14" spans="1:5">
      <c r="A14" s="223"/>
      <c r="B14" s="167" t="s">
        <v>236</v>
      </c>
      <c r="C14" s="83">
        <v>5000</v>
      </c>
      <c r="D14" s="83">
        <f>SUM(D13)</f>
        <v>2255</v>
      </c>
      <c r="E14" s="83"/>
    </row>
    <row r="15" spans="1:5">
      <c r="A15" s="223"/>
      <c r="B15" s="167" t="s">
        <v>257</v>
      </c>
      <c r="C15" s="83">
        <f>C9+C14</f>
        <v>318887</v>
      </c>
      <c r="D15" s="83">
        <f>D9+D14</f>
        <v>231554</v>
      </c>
      <c r="E15" s="83"/>
    </row>
  </sheetData>
  <mergeCells count="4">
    <mergeCell ref="A9:B9"/>
    <mergeCell ref="A11:C11"/>
    <mergeCell ref="A1:E1"/>
    <mergeCell ref="A2:E2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&amp;L9. melléklet a 10/2017.(V.19.) önk. rendelethez ezer Ft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9"/>
  <sheetViews>
    <sheetView view="pageLayout" zoomScaleNormal="100" workbookViewId="0">
      <selection activeCell="I7" sqref="I7"/>
    </sheetView>
  </sheetViews>
  <sheetFormatPr defaultRowHeight="12.75"/>
  <cols>
    <col min="1" max="1" width="48.7109375" customWidth="1"/>
    <col min="8" max="8" width="8.7109375" customWidth="1"/>
  </cols>
  <sheetData>
    <row r="1" spans="1:14" ht="18">
      <c r="A1" s="574" t="s">
        <v>229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14" ht="18">
      <c r="A2" s="576" t="s">
        <v>590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</row>
    <row r="3" spans="1:14">
      <c r="A3" s="422" t="s">
        <v>94</v>
      </c>
      <c r="B3" s="423" t="s">
        <v>591</v>
      </c>
      <c r="C3" s="423" t="s">
        <v>592</v>
      </c>
      <c r="D3" s="423" t="s">
        <v>593</v>
      </c>
      <c r="E3" s="423" t="s">
        <v>594</v>
      </c>
      <c r="F3" s="423" t="s">
        <v>595</v>
      </c>
      <c r="G3" s="423" t="s">
        <v>596</v>
      </c>
      <c r="H3" s="423" t="s">
        <v>597</v>
      </c>
      <c r="I3" s="423" t="s">
        <v>598</v>
      </c>
      <c r="J3" s="423" t="s">
        <v>599</v>
      </c>
      <c r="K3" s="423" t="s">
        <v>600</v>
      </c>
      <c r="L3" s="423" t="s">
        <v>601</v>
      </c>
      <c r="M3" s="423" t="s">
        <v>602</v>
      </c>
      <c r="N3" s="423" t="s">
        <v>603</v>
      </c>
    </row>
    <row r="4" spans="1:14" ht="24.95" customHeight="1">
      <c r="A4" s="424" t="s">
        <v>126</v>
      </c>
      <c r="B4" s="425">
        <v>7067</v>
      </c>
      <c r="C4" s="425">
        <v>6813</v>
      </c>
      <c r="D4" s="425">
        <v>8127</v>
      </c>
      <c r="E4" s="425">
        <v>9281</v>
      </c>
      <c r="F4" s="425">
        <v>7782</v>
      </c>
      <c r="G4" s="425">
        <v>9053</v>
      </c>
      <c r="H4" s="425">
        <v>7662</v>
      </c>
      <c r="I4" s="425">
        <v>7855</v>
      </c>
      <c r="J4" s="425">
        <v>8314</v>
      </c>
      <c r="K4" s="425">
        <v>8200</v>
      </c>
      <c r="L4" s="425">
        <v>11265</v>
      </c>
      <c r="M4" s="425">
        <v>10500</v>
      </c>
      <c r="N4" s="32">
        <f t="shared" ref="N4:N9" si="0">SUM(B4:M4)</f>
        <v>101919</v>
      </c>
    </row>
    <row r="5" spans="1:14" ht="24.95" customHeight="1">
      <c r="A5" s="23" t="s">
        <v>604</v>
      </c>
      <c r="B5" s="426">
        <v>4355</v>
      </c>
      <c r="C5" s="426">
        <v>4305</v>
      </c>
      <c r="D5" s="426">
        <v>7709</v>
      </c>
      <c r="E5" s="426">
        <v>4062</v>
      </c>
      <c r="F5" s="426">
        <v>4307</v>
      </c>
      <c r="G5" s="426">
        <v>7272</v>
      </c>
      <c r="H5" s="426">
        <v>4788</v>
      </c>
      <c r="I5" s="426">
        <v>6197</v>
      </c>
      <c r="J5" s="426">
        <v>27943</v>
      </c>
      <c r="K5" s="426">
        <v>4798</v>
      </c>
      <c r="L5" s="426">
        <v>8772</v>
      </c>
      <c r="M5" s="426">
        <v>37718</v>
      </c>
      <c r="N5" s="32">
        <f t="shared" si="0"/>
        <v>122226</v>
      </c>
    </row>
    <row r="6" spans="1:14" ht="24.95" customHeight="1">
      <c r="A6" s="427" t="s">
        <v>605</v>
      </c>
      <c r="B6" s="428">
        <f t="shared" ref="B6:N6" si="1">SUM(B4:B5)</f>
        <v>11422</v>
      </c>
      <c r="C6" s="428">
        <f t="shared" si="1"/>
        <v>11118</v>
      </c>
      <c r="D6" s="428">
        <f t="shared" si="1"/>
        <v>15836</v>
      </c>
      <c r="E6" s="428">
        <f t="shared" si="1"/>
        <v>13343</v>
      </c>
      <c r="F6" s="428">
        <f t="shared" si="1"/>
        <v>12089</v>
      </c>
      <c r="G6" s="428">
        <f t="shared" si="1"/>
        <v>16325</v>
      </c>
      <c r="H6" s="428">
        <f t="shared" si="1"/>
        <v>12450</v>
      </c>
      <c r="I6" s="428">
        <f t="shared" si="1"/>
        <v>14052</v>
      </c>
      <c r="J6" s="428">
        <f t="shared" si="1"/>
        <v>36257</v>
      </c>
      <c r="K6" s="428">
        <f t="shared" si="1"/>
        <v>12998</v>
      </c>
      <c r="L6" s="428">
        <f t="shared" si="1"/>
        <v>20037</v>
      </c>
      <c r="M6" s="428">
        <f t="shared" si="1"/>
        <v>48218</v>
      </c>
      <c r="N6" s="428">
        <f t="shared" si="1"/>
        <v>224145</v>
      </c>
    </row>
    <row r="7" spans="1:14" ht="24.95" customHeight="1">
      <c r="A7" s="23" t="s">
        <v>606</v>
      </c>
      <c r="B7" s="37">
        <v>404</v>
      </c>
      <c r="C7" s="37">
        <v>430</v>
      </c>
      <c r="D7" s="37">
        <v>893</v>
      </c>
      <c r="E7" s="37">
        <v>901</v>
      </c>
      <c r="F7" s="37">
        <v>1419</v>
      </c>
      <c r="G7" s="37">
        <v>779</v>
      </c>
      <c r="H7" s="37">
        <v>959</v>
      </c>
      <c r="I7" s="37">
        <v>2181</v>
      </c>
      <c r="J7" s="37">
        <v>837</v>
      </c>
      <c r="K7" s="37">
        <v>999</v>
      </c>
      <c r="L7" s="37">
        <v>996</v>
      </c>
      <c r="M7" s="37">
        <v>2499</v>
      </c>
      <c r="N7" s="32">
        <f t="shared" si="0"/>
        <v>13297</v>
      </c>
    </row>
    <row r="8" spans="1:14" ht="24.95" customHeight="1">
      <c r="A8" s="427" t="s">
        <v>607</v>
      </c>
      <c r="B8" s="428">
        <f t="shared" ref="B8:M8" si="2">SUM(B7:B7)</f>
        <v>404</v>
      </c>
      <c r="C8" s="428">
        <f t="shared" si="2"/>
        <v>430</v>
      </c>
      <c r="D8" s="428">
        <f t="shared" si="2"/>
        <v>893</v>
      </c>
      <c r="E8" s="428">
        <f t="shared" si="2"/>
        <v>901</v>
      </c>
      <c r="F8" s="428">
        <f t="shared" si="2"/>
        <v>1419</v>
      </c>
      <c r="G8" s="428">
        <f t="shared" si="2"/>
        <v>779</v>
      </c>
      <c r="H8" s="428">
        <f t="shared" si="2"/>
        <v>959</v>
      </c>
      <c r="I8" s="428">
        <f t="shared" si="2"/>
        <v>2181</v>
      </c>
      <c r="J8" s="428">
        <f t="shared" si="2"/>
        <v>837</v>
      </c>
      <c r="K8" s="428">
        <f t="shared" si="2"/>
        <v>999</v>
      </c>
      <c r="L8" s="428">
        <f t="shared" si="2"/>
        <v>996</v>
      </c>
      <c r="M8" s="428">
        <f t="shared" si="2"/>
        <v>2499</v>
      </c>
      <c r="N8" s="83">
        <f t="shared" si="0"/>
        <v>13297</v>
      </c>
    </row>
    <row r="9" spans="1:14" ht="24.95" customHeight="1">
      <c r="A9" s="427" t="s">
        <v>608</v>
      </c>
      <c r="B9" s="428">
        <f t="shared" ref="B9:M9" si="3">SUM(B6+B8)</f>
        <v>11826</v>
      </c>
      <c r="C9" s="428">
        <f t="shared" si="3"/>
        <v>11548</v>
      </c>
      <c r="D9" s="428">
        <f t="shared" si="3"/>
        <v>16729</v>
      </c>
      <c r="E9" s="428">
        <f t="shared" si="3"/>
        <v>14244</v>
      </c>
      <c r="F9" s="428">
        <f t="shared" si="3"/>
        <v>13508</v>
      </c>
      <c r="G9" s="428">
        <f t="shared" si="3"/>
        <v>17104</v>
      </c>
      <c r="H9" s="428">
        <f t="shared" si="3"/>
        <v>13409</v>
      </c>
      <c r="I9" s="428">
        <f t="shared" si="3"/>
        <v>16233</v>
      </c>
      <c r="J9" s="428">
        <f t="shared" si="3"/>
        <v>37094</v>
      </c>
      <c r="K9" s="428">
        <f t="shared" si="3"/>
        <v>13997</v>
      </c>
      <c r="L9" s="428">
        <f t="shared" si="3"/>
        <v>21033</v>
      </c>
      <c r="M9" s="428">
        <f t="shared" si="3"/>
        <v>50717</v>
      </c>
      <c r="N9" s="83">
        <f t="shared" si="0"/>
        <v>237442</v>
      </c>
    </row>
    <row r="17" spans="8:8">
      <c r="H17" s="3"/>
    </row>
    <row r="18" spans="8:8">
      <c r="H18" s="3"/>
    </row>
    <row r="19" spans="8:8">
      <c r="H19" s="3"/>
    </row>
    <row r="20" spans="8:8">
      <c r="H20" s="3"/>
    </row>
    <row r="21" spans="8:8">
      <c r="H21" s="3"/>
    </row>
    <row r="22" spans="8:8">
      <c r="H22" s="3"/>
    </row>
    <row r="23" spans="8:8">
      <c r="H23" s="3"/>
    </row>
    <row r="24" spans="8:8">
      <c r="H24" s="3"/>
    </row>
    <row r="25" spans="8:8">
      <c r="H25" s="3"/>
    </row>
    <row r="26" spans="8:8">
      <c r="H26" s="3"/>
    </row>
    <row r="27" spans="8:8">
      <c r="H27" s="3"/>
    </row>
    <row r="28" spans="8:8">
      <c r="H28" s="3"/>
    </row>
    <row r="29" spans="8:8">
      <c r="H29" s="3"/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&amp;L10. melléklet az 10/2017.(V.19.) önk.rendelethez, ezer Ft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I19"/>
  <sheetViews>
    <sheetView view="pageLayout" zoomScaleNormal="100" workbookViewId="0">
      <selection activeCell="H35" sqref="H35"/>
    </sheetView>
  </sheetViews>
  <sheetFormatPr defaultRowHeight="12.75"/>
  <cols>
    <col min="8" max="8" width="13.28515625" customWidth="1"/>
  </cols>
  <sheetData>
    <row r="1" spans="1:9">
      <c r="A1" s="577" t="s">
        <v>535</v>
      </c>
      <c r="B1" s="577"/>
      <c r="C1" s="577"/>
      <c r="D1" s="577"/>
      <c r="E1" s="577"/>
      <c r="F1" s="577"/>
      <c r="G1" s="577"/>
      <c r="H1" s="577"/>
      <c r="I1" s="577"/>
    </row>
    <row r="5" spans="1:9">
      <c r="A5" t="s">
        <v>536</v>
      </c>
      <c r="H5" s="389">
        <v>3147000</v>
      </c>
    </row>
    <row r="6" spans="1:9">
      <c r="H6" s="389"/>
    </row>
    <row r="7" spans="1:9">
      <c r="A7" t="s">
        <v>537</v>
      </c>
      <c r="H7" s="389"/>
    </row>
    <row r="8" spans="1:9">
      <c r="A8" t="s">
        <v>538</v>
      </c>
      <c r="H8" s="389"/>
    </row>
    <row r="9" spans="1:9">
      <c r="A9" t="s">
        <v>539</v>
      </c>
      <c r="H9" s="389">
        <v>946770</v>
      </c>
    </row>
    <row r="10" spans="1:9">
      <c r="A10" t="s">
        <v>540</v>
      </c>
      <c r="H10" s="389">
        <v>13570</v>
      </c>
    </row>
    <row r="11" spans="1:9">
      <c r="A11" t="s">
        <v>541</v>
      </c>
      <c r="H11" s="389">
        <v>40380</v>
      </c>
    </row>
    <row r="12" spans="1:9">
      <c r="A12" t="s">
        <v>542</v>
      </c>
      <c r="H12" s="389">
        <v>363615</v>
      </c>
    </row>
    <row r="13" spans="1:9">
      <c r="A13" t="s">
        <v>543</v>
      </c>
      <c r="H13" s="389">
        <v>24000</v>
      </c>
    </row>
    <row r="14" spans="1:9">
      <c r="A14" t="s">
        <v>544</v>
      </c>
      <c r="H14" s="389">
        <v>1388335</v>
      </c>
    </row>
    <row r="16" spans="1:9">
      <c r="A16" t="s">
        <v>545</v>
      </c>
      <c r="H16" s="389">
        <v>2033859</v>
      </c>
    </row>
    <row r="19" spans="1:1">
      <c r="A19" t="s">
        <v>546</v>
      </c>
    </row>
  </sheetData>
  <mergeCells count="1">
    <mergeCell ref="A1:I1"/>
  </mergeCells>
  <pageMargins left="0.7" right="0.7" top="0.75" bottom="0.75" header="0.3" footer="0.3"/>
  <pageSetup paperSize="9" orientation="portrait" r:id="rId1"/>
  <headerFooter>
    <oddHeader>&amp;L11. melléklet az 10/2017.(V.19.) önk.rendelethez, Ft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H54"/>
  <sheetViews>
    <sheetView view="pageLayout" topLeftCell="B1" zoomScaleNormal="100" workbookViewId="0">
      <selection activeCell="I7" sqref="I7"/>
    </sheetView>
  </sheetViews>
  <sheetFormatPr defaultRowHeight="12.75"/>
  <cols>
    <col min="1" max="1" width="7.85546875" customWidth="1"/>
    <col min="2" max="2" width="38.5703125" style="13" customWidth="1"/>
    <col min="3" max="3" width="19" style="13" customWidth="1"/>
    <col min="4" max="4" width="12.28515625" style="341" customWidth="1"/>
    <col min="5" max="5" width="15.42578125" style="341" customWidth="1"/>
    <col min="6" max="6" width="13.42578125" customWidth="1"/>
    <col min="8" max="8" width="11.140625" customWidth="1"/>
  </cols>
  <sheetData>
    <row r="1" spans="1:6" ht="21" thickBot="1">
      <c r="A1" s="582" t="s">
        <v>466</v>
      </c>
      <c r="B1" s="583"/>
      <c r="C1" s="583"/>
      <c r="D1" s="583"/>
      <c r="E1" s="583"/>
      <c r="F1" s="583"/>
    </row>
    <row r="2" spans="1:6" ht="24.75" customHeight="1">
      <c r="A2" s="578" t="s">
        <v>467</v>
      </c>
      <c r="B2" s="579"/>
      <c r="C2" s="374" t="s">
        <v>468</v>
      </c>
      <c r="D2" s="375" t="s">
        <v>522</v>
      </c>
      <c r="E2" s="375" t="s">
        <v>167</v>
      </c>
      <c r="F2" s="376" t="s">
        <v>527</v>
      </c>
    </row>
    <row r="3" spans="1:6" ht="23.25" customHeight="1" thickBot="1">
      <c r="A3" s="580"/>
      <c r="B3" s="581"/>
      <c r="C3" s="377">
        <v>2016</v>
      </c>
      <c r="D3" s="378">
        <v>2016</v>
      </c>
      <c r="E3" s="378">
        <v>2016</v>
      </c>
      <c r="F3" s="379">
        <v>2016</v>
      </c>
    </row>
    <row r="4" spans="1:6" s="319" customFormat="1" ht="25.5">
      <c r="A4" s="369" t="s">
        <v>6</v>
      </c>
      <c r="B4" s="370" t="s">
        <v>469</v>
      </c>
      <c r="C4" s="371"/>
      <c r="D4" s="372"/>
      <c r="E4" s="372"/>
      <c r="F4" s="373"/>
    </row>
    <row r="5" spans="1:6" s="319" customFormat="1" ht="25.5">
      <c r="A5" s="320" t="s">
        <v>470</v>
      </c>
      <c r="B5" s="23" t="s">
        <v>471</v>
      </c>
      <c r="C5" s="342">
        <v>96134200</v>
      </c>
      <c r="D5" s="342">
        <v>96134200</v>
      </c>
      <c r="E5" s="342">
        <v>96134200</v>
      </c>
      <c r="F5" s="350">
        <f t="shared" ref="F5:F39" si="0">E5-D5</f>
        <v>0</v>
      </c>
    </row>
    <row r="6" spans="1:6" s="319" customFormat="1" ht="25.5">
      <c r="A6" s="320" t="s">
        <v>472</v>
      </c>
      <c r="B6" s="23" t="s">
        <v>473</v>
      </c>
      <c r="C6" s="343">
        <v>8097130</v>
      </c>
      <c r="D6" s="343">
        <v>8097130</v>
      </c>
      <c r="E6" s="343">
        <v>8097130</v>
      </c>
      <c r="F6" s="350">
        <f t="shared" si="0"/>
        <v>0</v>
      </c>
    </row>
    <row r="7" spans="1:6" s="319" customFormat="1" ht="16.5">
      <c r="A7" s="320" t="s">
        <v>474</v>
      </c>
      <c r="B7" s="23" t="s">
        <v>475</v>
      </c>
      <c r="C7" s="343">
        <v>25216000</v>
      </c>
      <c r="D7" s="343">
        <v>25216000</v>
      </c>
      <c r="E7" s="343">
        <v>25216000</v>
      </c>
      <c r="F7" s="350">
        <f t="shared" si="0"/>
        <v>0</v>
      </c>
    </row>
    <row r="8" spans="1:6" s="319" customFormat="1" ht="25.5">
      <c r="A8" s="320" t="s">
        <v>476</v>
      </c>
      <c r="B8" s="23" t="s">
        <v>477</v>
      </c>
      <c r="C8" s="343">
        <v>100000</v>
      </c>
      <c r="D8" s="343">
        <v>100000</v>
      </c>
      <c r="E8" s="343">
        <v>100000</v>
      </c>
      <c r="F8" s="350">
        <f t="shared" si="0"/>
        <v>0</v>
      </c>
    </row>
    <row r="9" spans="1:6" s="319" customFormat="1" ht="16.5">
      <c r="A9" s="320" t="s">
        <v>478</v>
      </c>
      <c r="B9" s="23" t="s">
        <v>479</v>
      </c>
      <c r="C9" s="343">
        <v>8523850</v>
      </c>
      <c r="D9" s="343">
        <v>8523850</v>
      </c>
      <c r="E9" s="343">
        <v>8523850</v>
      </c>
      <c r="F9" s="350">
        <f t="shared" si="0"/>
        <v>0</v>
      </c>
    </row>
    <row r="10" spans="1:6" s="319" customFormat="1" ht="16.5">
      <c r="A10" s="320"/>
      <c r="B10" s="23" t="s">
        <v>480</v>
      </c>
      <c r="C10" s="343">
        <f>SUM(C6:C9)</f>
        <v>41936980</v>
      </c>
      <c r="D10" s="343">
        <f>SUM(D6:D9)</f>
        <v>41936980</v>
      </c>
      <c r="E10" s="343">
        <f>SUM(E6:E9)</f>
        <v>41936980</v>
      </c>
      <c r="F10" s="350">
        <f t="shared" si="0"/>
        <v>0</v>
      </c>
    </row>
    <row r="11" spans="1:6" s="319" customFormat="1" ht="25.5">
      <c r="A11" s="320"/>
      <c r="B11" s="23" t="s">
        <v>481</v>
      </c>
      <c r="C11" s="342">
        <v>41189328</v>
      </c>
      <c r="D11" s="342">
        <v>41189328</v>
      </c>
      <c r="E11" s="342">
        <v>41189328</v>
      </c>
      <c r="F11" s="350">
        <f t="shared" si="0"/>
        <v>0</v>
      </c>
    </row>
    <row r="12" spans="1:6" s="319" customFormat="1" ht="25.5">
      <c r="A12" s="320" t="s">
        <v>482</v>
      </c>
      <c r="B12" s="23" t="s">
        <v>483</v>
      </c>
      <c r="C12" s="343">
        <v>14021100</v>
      </c>
      <c r="D12" s="343">
        <v>14021100</v>
      </c>
      <c r="E12" s="343">
        <v>14021100</v>
      </c>
      <c r="F12" s="350">
        <f t="shared" si="0"/>
        <v>0</v>
      </c>
    </row>
    <row r="13" spans="1:6" s="319" customFormat="1" ht="25.5">
      <c r="A13" s="320"/>
      <c r="B13" s="23" t="s">
        <v>484</v>
      </c>
      <c r="C13" s="342">
        <v>0</v>
      </c>
      <c r="D13" s="342">
        <v>0</v>
      </c>
      <c r="E13" s="342">
        <v>0</v>
      </c>
      <c r="F13" s="350">
        <f t="shared" si="0"/>
        <v>0</v>
      </c>
    </row>
    <row r="14" spans="1:6" s="319" customFormat="1" ht="25.5">
      <c r="A14" s="320" t="s">
        <v>485</v>
      </c>
      <c r="B14" s="23" t="s">
        <v>486</v>
      </c>
      <c r="C14" s="344">
        <v>1139850</v>
      </c>
      <c r="D14" s="342">
        <v>1139850</v>
      </c>
      <c r="E14" s="342">
        <v>1139850</v>
      </c>
      <c r="F14" s="350">
        <f t="shared" si="0"/>
        <v>0</v>
      </c>
    </row>
    <row r="15" spans="1:6" s="319" customFormat="1" ht="16.5">
      <c r="A15" s="320" t="s">
        <v>487</v>
      </c>
      <c r="B15" s="23" t="s">
        <v>488</v>
      </c>
      <c r="C15" s="344">
        <v>459740</v>
      </c>
      <c r="D15" s="342">
        <v>459740</v>
      </c>
      <c r="E15" s="342">
        <v>459740</v>
      </c>
      <c r="F15" s="350">
        <f t="shared" si="0"/>
        <v>0</v>
      </c>
    </row>
    <row r="16" spans="1:6" s="319" customFormat="1" ht="17.25" thickBot="1">
      <c r="A16" s="322"/>
      <c r="B16" s="323" t="s">
        <v>2</v>
      </c>
      <c r="C16" s="352">
        <f>C5+C11+C13+C15</f>
        <v>137783268</v>
      </c>
      <c r="D16" s="352">
        <f>D5+D11+D13+D15</f>
        <v>137783268</v>
      </c>
      <c r="E16" s="352">
        <f>E5+E11+E13+E15</f>
        <v>137783268</v>
      </c>
      <c r="F16" s="351">
        <f t="shared" si="0"/>
        <v>0</v>
      </c>
    </row>
    <row r="17" spans="1:8" s="319" customFormat="1" ht="16.5">
      <c r="A17" s="324" t="s">
        <v>7</v>
      </c>
      <c r="B17" s="325" t="s">
        <v>490</v>
      </c>
      <c r="C17" s="345"/>
      <c r="D17" s="345"/>
      <c r="E17" s="345"/>
      <c r="F17" s="350">
        <f t="shared" si="0"/>
        <v>0</v>
      </c>
    </row>
    <row r="18" spans="1:8" s="29" customFormat="1">
      <c r="A18" s="321" t="s">
        <v>491</v>
      </c>
      <c r="B18" s="23" t="s">
        <v>492</v>
      </c>
      <c r="C18" s="343">
        <v>48249600</v>
      </c>
      <c r="D18" s="343">
        <v>49972800</v>
      </c>
      <c r="E18" s="343">
        <v>49972800</v>
      </c>
      <c r="F18" s="350">
        <f t="shared" si="0"/>
        <v>0</v>
      </c>
    </row>
    <row r="19" spans="1:8" s="29" customFormat="1" ht="25.5">
      <c r="A19" s="321" t="s">
        <v>493</v>
      </c>
      <c r="B19" s="23" t="s">
        <v>494</v>
      </c>
      <c r="C19" s="343">
        <v>12600000</v>
      </c>
      <c r="D19" s="343">
        <v>12600000</v>
      </c>
      <c r="E19" s="343">
        <v>12600000</v>
      </c>
      <c r="F19" s="350">
        <f t="shared" si="0"/>
        <v>0</v>
      </c>
    </row>
    <row r="20" spans="1:8" s="29" customFormat="1" ht="25.5">
      <c r="A20" s="321" t="s">
        <v>495</v>
      </c>
      <c r="B20" s="23" t="s">
        <v>496</v>
      </c>
      <c r="C20" s="343">
        <v>392000</v>
      </c>
      <c r="D20" s="343">
        <v>427000</v>
      </c>
      <c r="E20" s="343">
        <v>427000</v>
      </c>
      <c r="F20" s="350">
        <f t="shared" si="0"/>
        <v>0</v>
      </c>
    </row>
    <row r="21" spans="1:8" s="29" customFormat="1">
      <c r="A21" s="326" t="s">
        <v>497</v>
      </c>
      <c r="B21" s="23" t="s">
        <v>498</v>
      </c>
      <c r="C21" s="343">
        <v>10080000</v>
      </c>
      <c r="D21" s="343">
        <v>10399999</v>
      </c>
      <c r="E21" s="343">
        <v>10399999</v>
      </c>
      <c r="F21" s="350">
        <f t="shared" si="0"/>
        <v>0</v>
      </c>
    </row>
    <row r="22" spans="1:8" s="29" customFormat="1" ht="38.25">
      <c r="A22" s="327" t="s">
        <v>499</v>
      </c>
      <c r="B22" s="328" t="s">
        <v>500</v>
      </c>
      <c r="C22" s="346">
        <v>965333</v>
      </c>
      <c r="D22" s="346">
        <v>1267000</v>
      </c>
      <c r="E22" s="346">
        <v>1267000</v>
      </c>
      <c r="F22" s="350">
        <f t="shared" si="0"/>
        <v>0</v>
      </c>
    </row>
    <row r="23" spans="1:8" s="29" customFormat="1" ht="31.5" customHeight="1">
      <c r="A23" s="329" t="s">
        <v>501</v>
      </c>
      <c r="B23" s="328" t="s">
        <v>502</v>
      </c>
      <c r="C23" s="346">
        <v>2886000</v>
      </c>
      <c r="D23" s="346">
        <v>2886000</v>
      </c>
      <c r="E23" s="346">
        <v>2886000</v>
      </c>
      <c r="F23" s="350">
        <f t="shared" si="0"/>
        <v>0</v>
      </c>
    </row>
    <row r="24" spans="1:8" s="29" customFormat="1" ht="31.5" customHeight="1">
      <c r="A24" s="329" t="s">
        <v>503</v>
      </c>
      <c r="B24" s="328" t="s">
        <v>489</v>
      </c>
      <c r="C24" s="346">
        <v>770000</v>
      </c>
      <c r="D24" s="346">
        <v>770000</v>
      </c>
      <c r="E24" s="346">
        <v>736000</v>
      </c>
      <c r="F24" s="350">
        <f t="shared" si="0"/>
        <v>-34000</v>
      </c>
    </row>
    <row r="25" spans="1:8" s="2" customFormat="1" ht="13.5" thickBot="1">
      <c r="A25" s="354"/>
      <c r="B25" s="355" t="s">
        <v>2</v>
      </c>
      <c r="C25" s="368">
        <f>SUM(C18:C24)</f>
        <v>75942933</v>
      </c>
      <c r="D25" s="368">
        <f>SUM(D18:D24)</f>
        <v>78322799</v>
      </c>
      <c r="E25" s="368">
        <f>SUM(E18:E24)</f>
        <v>78288799</v>
      </c>
      <c r="F25" s="353">
        <f t="shared" si="0"/>
        <v>-34000</v>
      </c>
    </row>
    <row r="26" spans="1:8" s="29" customFormat="1" ht="25.5">
      <c r="A26" s="330" t="s">
        <v>8</v>
      </c>
      <c r="B26" s="331" t="s">
        <v>504</v>
      </c>
      <c r="C26" s="345"/>
      <c r="D26" s="345"/>
      <c r="E26" s="345"/>
      <c r="F26" s="350">
        <f t="shared" si="0"/>
        <v>0</v>
      </c>
    </row>
    <row r="27" spans="1:8" s="29" customFormat="1">
      <c r="A27" s="332" t="s">
        <v>505</v>
      </c>
      <c r="B27" s="333" t="s">
        <v>506</v>
      </c>
      <c r="C27" s="347">
        <v>38414071</v>
      </c>
      <c r="D27" s="347">
        <v>38414071</v>
      </c>
      <c r="E27" s="347">
        <v>38414071</v>
      </c>
      <c r="F27" s="350">
        <f t="shared" si="0"/>
        <v>0</v>
      </c>
    </row>
    <row r="28" spans="1:8" s="29" customFormat="1">
      <c r="A28" s="326" t="s">
        <v>507</v>
      </c>
      <c r="B28" s="23" t="s">
        <v>508</v>
      </c>
      <c r="C28" s="343">
        <v>7411500</v>
      </c>
      <c r="D28" s="343">
        <v>7411500</v>
      </c>
      <c r="E28" s="343">
        <v>7411500</v>
      </c>
      <c r="F28" s="350">
        <f t="shared" si="0"/>
        <v>0</v>
      </c>
      <c r="H28" s="334"/>
    </row>
    <row r="29" spans="1:8" s="29" customFormat="1">
      <c r="A29" s="327" t="s">
        <v>509</v>
      </c>
      <c r="B29" s="328" t="s">
        <v>510</v>
      </c>
      <c r="C29" s="346">
        <v>741150</v>
      </c>
      <c r="D29" s="346">
        <v>741150</v>
      </c>
      <c r="E29" s="346">
        <v>741150</v>
      </c>
      <c r="F29" s="350">
        <f t="shared" si="0"/>
        <v>0</v>
      </c>
      <c r="H29" s="334"/>
    </row>
    <row r="30" spans="1:8" s="29" customFormat="1">
      <c r="A30" s="327" t="s">
        <v>511</v>
      </c>
      <c r="B30" s="328" t="s">
        <v>512</v>
      </c>
      <c r="C30" s="346">
        <v>13904640</v>
      </c>
      <c r="D30" s="346">
        <v>14541120</v>
      </c>
      <c r="E30" s="346">
        <v>14231040</v>
      </c>
      <c r="F30" s="350">
        <f t="shared" si="0"/>
        <v>-310080</v>
      </c>
    </row>
    <row r="31" spans="1:8" s="29" customFormat="1">
      <c r="A31" s="327" t="s">
        <v>513</v>
      </c>
      <c r="B31" s="328" t="s">
        <v>514</v>
      </c>
      <c r="C31" s="346">
        <v>21257906</v>
      </c>
      <c r="D31" s="346">
        <v>18719783</v>
      </c>
      <c r="E31" s="346">
        <v>18719783</v>
      </c>
      <c r="F31" s="350">
        <f t="shared" si="0"/>
        <v>0</v>
      </c>
    </row>
    <row r="32" spans="1:8" s="29" customFormat="1" ht="25.5">
      <c r="A32" s="327" t="s">
        <v>515</v>
      </c>
      <c r="B32" s="328" t="s">
        <v>516</v>
      </c>
      <c r="C32" s="346">
        <v>1179900</v>
      </c>
      <c r="D32" s="346">
        <v>283290</v>
      </c>
      <c r="E32" s="346">
        <v>291270</v>
      </c>
      <c r="F32" s="350">
        <f t="shared" si="0"/>
        <v>7980</v>
      </c>
    </row>
    <row r="33" spans="1:6" s="29" customFormat="1" ht="38.25">
      <c r="A33" s="327" t="s">
        <v>517</v>
      </c>
      <c r="B33" s="328" t="s">
        <v>518</v>
      </c>
      <c r="C33" s="346">
        <v>1508760</v>
      </c>
      <c r="D33" s="346">
        <v>1508760</v>
      </c>
      <c r="E33" s="346">
        <v>1508760</v>
      </c>
      <c r="F33" s="350">
        <f t="shared" si="0"/>
        <v>0</v>
      </c>
    </row>
    <row r="34" spans="1:6" s="29" customFormat="1" ht="13.5" thickBot="1">
      <c r="A34" s="357"/>
      <c r="B34" s="358" t="s">
        <v>2</v>
      </c>
      <c r="C34" s="363">
        <f>SUM(C27:C33)</f>
        <v>84417927</v>
      </c>
      <c r="D34" s="363">
        <f>SUM(D27:D33)</f>
        <v>81619674</v>
      </c>
      <c r="E34" s="363">
        <f>SUM(E27:E33)</f>
        <v>81317574</v>
      </c>
      <c r="F34" s="359">
        <f t="shared" si="0"/>
        <v>-302100</v>
      </c>
    </row>
    <row r="35" spans="1:6" s="29" customFormat="1">
      <c r="A35" s="335" t="s">
        <v>519</v>
      </c>
      <c r="B35" s="336" t="s">
        <v>520</v>
      </c>
      <c r="C35" s="348"/>
      <c r="D35" s="348"/>
      <c r="E35" s="348"/>
      <c r="F35" s="350">
        <f t="shared" si="0"/>
        <v>0</v>
      </c>
    </row>
    <row r="36" spans="1:6" s="29" customFormat="1" ht="38.25">
      <c r="A36" s="349" t="s">
        <v>525</v>
      </c>
      <c r="B36" s="23" t="s">
        <v>526</v>
      </c>
      <c r="C36" s="343">
        <v>5920020</v>
      </c>
      <c r="D36" s="343">
        <v>5920020</v>
      </c>
      <c r="E36" s="343">
        <v>5920020</v>
      </c>
      <c r="F36" s="350">
        <f t="shared" si="0"/>
        <v>0</v>
      </c>
    </row>
    <row r="37" spans="1:6" s="29" customFormat="1">
      <c r="A37" s="349" t="s">
        <v>523</v>
      </c>
      <c r="B37" s="23" t="s">
        <v>524</v>
      </c>
      <c r="C37" s="343"/>
      <c r="D37" s="343">
        <v>469377</v>
      </c>
      <c r="E37" s="343">
        <v>469377</v>
      </c>
      <c r="F37" s="350">
        <f t="shared" si="0"/>
        <v>0</v>
      </c>
    </row>
    <row r="38" spans="1:6" s="2" customFormat="1">
      <c r="A38" s="360"/>
      <c r="B38" s="361" t="s">
        <v>2</v>
      </c>
      <c r="C38" s="362">
        <f>SUM(C36:C37)</f>
        <v>5920020</v>
      </c>
      <c r="D38" s="362">
        <f>SUM(D36:D37)</f>
        <v>6389397</v>
      </c>
      <c r="E38" s="362">
        <f>SUM(E36:E37)</f>
        <v>6389397</v>
      </c>
      <c r="F38" s="356">
        <f t="shared" si="0"/>
        <v>0</v>
      </c>
    </row>
    <row r="39" spans="1:6" s="337" customFormat="1" ht="18.75" thickBot="1">
      <c r="A39" s="364"/>
      <c r="B39" s="365" t="s">
        <v>114</v>
      </c>
      <c r="C39" s="367">
        <f>C16+C25+C34+C38</f>
        <v>304064148</v>
      </c>
      <c r="D39" s="367">
        <f>D16+D25+D34+D38</f>
        <v>304115138</v>
      </c>
      <c r="E39" s="367">
        <f>E16+E25+E34+E38</f>
        <v>303779038</v>
      </c>
      <c r="F39" s="366">
        <f t="shared" si="0"/>
        <v>-336100</v>
      </c>
    </row>
    <row r="40" spans="1:6" s="2" customFormat="1">
      <c r="A40" s="338"/>
      <c r="B40" s="339" t="s">
        <v>521</v>
      </c>
      <c r="C40" s="339"/>
      <c r="D40" s="340"/>
      <c r="E40" s="340"/>
      <c r="F40" s="310"/>
    </row>
    <row r="41" spans="1:6" s="2" customFormat="1">
      <c r="A41" s="338"/>
      <c r="B41" s="339"/>
      <c r="C41" s="339"/>
      <c r="D41" s="340"/>
      <c r="E41" s="340"/>
    </row>
    <row r="42" spans="1:6" s="2" customFormat="1">
      <c r="A42" s="338"/>
      <c r="B42" s="339"/>
      <c r="C42" s="339"/>
      <c r="D42" s="340"/>
      <c r="E42" s="340"/>
    </row>
    <row r="43" spans="1:6" ht="23.25" customHeight="1">
      <c r="B43"/>
      <c r="C43"/>
      <c r="D43" s="318"/>
      <c r="E43" s="318"/>
    </row>
    <row r="44" spans="1:6">
      <c r="B44"/>
      <c r="C44"/>
      <c r="D44" s="318"/>
      <c r="E44" s="318"/>
    </row>
    <row r="45" spans="1:6">
      <c r="B45"/>
      <c r="C45"/>
      <c r="D45" s="318"/>
      <c r="E45" s="318"/>
    </row>
    <row r="46" spans="1:6">
      <c r="B46"/>
      <c r="C46"/>
      <c r="D46" s="318"/>
      <c r="E46" s="318"/>
    </row>
    <row r="47" spans="1:6">
      <c r="B47"/>
      <c r="C47"/>
      <c r="D47" s="318"/>
      <c r="E47" s="318"/>
    </row>
    <row r="48" spans="1:6">
      <c r="B48"/>
      <c r="C48"/>
      <c r="D48" s="318"/>
      <c r="E48" s="318"/>
    </row>
    <row r="49" spans="2:5">
      <c r="B49"/>
      <c r="C49"/>
      <c r="D49" s="318"/>
      <c r="E49" s="318"/>
    </row>
    <row r="50" spans="2:5">
      <c r="B50"/>
      <c r="C50"/>
      <c r="D50" s="318"/>
      <c r="E50" s="318"/>
    </row>
    <row r="51" spans="2:5">
      <c r="B51"/>
      <c r="C51"/>
      <c r="D51" s="318"/>
      <c r="E51" s="318"/>
    </row>
    <row r="52" spans="2:5">
      <c r="B52"/>
      <c r="C52"/>
      <c r="D52" s="318"/>
      <c r="E52" s="318"/>
    </row>
    <row r="53" spans="2:5">
      <c r="B53"/>
      <c r="C53"/>
      <c r="D53" s="318"/>
      <c r="E53" s="318"/>
    </row>
    <row r="54" spans="2:5">
      <c r="B54"/>
      <c r="C54"/>
      <c r="D54" s="318"/>
      <c r="E54" s="318"/>
    </row>
  </sheetData>
  <mergeCells count="2">
    <mergeCell ref="A2:B3"/>
    <mergeCell ref="A1:F1"/>
  </mergeCells>
  <pageMargins left="0.7" right="0.7" top="0.75" bottom="0.75" header="0.3" footer="0.3"/>
  <pageSetup paperSize="9" scale="83" orientation="portrait" r:id="rId1"/>
  <headerFooter>
    <oddHeader>&amp;L12. melléklet az 10/2017.(V.19.) önk.rendelethez, Ft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G25"/>
  <sheetViews>
    <sheetView view="pageLayout" zoomScaleNormal="100" workbookViewId="0">
      <selection activeCell="C9" sqref="B9:C9"/>
    </sheetView>
  </sheetViews>
  <sheetFormatPr defaultRowHeight="12.75"/>
  <cols>
    <col min="1" max="1" width="5.5703125" customWidth="1"/>
    <col min="2" max="2" width="30.42578125" style="5" customWidth="1"/>
    <col min="3" max="3" width="13.42578125" customWidth="1"/>
    <col min="4" max="4" width="11" customWidth="1"/>
    <col min="5" max="5" width="11.140625" customWidth="1"/>
    <col min="6" max="6" width="15" customWidth="1"/>
    <col min="7" max="7" width="13.28515625" customWidth="1"/>
  </cols>
  <sheetData>
    <row r="1" spans="1:7" ht="15.75">
      <c r="A1" s="584" t="s">
        <v>586</v>
      </c>
      <c r="B1" s="584"/>
      <c r="C1" s="584"/>
      <c r="D1" s="584"/>
      <c r="E1" s="584"/>
      <c r="F1" s="584"/>
      <c r="G1" s="584"/>
    </row>
    <row r="2" spans="1:7" s="388" customFormat="1" ht="48">
      <c r="A2" s="413" t="s">
        <v>576</v>
      </c>
      <c r="B2" s="414" t="s">
        <v>94</v>
      </c>
      <c r="C2" s="414" t="s">
        <v>109</v>
      </c>
      <c r="D2" s="414" t="s">
        <v>577</v>
      </c>
      <c r="E2" s="414" t="s">
        <v>113</v>
      </c>
      <c r="F2" s="414" t="s">
        <v>578</v>
      </c>
      <c r="G2" s="415" t="s">
        <v>2</v>
      </c>
    </row>
    <row r="3" spans="1:7">
      <c r="A3" s="287" t="s">
        <v>72</v>
      </c>
      <c r="B3" s="17" t="s">
        <v>110</v>
      </c>
      <c r="C3" s="72">
        <v>162564</v>
      </c>
      <c r="D3" s="72">
        <v>78500</v>
      </c>
      <c r="E3" s="72">
        <v>47357</v>
      </c>
      <c r="F3" s="72">
        <v>6904</v>
      </c>
      <c r="G3" s="73">
        <f t="shared" ref="G3:G23" si="0">SUM(C3:F3)</f>
        <v>295325</v>
      </c>
    </row>
    <row r="4" spans="1:7">
      <c r="A4" s="287" t="s">
        <v>74</v>
      </c>
      <c r="B4" s="17" t="s">
        <v>111</v>
      </c>
      <c r="C4" s="72">
        <v>29768</v>
      </c>
      <c r="D4" s="72">
        <v>24510</v>
      </c>
      <c r="E4" s="72">
        <v>12991</v>
      </c>
      <c r="F4" s="72">
        <v>1921</v>
      </c>
      <c r="G4" s="73">
        <f t="shared" si="0"/>
        <v>69190</v>
      </c>
    </row>
    <row r="5" spans="1:7">
      <c r="A5" s="287" t="s">
        <v>75</v>
      </c>
      <c r="B5" s="17" t="s">
        <v>0</v>
      </c>
      <c r="C5" s="72">
        <v>131331</v>
      </c>
      <c r="D5" s="33">
        <v>9665</v>
      </c>
      <c r="E5" s="72">
        <v>122248</v>
      </c>
      <c r="F5" s="72">
        <v>6492</v>
      </c>
      <c r="G5" s="73">
        <f t="shared" si="0"/>
        <v>269736</v>
      </c>
    </row>
    <row r="6" spans="1:7">
      <c r="A6" s="287" t="s">
        <v>76</v>
      </c>
      <c r="B6" s="17" t="s">
        <v>112</v>
      </c>
      <c r="C6" s="72">
        <v>14890</v>
      </c>
      <c r="D6" s="33"/>
      <c r="E6" s="72"/>
      <c r="F6" s="72"/>
      <c r="G6" s="73">
        <f t="shared" si="0"/>
        <v>14890</v>
      </c>
    </row>
    <row r="7" spans="1:7">
      <c r="A7" s="287" t="s">
        <v>77</v>
      </c>
      <c r="B7" s="17" t="s">
        <v>82</v>
      </c>
      <c r="C7" s="72">
        <v>189067</v>
      </c>
      <c r="D7" s="33"/>
      <c r="E7" s="72"/>
      <c r="F7" s="72">
        <v>942</v>
      </c>
      <c r="G7" s="73">
        <f t="shared" si="0"/>
        <v>190009</v>
      </c>
    </row>
    <row r="8" spans="1:7">
      <c r="A8" s="287" t="s">
        <v>78</v>
      </c>
      <c r="B8" s="17" t="s">
        <v>579</v>
      </c>
      <c r="C8" s="72">
        <v>154115</v>
      </c>
      <c r="D8" s="33">
        <v>251</v>
      </c>
      <c r="E8" s="72">
        <v>9582</v>
      </c>
      <c r="F8" s="72">
        <v>750</v>
      </c>
      <c r="G8" s="73">
        <f t="shared" si="0"/>
        <v>164698</v>
      </c>
    </row>
    <row r="9" spans="1:7">
      <c r="A9" s="287" t="s">
        <v>79</v>
      </c>
      <c r="B9" s="17" t="s">
        <v>21</v>
      </c>
      <c r="C9" s="72">
        <v>681</v>
      </c>
      <c r="D9" s="33"/>
      <c r="E9" s="72"/>
      <c r="F9" s="72"/>
      <c r="G9" s="73">
        <f t="shared" si="0"/>
        <v>681</v>
      </c>
    </row>
    <row r="10" spans="1:7">
      <c r="A10" s="287" t="s">
        <v>80</v>
      </c>
      <c r="B10" s="17" t="s">
        <v>90</v>
      </c>
      <c r="C10" s="72">
        <v>241400</v>
      </c>
      <c r="D10" s="33"/>
      <c r="E10" s="72"/>
      <c r="F10" s="72"/>
      <c r="G10" s="73">
        <f t="shared" si="0"/>
        <v>241400</v>
      </c>
    </row>
    <row r="11" spans="1:7">
      <c r="A11" s="416" t="s">
        <v>140</v>
      </c>
      <c r="B11" s="417" t="s">
        <v>139</v>
      </c>
      <c r="C11" s="72">
        <v>256035</v>
      </c>
      <c r="D11" s="33"/>
      <c r="E11" s="72"/>
      <c r="F11" s="72"/>
      <c r="G11" s="73">
        <f t="shared" si="0"/>
        <v>256035</v>
      </c>
    </row>
    <row r="12" spans="1:7">
      <c r="A12" s="418"/>
      <c r="B12" s="419" t="s">
        <v>580</v>
      </c>
      <c r="C12" s="225"/>
      <c r="D12" s="226"/>
      <c r="E12" s="225"/>
      <c r="F12" s="225"/>
      <c r="G12" s="83">
        <f t="shared" si="0"/>
        <v>0</v>
      </c>
    </row>
    <row r="13" spans="1:7">
      <c r="A13" s="585" t="s">
        <v>581</v>
      </c>
      <c r="B13" s="586"/>
      <c r="C13" s="420">
        <f>SUM(C3:C12)</f>
        <v>1179851</v>
      </c>
      <c r="D13" s="420">
        <f>SUM(D3:D10)</f>
        <v>112926</v>
      </c>
      <c r="E13" s="420">
        <f>SUM(E3:E10)</f>
        <v>192178</v>
      </c>
      <c r="F13" s="420">
        <f>SUM(F3:F10)</f>
        <v>17009</v>
      </c>
      <c r="G13" s="420">
        <f t="shared" si="0"/>
        <v>1501964</v>
      </c>
    </row>
    <row r="14" spans="1:7" ht="25.5">
      <c r="A14" s="1" t="s">
        <v>35</v>
      </c>
      <c r="B14" s="16" t="s">
        <v>36</v>
      </c>
      <c r="C14" s="72">
        <v>523863</v>
      </c>
      <c r="D14" s="72">
        <v>7563</v>
      </c>
      <c r="E14" s="72"/>
      <c r="F14" s="72"/>
      <c r="G14" s="73">
        <f t="shared" si="0"/>
        <v>531426</v>
      </c>
    </row>
    <row r="15" spans="1:7" ht="25.5">
      <c r="A15" s="1" t="s">
        <v>38</v>
      </c>
      <c r="B15" s="16" t="s">
        <v>37</v>
      </c>
      <c r="C15" s="72">
        <v>168165</v>
      </c>
      <c r="D15" s="72"/>
      <c r="E15" s="72"/>
      <c r="F15" s="72"/>
      <c r="G15" s="73">
        <f t="shared" si="0"/>
        <v>168165</v>
      </c>
    </row>
    <row r="16" spans="1:7">
      <c r="A16" s="1" t="s">
        <v>41</v>
      </c>
      <c r="B16" s="16" t="s">
        <v>42</v>
      </c>
      <c r="C16" s="72">
        <v>159731</v>
      </c>
      <c r="D16" s="72"/>
      <c r="E16" s="72"/>
      <c r="F16" s="72"/>
      <c r="G16" s="73">
        <f t="shared" si="0"/>
        <v>159731</v>
      </c>
    </row>
    <row r="17" spans="1:7">
      <c r="A17" s="1" t="s">
        <v>43</v>
      </c>
      <c r="B17" s="16" t="s">
        <v>44</v>
      </c>
      <c r="C17" s="72">
        <v>61798</v>
      </c>
      <c r="D17" s="72">
        <v>120</v>
      </c>
      <c r="E17" s="72">
        <v>76680</v>
      </c>
      <c r="F17" s="72">
        <v>3446</v>
      </c>
      <c r="G17" s="73">
        <f t="shared" si="0"/>
        <v>142044</v>
      </c>
    </row>
    <row r="18" spans="1:7">
      <c r="A18" s="1" t="s">
        <v>47</v>
      </c>
      <c r="B18" s="16" t="s">
        <v>48</v>
      </c>
      <c r="C18" s="72"/>
      <c r="D18" s="72"/>
      <c r="E18" s="72">
        <v>158</v>
      </c>
      <c r="F18" s="72"/>
      <c r="G18" s="73">
        <f t="shared" si="0"/>
        <v>158</v>
      </c>
    </row>
    <row r="19" spans="1:7" ht="25.5">
      <c r="A19" s="1" t="s">
        <v>49</v>
      </c>
      <c r="B19" s="16" t="s">
        <v>50</v>
      </c>
      <c r="C19" s="72">
        <v>3539</v>
      </c>
      <c r="D19" s="72"/>
      <c r="E19" s="72"/>
      <c r="F19" s="72"/>
      <c r="G19" s="73">
        <f t="shared" si="0"/>
        <v>3539</v>
      </c>
    </row>
    <row r="20" spans="1:7" ht="25.5">
      <c r="A20" s="1" t="s">
        <v>53</v>
      </c>
      <c r="B20" s="16" t="s">
        <v>54</v>
      </c>
      <c r="C20" s="72">
        <v>21730</v>
      </c>
      <c r="D20" s="72"/>
      <c r="E20" s="72"/>
      <c r="F20" s="72"/>
      <c r="G20" s="73">
        <f t="shared" si="0"/>
        <v>21730</v>
      </c>
    </row>
    <row r="21" spans="1:7">
      <c r="A21" s="1" t="s">
        <v>57</v>
      </c>
      <c r="B21" s="17" t="s">
        <v>58</v>
      </c>
      <c r="C21" s="72">
        <v>702084</v>
      </c>
      <c r="D21" s="72">
        <v>5286</v>
      </c>
      <c r="E21" s="72">
        <v>1781</v>
      </c>
      <c r="F21" s="72">
        <v>1032</v>
      </c>
      <c r="G21" s="73">
        <f t="shared" si="0"/>
        <v>710183</v>
      </c>
    </row>
    <row r="22" spans="1:7">
      <c r="A22" s="587" t="s">
        <v>582</v>
      </c>
      <c r="B22" s="587"/>
      <c r="C22" s="420">
        <f>SUM(C14:C21)</f>
        <v>1640910</v>
      </c>
      <c r="D22" s="420">
        <f>SUM(D14:D21)</f>
        <v>12969</v>
      </c>
      <c r="E22" s="420">
        <f>SUM(E14:E21)</f>
        <v>78619</v>
      </c>
      <c r="F22" s="420">
        <f>SUM(F14:F21)</f>
        <v>4478</v>
      </c>
      <c r="G22" s="420">
        <f t="shared" si="0"/>
        <v>1736976</v>
      </c>
    </row>
    <row r="23" spans="1:7">
      <c r="A23" s="421"/>
      <c r="B23" s="96" t="s">
        <v>583</v>
      </c>
      <c r="C23" s="83"/>
      <c r="D23" s="83">
        <v>101919</v>
      </c>
      <c r="E23" s="83">
        <v>122226</v>
      </c>
      <c r="F23" s="83">
        <v>13297</v>
      </c>
      <c r="G23" s="83">
        <f t="shared" si="0"/>
        <v>237442</v>
      </c>
    </row>
    <row r="24" spans="1:7">
      <c r="A24" s="1"/>
      <c r="B24" s="17" t="s">
        <v>584</v>
      </c>
      <c r="C24" s="72"/>
      <c r="D24" s="72">
        <v>99919</v>
      </c>
      <c r="E24" s="72">
        <v>17113</v>
      </c>
      <c r="F24" s="72">
        <v>6719</v>
      </c>
      <c r="G24" s="73">
        <f>SUM(C24:F24)</f>
        <v>123751</v>
      </c>
    </row>
    <row r="25" spans="1:7" ht="25.5">
      <c r="A25" s="1"/>
      <c r="B25" s="17" t="s">
        <v>585</v>
      </c>
      <c r="C25" s="72"/>
      <c r="D25" s="72">
        <f>D23-D24</f>
        <v>2000</v>
      </c>
      <c r="E25" s="72">
        <f>E23-E24</f>
        <v>105113</v>
      </c>
      <c r="F25" s="72">
        <f>F23-F24</f>
        <v>6578</v>
      </c>
      <c r="G25" s="73">
        <f>SUM(C25:F25)</f>
        <v>113691</v>
      </c>
    </row>
  </sheetData>
  <mergeCells count="3">
    <mergeCell ref="A1:G1"/>
    <mergeCell ref="A13:B13"/>
    <mergeCell ref="A22:B22"/>
  </mergeCells>
  <pageMargins left="0.7" right="0.7" top="0.75" bottom="0.75" header="0.3" footer="0.3"/>
  <pageSetup paperSize="9" scale="89" orientation="portrait" r:id="rId1"/>
  <headerFooter>
    <oddHeader>&amp;L13. melléklet az 10/2017.(V.19.) önk.rendelethez, ezer Ft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2"/>
  <sheetViews>
    <sheetView view="pageLayout" zoomScaleNormal="100" workbookViewId="0">
      <selection activeCell="A4" sqref="A4"/>
    </sheetView>
  </sheetViews>
  <sheetFormatPr defaultRowHeight="12.75"/>
  <cols>
    <col min="1" max="1" width="19.85546875" customWidth="1"/>
    <col min="3" max="13" width="9.28515625" customWidth="1"/>
    <col min="14" max="14" width="10.42578125" customWidth="1"/>
  </cols>
  <sheetData>
    <row r="1" spans="1:14" ht="18">
      <c r="A1" s="570" t="s">
        <v>229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</row>
    <row r="2" spans="1:14" ht="18">
      <c r="A2" s="589" t="s">
        <v>683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</row>
    <row r="3" spans="1:14">
      <c r="A3" s="422" t="s">
        <v>94</v>
      </c>
      <c r="B3" s="423" t="s">
        <v>591</v>
      </c>
      <c r="C3" s="423" t="s">
        <v>592</v>
      </c>
      <c r="D3" s="423" t="s">
        <v>593</v>
      </c>
      <c r="E3" s="423" t="s">
        <v>662</v>
      </c>
      <c r="F3" s="423" t="s">
        <v>595</v>
      </c>
      <c r="G3" s="423" t="s">
        <v>596</v>
      </c>
      <c r="H3" s="423" t="s">
        <v>597</v>
      </c>
      <c r="I3" s="423" t="s">
        <v>598</v>
      </c>
      <c r="J3" s="423" t="s">
        <v>599</v>
      </c>
      <c r="K3" s="423" t="s">
        <v>663</v>
      </c>
      <c r="L3" s="423" t="s">
        <v>601</v>
      </c>
      <c r="M3" s="423" t="s">
        <v>602</v>
      </c>
      <c r="N3" s="423" t="s">
        <v>2</v>
      </c>
    </row>
    <row r="4" spans="1:14">
      <c r="A4" s="427" t="s">
        <v>664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461"/>
    </row>
    <row r="5" spans="1:14" ht="38.25">
      <c r="A5" s="252" t="s">
        <v>665</v>
      </c>
      <c r="B5" s="35">
        <v>44291</v>
      </c>
      <c r="C5" s="35">
        <v>44285</v>
      </c>
      <c r="D5" s="35">
        <v>44285</v>
      </c>
      <c r="E5" s="35">
        <v>44285</v>
      </c>
      <c r="F5" s="35">
        <v>44285</v>
      </c>
      <c r="G5" s="35">
        <v>44285</v>
      </c>
      <c r="H5" s="35">
        <v>44285</v>
      </c>
      <c r="I5" s="35">
        <v>44285</v>
      </c>
      <c r="J5" s="35">
        <v>44285</v>
      </c>
      <c r="K5" s="35">
        <v>44285</v>
      </c>
      <c r="L5" s="35">
        <v>44285</v>
      </c>
      <c r="M5" s="35">
        <v>44285</v>
      </c>
      <c r="N5" s="461">
        <f t="shared" ref="N5:N10" si="0">SUM(B5:M5)</f>
        <v>531426</v>
      </c>
    </row>
    <row r="6" spans="1:14" ht="25.5">
      <c r="A6" s="252" t="s">
        <v>666</v>
      </c>
      <c r="B6" s="35">
        <v>7027</v>
      </c>
      <c r="C6" s="35">
        <v>7027</v>
      </c>
      <c r="D6" s="35">
        <v>50000</v>
      </c>
      <c r="E6" s="35">
        <v>7027</v>
      </c>
      <c r="F6" s="35">
        <v>7027</v>
      </c>
      <c r="G6" s="35">
        <v>4060</v>
      </c>
      <c r="H6" s="35">
        <v>4060</v>
      </c>
      <c r="I6" s="35">
        <v>4059</v>
      </c>
      <c r="J6" s="35">
        <v>50000</v>
      </c>
      <c r="K6" s="35">
        <v>7027</v>
      </c>
      <c r="L6" s="35">
        <v>7027</v>
      </c>
      <c r="M6" s="35">
        <v>5390</v>
      </c>
      <c r="N6" s="461">
        <f t="shared" si="0"/>
        <v>159731</v>
      </c>
    </row>
    <row r="7" spans="1:14">
      <c r="A7" s="252" t="s">
        <v>667</v>
      </c>
      <c r="B7" s="35">
        <v>11837</v>
      </c>
      <c r="C7" s="35">
        <v>11837</v>
      </c>
      <c r="D7" s="35">
        <v>11837</v>
      </c>
      <c r="E7" s="35">
        <v>11837</v>
      </c>
      <c r="F7" s="35">
        <v>11837</v>
      </c>
      <c r="G7" s="35">
        <v>11837</v>
      </c>
      <c r="H7" s="35">
        <v>11837</v>
      </c>
      <c r="I7" s="35">
        <v>11837</v>
      </c>
      <c r="J7" s="35">
        <v>11837</v>
      </c>
      <c r="K7" s="35">
        <v>11837</v>
      </c>
      <c r="L7" s="35">
        <v>11837</v>
      </c>
      <c r="M7" s="35">
        <v>11837</v>
      </c>
      <c r="N7" s="461">
        <f t="shared" si="0"/>
        <v>142044</v>
      </c>
    </row>
    <row r="8" spans="1:14" ht="25.5">
      <c r="A8" s="252" t="s">
        <v>668</v>
      </c>
      <c r="B8" s="35">
        <v>1824</v>
      </c>
      <c r="C8" s="35">
        <v>1824</v>
      </c>
      <c r="D8" s="35">
        <v>1824</v>
      </c>
      <c r="E8" s="35">
        <v>1824</v>
      </c>
      <c r="F8" s="35">
        <v>1824</v>
      </c>
      <c r="G8" s="35">
        <v>1824</v>
      </c>
      <c r="H8" s="35">
        <v>1824</v>
      </c>
      <c r="I8" s="35">
        <v>1824</v>
      </c>
      <c r="J8" s="35">
        <v>1824</v>
      </c>
      <c r="K8" s="35">
        <v>1824</v>
      </c>
      <c r="L8" s="35">
        <v>1824</v>
      </c>
      <c r="M8" s="35">
        <v>1824</v>
      </c>
      <c r="N8" s="461">
        <f t="shared" si="0"/>
        <v>21888</v>
      </c>
    </row>
    <row r="9" spans="1:14" ht="25.5">
      <c r="A9" s="252" t="s">
        <v>669</v>
      </c>
      <c r="B9" s="35">
        <v>295</v>
      </c>
      <c r="C9" s="35">
        <v>295</v>
      </c>
      <c r="D9" s="35">
        <v>295</v>
      </c>
      <c r="E9" s="35">
        <v>295</v>
      </c>
      <c r="F9" s="35">
        <v>295</v>
      </c>
      <c r="G9" s="35">
        <v>295</v>
      </c>
      <c r="H9" s="35">
        <v>295</v>
      </c>
      <c r="I9" s="35">
        <v>295</v>
      </c>
      <c r="J9" s="35">
        <v>295</v>
      </c>
      <c r="K9" s="35">
        <v>295</v>
      </c>
      <c r="L9" s="35">
        <v>295</v>
      </c>
      <c r="M9" s="35">
        <v>294</v>
      </c>
      <c r="N9" s="461">
        <f t="shared" si="0"/>
        <v>3539</v>
      </c>
    </row>
    <row r="10" spans="1:14" ht="25.5">
      <c r="A10" s="252" t="s">
        <v>670</v>
      </c>
      <c r="B10" s="35">
        <v>452846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>
        <v>257337</v>
      </c>
      <c r="N10" s="461">
        <f t="shared" si="0"/>
        <v>710183</v>
      </c>
    </row>
    <row r="11" spans="1:14" ht="51">
      <c r="A11" s="252" t="s">
        <v>671</v>
      </c>
      <c r="B11" s="35">
        <v>14014</v>
      </c>
      <c r="C11" s="35">
        <v>14014</v>
      </c>
      <c r="D11" s="35">
        <v>14014</v>
      </c>
      <c r="E11" s="35">
        <v>14014</v>
      </c>
      <c r="F11" s="35">
        <v>14014</v>
      </c>
      <c r="G11" s="35">
        <v>14014</v>
      </c>
      <c r="H11" s="35">
        <v>14014</v>
      </c>
      <c r="I11" s="35">
        <v>14014</v>
      </c>
      <c r="J11" s="35">
        <v>14014</v>
      </c>
      <c r="K11" s="35">
        <v>14014</v>
      </c>
      <c r="L11" s="35">
        <v>14014</v>
      </c>
      <c r="M11" s="35">
        <v>14011</v>
      </c>
      <c r="N11" s="461">
        <f>SUM(B11:M11)</f>
        <v>168165</v>
      </c>
    </row>
    <row r="12" spans="1:14" ht="25.5">
      <c r="A12" s="96" t="s">
        <v>672</v>
      </c>
      <c r="B12" s="462">
        <f t="shared" ref="B12:N12" si="1">SUM(B5:B11)</f>
        <v>532134</v>
      </c>
      <c r="C12" s="462">
        <f t="shared" si="1"/>
        <v>79282</v>
      </c>
      <c r="D12" s="462">
        <f t="shared" si="1"/>
        <v>122255</v>
      </c>
      <c r="E12" s="462">
        <f t="shared" si="1"/>
        <v>79282</v>
      </c>
      <c r="F12" s="462">
        <f t="shared" si="1"/>
        <v>79282</v>
      </c>
      <c r="G12" s="462">
        <f t="shared" si="1"/>
        <v>76315</v>
      </c>
      <c r="H12" s="462">
        <f t="shared" si="1"/>
        <v>76315</v>
      </c>
      <c r="I12" s="462">
        <f t="shared" si="1"/>
        <v>76314</v>
      </c>
      <c r="J12" s="462">
        <f t="shared" si="1"/>
        <v>122255</v>
      </c>
      <c r="K12" s="462">
        <f t="shared" si="1"/>
        <v>79282</v>
      </c>
      <c r="L12" s="462">
        <f t="shared" si="1"/>
        <v>79282</v>
      </c>
      <c r="M12" s="462">
        <f t="shared" si="1"/>
        <v>334978</v>
      </c>
      <c r="N12" s="462">
        <f t="shared" si="1"/>
        <v>1736976</v>
      </c>
    </row>
    <row r="13" spans="1:14">
      <c r="A13" s="427" t="s">
        <v>673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461"/>
    </row>
    <row r="14" spans="1:14" ht="25.5">
      <c r="A14" s="252" t="s">
        <v>674</v>
      </c>
      <c r="B14" s="35">
        <v>69931</v>
      </c>
      <c r="C14" s="35">
        <v>69929</v>
      </c>
      <c r="D14" s="35">
        <v>69929</v>
      </c>
      <c r="E14" s="35">
        <v>69929</v>
      </c>
      <c r="F14" s="35">
        <v>69929</v>
      </c>
      <c r="G14" s="35">
        <v>69929</v>
      </c>
      <c r="H14" s="35">
        <v>69929</v>
      </c>
      <c r="I14" s="35">
        <v>69929</v>
      </c>
      <c r="J14" s="35">
        <v>69929</v>
      </c>
      <c r="K14" s="35">
        <v>69929</v>
      </c>
      <c r="L14" s="35">
        <v>69929</v>
      </c>
      <c r="M14" s="35">
        <v>69929</v>
      </c>
      <c r="N14" s="461">
        <f t="shared" ref="N14:N19" si="2">SUM(B14:M14)</f>
        <v>839150</v>
      </c>
    </row>
    <row r="15" spans="1:14" ht="25.5">
      <c r="A15" s="252" t="s">
        <v>675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461">
        <f t="shared" si="2"/>
        <v>0</v>
      </c>
    </row>
    <row r="16" spans="1:14" ht="51">
      <c r="A16" s="252" t="s">
        <v>676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2">
        <f t="shared" si="2"/>
        <v>0</v>
      </c>
    </row>
    <row r="17" spans="1:14">
      <c r="A17" s="252" t="s">
        <v>677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>
        <v>681</v>
      </c>
      <c r="M17" s="35"/>
      <c r="N17" s="461">
        <f t="shared" si="2"/>
        <v>681</v>
      </c>
    </row>
    <row r="18" spans="1:14" ht="25.5">
      <c r="A18" s="252" t="s">
        <v>678</v>
      </c>
      <c r="B18" s="35">
        <v>13725</v>
      </c>
      <c r="C18" s="35">
        <v>13725</v>
      </c>
      <c r="D18" s="35">
        <v>13725</v>
      </c>
      <c r="E18" s="35">
        <v>13725</v>
      </c>
      <c r="F18" s="35">
        <v>13725</v>
      </c>
      <c r="G18" s="35">
        <v>13725</v>
      </c>
      <c r="H18" s="35">
        <v>13725</v>
      </c>
      <c r="I18" s="35">
        <v>13725</v>
      </c>
      <c r="J18" s="35">
        <v>13725</v>
      </c>
      <c r="K18" s="35">
        <v>13725</v>
      </c>
      <c r="L18" s="35">
        <v>13725</v>
      </c>
      <c r="M18" s="35">
        <v>13723</v>
      </c>
      <c r="N18" s="461">
        <f t="shared" si="2"/>
        <v>164698</v>
      </c>
    </row>
    <row r="19" spans="1:14" ht="38.25">
      <c r="A19" s="20" t="s">
        <v>679</v>
      </c>
      <c r="B19" s="35">
        <v>20117</v>
      </c>
      <c r="C19" s="35">
        <v>20117</v>
      </c>
      <c r="D19" s="35">
        <v>20117</v>
      </c>
      <c r="E19" s="35">
        <v>20117</v>
      </c>
      <c r="F19" s="35">
        <v>20117</v>
      </c>
      <c r="G19" s="35">
        <v>20117</v>
      </c>
      <c r="H19" s="35">
        <v>20117</v>
      </c>
      <c r="I19" s="35">
        <v>20117</v>
      </c>
      <c r="J19" s="35">
        <v>20117</v>
      </c>
      <c r="K19" s="35">
        <v>20117</v>
      </c>
      <c r="L19" s="35">
        <v>20117</v>
      </c>
      <c r="M19" s="35">
        <v>20113</v>
      </c>
      <c r="N19" s="461">
        <f t="shared" si="2"/>
        <v>241400</v>
      </c>
    </row>
    <row r="20" spans="1:14" ht="25.5">
      <c r="A20" s="20" t="s">
        <v>680</v>
      </c>
      <c r="B20" s="35">
        <v>11035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>
        <v>245000</v>
      </c>
      <c r="N20" s="461">
        <f>SUM(B20:M20)</f>
        <v>256035</v>
      </c>
    </row>
    <row r="21" spans="1:14" ht="25.5">
      <c r="A21" s="96" t="s">
        <v>681</v>
      </c>
      <c r="B21" s="462">
        <f>B14+B16+B17+B18+B19+B20</f>
        <v>114808</v>
      </c>
      <c r="C21" s="462">
        <f t="shared" ref="C21:M21" si="3">C14+C16+C17+C18+C19+C20</f>
        <v>103771</v>
      </c>
      <c r="D21" s="462">
        <f t="shared" si="3"/>
        <v>103771</v>
      </c>
      <c r="E21" s="462">
        <f t="shared" si="3"/>
        <v>103771</v>
      </c>
      <c r="F21" s="462">
        <f t="shared" si="3"/>
        <v>103771</v>
      </c>
      <c r="G21" s="462">
        <f t="shared" si="3"/>
        <v>103771</v>
      </c>
      <c r="H21" s="462">
        <f t="shared" si="3"/>
        <v>103771</v>
      </c>
      <c r="I21" s="462">
        <f t="shared" si="3"/>
        <v>103771</v>
      </c>
      <c r="J21" s="462">
        <f t="shared" si="3"/>
        <v>103771</v>
      </c>
      <c r="K21" s="462">
        <f t="shared" si="3"/>
        <v>103771</v>
      </c>
      <c r="L21" s="462">
        <f t="shared" si="3"/>
        <v>104452</v>
      </c>
      <c r="M21" s="462">
        <f t="shared" si="3"/>
        <v>348765</v>
      </c>
      <c r="N21" s="462">
        <f>N14+N16+N17+N18+N19+N20</f>
        <v>1501964</v>
      </c>
    </row>
    <row r="22" spans="1:14" ht="38.25">
      <c r="A22" s="463" t="s">
        <v>682</v>
      </c>
      <c r="B22" s="35">
        <f t="shared" ref="B22:M22" si="4">B12-B21</f>
        <v>417326</v>
      </c>
      <c r="C22" s="35">
        <f t="shared" si="4"/>
        <v>-24489</v>
      </c>
      <c r="D22" s="35">
        <f t="shared" si="4"/>
        <v>18484</v>
      </c>
      <c r="E22" s="35">
        <f t="shared" si="4"/>
        <v>-24489</v>
      </c>
      <c r="F22" s="35">
        <f t="shared" si="4"/>
        <v>-24489</v>
      </c>
      <c r="G22" s="35">
        <f t="shared" si="4"/>
        <v>-27456</v>
      </c>
      <c r="H22" s="35">
        <f t="shared" si="4"/>
        <v>-27456</v>
      </c>
      <c r="I22" s="35">
        <f t="shared" si="4"/>
        <v>-27457</v>
      </c>
      <c r="J22" s="35">
        <f t="shared" si="4"/>
        <v>18484</v>
      </c>
      <c r="K22" s="35">
        <f t="shared" si="4"/>
        <v>-24489</v>
      </c>
      <c r="L22" s="35">
        <f t="shared" si="4"/>
        <v>-25170</v>
      </c>
      <c r="M22" s="35">
        <f t="shared" si="4"/>
        <v>-13787</v>
      </c>
      <c r="N22" s="461"/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&amp;L14. melléklet az 10/2017.(V.19.) önk.rendelethez, ezer Ft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F42"/>
  <sheetViews>
    <sheetView view="pageLayout" zoomScaleNormal="100" workbookViewId="0">
      <selection activeCell="A13" sqref="A13"/>
    </sheetView>
  </sheetViews>
  <sheetFormatPr defaultRowHeight="12.75"/>
  <cols>
    <col min="1" max="1" width="58" customWidth="1"/>
    <col min="3" max="5" width="11.85546875" customWidth="1"/>
  </cols>
  <sheetData>
    <row r="1" spans="1:6" ht="15.75">
      <c r="A1" s="591" t="s">
        <v>547</v>
      </c>
      <c r="B1" s="591"/>
      <c r="C1" s="591"/>
      <c r="D1" s="591"/>
      <c r="E1" s="591"/>
      <c r="F1" s="591"/>
    </row>
    <row r="2" spans="1:6" ht="15.75">
      <c r="A2" s="591" t="s">
        <v>548</v>
      </c>
      <c r="B2" s="591"/>
      <c r="C2" s="591"/>
      <c r="D2" s="591"/>
      <c r="E2" s="591"/>
      <c r="F2" s="591"/>
    </row>
    <row r="3" spans="1:6">
      <c r="A3" s="592" t="s">
        <v>549</v>
      </c>
      <c r="B3" s="592"/>
      <c r="C3" s="592"/>
      <c r="D3" s="592"/>
      <c r="E3" s="592"/>
      <c r="F3" s="592"/>
    </row>
    <row r="4" spans="1:6">
      <c r="A4" s="390" t="s">
        <v>94</v>
      </c>
      <c r="B4" s="391" t="s">
        <v>231</v>
      </c>
      <c r="C4" s="392" t="s">
        <v>550</v>
      </c>
      <c r="D4" s="393" t="s">
        <v>551</v>
      </c>
      <c r="E4" s="394" t="s">
        <v>552</v>
      </c>
      <c r="F4" s="395" t="s">
        <v>553</v>
      </c>
    </row>
    <row r="5" spans="1:6">
      <c r="A5" s="390">
        <v>1</v>
      </c>
      <c r="B5" s="396">
        <v>2</v>
      </c>
      <c r="C5" s="390">
        <v>3</v>
      </c>
      <c r="D5" s="397">
        <v>4</v>
      </c>
      <c r="E5" s="397">
        <v>5</v>
      </c>
      <c r="F5" s="398"/>
    </row>
    <row r="6" spans="1:6">
      <c r="A6" s="593" t="s">
        <v>554</v>
      </c>
      <c r="B6" s="594"/>
      <c r="C6" s="594"/>
      <c r="D6" s="594"/>
      <c r="E6" s="594"/>
      <c r="F6" s="594"/>
    </row>
    <row r="7" spans="1:6">
      <c r="A7" s="399" t="s">
        <v>36</v>
      </c>
      <c r="B7" s="400">
        <v>1</v>
      </c>
      <c r="C7" s="401">
        <v>531426</v>
      </c>
      <c r="D7" s="402">
        <f t="shared" ref="D7:F12" si="0">C7*1.05</f>
        <v>557997.30000000005</v>
      </c>
      <c r="E7" s="402">
        <f t="shared" si="0"/>
        <v>585897.16500000004</v>
      </c>
      <c r="F7" s="402">
        <f t="shared" si="0"/>
        <v>615192.02325000009</v>
      </c>
    </row>
    <row r="8" spans="1:6">
      <c r="A8" s="399" t="s">
        <v>42</v>
      </c>
      <c r="B8" s="400">
        <v>2</v>
      </c>
      <c r="C8" s="401">
        <v>68166</v>
      </c>
      <c r="D8" s="402">
        <f t="shared" si="0"/>
        <v>71574.3</v>
      </c>
      <c r="E8" s="402">
        <f t="shared" si="0"/>
        <v>75153.014999999999</v>
      </c>
      <c r="F8" s="402">
        <f t="shared" si="0"/>
        <v>78910.66575</v>
      </c>
    </row>
    <row r="9" spans="1:6">
      <c r="A9" s="399" t="s">
        <v>44</v>
      </c>
      <c r="B9" s="400">
        <v>3</v>
      </c>
      <c r="C9" s="401">
        <v>142044</v>
      </c>
      <c r="D9" s="402">
        <f t="shared" si="0"/>
        <v>149146.20000000001</v>
      </c>
      <c r="E9" s="402">
        <f t="shared" si="0"/>
        <v>156603.51</v>
      </c>
      <c r="F9" s="402">
        <f t="shared" si="0"/>
        <v>164433.68550000002</v>
      </c>
    </row>
    <row r="10" spans="1:6">
      <c r="A10" s="399" t="s">
        <v>50</v>
      </c>
      <c r="B10" s="400">
        <v>4</v>
      </c>
      <c r="C10" s="401">
        <v>3539</v>
      </c>
      <c r="D10" s="402">
        <f t="shared" si="0"/>
        <v>3715.9500000000003</v>
      </c>
      <c r="E10" s="402">
        <f t="shared" si="0"/>
        <v>3901.7475000000004</v>
      </c>
      <c r="F10" s="402">
        <f t="shared" si="0"/>
        <v>4096.8348750000005</v>
      </c>
    </row>
    <row r="11" spans="1:6" ht="25.5">
      <c r="A11" s="399" t="s">
        <v>555</v>
      </c>
      <c r="B11" s="400">
        <v>5</v>
      </c>
      <c r="C11" s="401">
        <v>92913</v>
      </c>
      <c r="D11" s="402">
        <f t="shared" si="0"/>
        <v>97558.650000000009</v>
      </c>
      <c r="E11" s="402">
        <f t="shared" si="0"/>
        <v>102436.58250000002</v>
      </c>
      <c r="F11" s="402">
        <f t="shared" si="0"/>
        <v>107558.41162500002</v>
      </c>
    </row>
    <row r="12" spans="1:6">
      <c r="A12" s="399" t="s">
        <v>589</v>
      </c>
      <c r="B12" s="400"/>
      <c r="C12" s="401">
        <v>12097</v>
      </c>
      <c r="D12" s="402">
        <f t="shared" si="0"/>
        <v>12701.85</v>
      </c>
      <c r="E12" s="402">
        <f t="shared" si="0"/>
        <v>13336.942500000001</v>
      </c>
      <c r="F12" s="402">
        <f t="shared" si="0"/>
        <v>14003.789625000001</v>
      </c>
    </row>
    <row r="13" spans="1:6">
      <c r="A13" s="403" t="s">
        <v>556</v>
      </c>
      <c r="B13" s="404">
        <v>6</v>
      </c>
      <c r="C13" s="405">
        <f>SUM(C7:C12)</f>
        <v>850185</v>
      </c>
      <c r="D13" s="406">
        <f>SUM(D7:D12)</f>
        <v>892694.25</v>
      </c>
      <c r="E13" s="407">
        <f>SUM(E7:E12)</f>
        <v>937328.96250000014</v>
      </c>
      <c r="F13" s="407">
        <f>SUM(F7:F12)</f>
        <v>984195.41062500014</v>
      </c>
    </row>
    <row r="14" spans="1:6">
      <c r="A14" s="399" t="s">
        <v>3</v>
      </c>
      <c r="B14" s="400">
        <v>7</v>
      </c>
      <c r="C14" s="401">
        <v>295325</v>
      </c>
      <c r="D14" s="402">
        <f>C14*1.0505</f>
        <v>310238.91249999998</v>
      </c>
      <c r="E14" s="402">
        <f>D14*1.0505</f>
        <v>325905.97758124996</v>
      </c>
      <c r="F14" s="402">
        <f>E14*1.0505</f>
        <v>342364.22944910306</v>
      </c>
    </row>
    <row r="15" spans="1:6">
      <c r="A15" s="399" t="s">
        <v>73</v>
      </c>
      <c r="B15" s="400">
        <v>8</v>
      </c>
      <c r="C15" s="401">
        <v>69190</v>
      </c>
      <c r="D15" s="402">
        <f t="shared" ref="D15:F22" si="1">C15*1.0505</f>
        <v>72684.095000000001</v>
      </c>
      <c r="E15" s="402">
        <f t="shared" si="1"/>
        <v>76354.641797500008</v>
      </c>
      <c r="F15" s="402">
        <f t="shared" si="1"/>
        <v>80210.551208273755</v>
      </c>
    </row>
    <row r="16" spans="1:6">
      <c r="A16" s="399" t="s">
        <v>0</v>
      </c>
      <c r="B16" s="400">
        <v>9</v>
      </c>
      <c r="C16" s="401">
        <v>269736</v>
      </c>
      <c r="D16" s="402">
        <f t="shared" si="1"/>
        <v>283357.66800000001</v>
      </c>
      <c r="E16" s="402">
        <f t="shared" si="1"/>
        <v>297667.23023400002</v>
      </c>
      <c r="F16" s="402">
        <f t="shared" si="1"/>
        <v>312699.425360817</v>
      </c>
    </row>
    <row r="17" spans="1:6">
      <c r="A17" s="399" t="s">
        <v>81</v>
      </c>
      <c r="B17" s="400">
        <v>10</v>
      </c>
      <c r="C17" s="401">
        <v>14890</v>
      </c>
      <c r="D17" s="402">
        <f t="shared" si="1"/>
        <v>15641.945</v>
      </c>
      <c r="E17" s="402">
        <f t="shared" si="1"/>
        <v>16431.8632225</v>
      </c>
      <c r="F17" s="402">
        <f t="shared" si="1"/>
        <v>17261.67231523625</v>
      </c>
    </row>
    <row r="18" spans="1:6">
      <c r="A18" s="399" t="s">
        <v>82</v>
      </c>
      <c r="B18" s="400">
        <v>11</v>
      </c>
      <c r="C18" s="401">
        <f>C19+C20+C21</f>
        <v>190009</v>
      </c>
      <c r="D18" s="402">
        <f t="shared" si="1"/>
        <v>199604.45449999999</v>
      </c>
      <c r="E18" s="402">
        <f t="shared" si="1"/>
        <v>209684.47945225</v>
      </c>
      <c r="F18" s="402">
        <f t="shared" si="1"/>
        <v>220273.54566458863</v>
      </c>
    </row>
    <row r="19" spans="1:6" ht="25.5">
      <c r="A19" s="399" t="s">
        <v>83</v>
      </c>
      <c r="B19" s="400">
        <v>12</v>
      </c>
      <c r="C19" s="401">
        <v>168966</v>
      </c>
      <c r="D19" s="402">
        <f t="shared" si="1"/>
        <v>177498.783</v>
      </c>
      <c r="E19" s="402">
        <f t="shared" si="1"/>
        <v>186462.47154149998</v>
      </c>
      <c r="F19" s="402">
        <f t="shared" si="1"/>
        <v>195878.82635434571</v>
      </c>
    </row>
    <row r="20" spans="1:6">
      <c r="A20" s="399" t="s">
        <v>85</v>
      </c>
      <c r="B20" s="400">
        <v>13</v>
      </c>
      <c r="C20" s="401">
        <v>19026</v>
      </c>
      <c r="D20" s="402">
        <f t="shared" si="1"/>
        <v>19986.812999999998</v>
      </c>
      <c r="E20" s="402">
        <f t="shared" si="1"/>
        <v>20996.147056499998</v>
      </c>
      <c r="F20" s="402">
        <f t="shared" si="1"/>
        <v>22056.452482853249</v>
      </c>
    </row>
    <row r="21" spans="1:6">
      <c r="A21" s="399" t="s">
        <v>587</v>
      </c>
      <c r="B21" s="400">
        <v>14</v>
      </c>
      <c r="C21" s="401">
        <v>2017</v>
      </c>
      <c r="D21" s="402">
        <f t="shared" si="1"/>
        <v>2118.8584999999998</v>
      </c>
      <c r="E21" s="402">
        <f t="shared" si="1"/>
        <v>2225.8608542499996</v>
      </c>
      <c r="F21" s="402">
        <f t="shared" si="1"/>
        <v>2338.2668273896247</v>
      </c>
    </row>
    <row r="22" spans="1:6">
      <c r="A22" s="399" t="s">
        <v>567</v>
      </c>
      <c r="B22" s="400"/>
      <c r="C22" s="401">
        <v>11035</v>
      </c>
      <c r="D22" s="402">
        <f t="shared" si="1"/>
        <v>11592.2675</v>
      </c>
      <c r="E22" s="402">
        <f t="shared" si="1"/>
        <v>12177.677008749999</v>
      </c>
      <c r="F22" s="402">
        <f t="shared" si="1"/>
        <v>12792.649697691873</v>
      </c>
    </row>
    <row r="23" spans="1:6">
      <c r="A23" s="403" t="s">
        <v>557</v>
      </c>
      <c r="B23" s="404">
        <v>15</v>
      </c>
      <c r="C23" s="405">
        <f>C14+C15+C16+C17+C18+C22</f>
        <v>850185</v>
      </c>
      <c r="D23" s="405">
        <f>D14+D15+D16+D17+D18</f>
        <v>881527.07499999984</v>
      </c>
      <c r="E23" s="407">
        <f>SUM(E14:E18)</f>
        <v>926044.19228750002</v>
      </c>
      <c r="F23" s="407">
        <f>SUM(F14:F18)</f>
        <v>972809.42399801873</v>
      </c>
    </row>
    <row r="24" spans="1:6">
      <c r="A24" s="593" t="s">
        <v>558</v>
      </c>
      <c r="B24" s="594"/>
      <c r="C24" s="594"/>
      <c r="D24" s="594"/>
      <c r="E24" s="594"/>
      <c r="F24" s="594"/>
    </row>
    <row r="25" spans="1:6">
      <c r="A25" s="399" t="s">
        <v>37</v>
      </c>
      <c r="B25" s="408" t="s">
        <v>282</v>
      </c>
      <c r="C25" s="409">
        <v>168165</v>
      </c>
      <c r="D25" s="398">
        <f t="shared" ref="D25:F29" si="2">C25*1.05</f>
        <v>176573.25</v>
      </c>
      <c r="E25" s="398">
        <f t="shared" si="2"/>
        <v>185401.91250000001</v>
      </c>
      <c r="F25" s="398">
        <f t="shared" si="2"/>
        <v>194672.00812500002</v>
      </c>
    </row>
    <row r="26" spans="1:6">
      <c r="A26" s="399" t="s">
        <v>559</v>
      </c>
      <c r="B26" s="408" t="s">
        <v>428</v>
      </c>
      <c r="C26" s="410">
        <v>91565</v>
      </c>
      <c r="D26" s="398">
        <f t="shared" si="2"/>
        <v>96143.25</v>
      </c>
      <c r="E26" s="398">
        <f t="shared" si="2"/>
        <v>100950.41250000001</v>
      </c>
      <c r="F26" s="398">
        <f t="shared" si="2"/>
        <v>105997.93312500001</v>
      </c>
    </row>
    <row r="27" spans="1:6">
      <c r="A27" s="399" t="s">
        <v>54</v>
      </c>
      <c r="B27" s="408" t="s">
        <v>450</v>
      </c>
      <c r="C27" s="410">
        <v>21730</v>
      </c>
      <c r="D27" s="398">
        <f t="shared" si="2"/>
        <v>22816.5</v>
      </c>
      <c r="E27" s="398">
        <f t="shared" si="2"/>
        <v>23957.325000000001</v>
      </c>
      <c r="F27" s="398">
        <f t="shared" si="2"/>
        <v>25155.191250000003</v>
      </c>
    </row>
    <row r="28" spans="1:6">
      <c r="A28" s="399" t="s">
        <v>60</v>
      </c>
      <c r="B28" s="408" t="s">
        <v>452</v>
      </c>
      <c r="C28" s="410">
        <v>359933</v>
      </c>
      <c r="D28" s="398">
        <f t="shared" si="2"/>
        <v>377929.65</v>
      </c>
      <c r="E28" s="398">
        <f t="shared" si="2"/>
        <v>396826.13250000007</v>
      </c>
      <c r="F28" s="398">
        <f t="shared" si="2"/>
        <v>416667.43912500009</v>
      </c>
    </row>
    <row r="29" spans="1:6">
      <c r="A29" s="399" t="s">
        <v>588</v>
      </c>
      <c r="B29" s="408"/>
      <c r="C29" s="410">
        <v>245240</v>
      </c>
      <c r="D29" s="398">
        <f t="shared" si="2"/>
        <v>257502</v>
      </c>
      <c r="E29" s="398">
        <f t="shared" si="2"/>
        <v>270377.10000000003</v>
      </c>
      <c r="F29" s="398">
        <f t="shared" si="2"/>
        <v>283895.95500000007</v>
      </c>
    </row>
    <row r="30" spans="1:6">
      <c r="A30" s="403" t="s">
        <v>560</v>
      </c>
      <c r="B30" s="408" t="s">
        <v>561</v>
      </c>
      <c r="C30" s="411">
        <f>SUM(C25:C29)</f>
        <v>886633</v>
      </c>
      <c r="D30" s="411">
        <f>SUM(D25:D29)</f>
        <v>930964.65</v>
      </c>
      <c r="E30" s="411">
        <f>SUM(E25:E29)</f>
        <v>977512.88250000007</v>
      </c>
      <c r="F30" s="411">
        <f>SUM(F25:F29)</f>
        <v>1026388.5266250002</v>
      </c>
    </row>
    <row r="31" spans="1:6">
      <c r="A31" s="399" t="s">
        <v>562</v>
      </c>
      <c r="B31" s="408" t="s">
        <v>284</v>
      </c>
      <c r="C31" s="410">
        <v>164698</v>
      </c>
      <c r="D31" s="398">
        <f t="shared" ref="D31:F35" si="3">C31*1.05</f>
        <v>172932.9</v>
      </c>
      <c r="E31" s="398">
        <f t="shared" si="3"/>
        <v>181579.54500000001</v>
      </c>
      <c r="F31" s="398">
        <f t="shared" si="3"/>
        <v>190658.52225000001</v>
      </c>
    </row>
    <row r="32" spans="1:6">
      <c r="A32" s="399" t="s">
        <v>563</v>
      </c>
      <c r="B32" s="408" t="s">
        <v>564</v>
      </c>
      <c r="C32" s="410">
        <v>681</v>
      </c>
      <c r="D32" s="398">
        <f t="shared" si="3"/>
        <v>715.05000000000007</v>
      </c>
      <c r="E32" s="398">
        <f t="shared" si="3"/>
        <v>750.80250000000012</v>
      </c>
      <c r="F32" s="398">
        <f t="shared" si="3"/>
        <v>788.34262500000011</v>
      </c>
    </row>
    <row r="33" spans="1:6">
      <c r="A33" s="399" t="s">
        <v>90</v>
      </c>
      <c r="B33" s="408" t="s">
        <v>565</v>
      </c>
      <c r="C33" s="410">
        <f>C34+C35</f>
        <v>241400</v>
      </c>
      <c r="D33" s="398">
        <f t="shared" si="3"/>
        <v>253470</v>
      </c>
      <c r="E33" s="398">
        <f t="shared" si="3"/>
        <v>266143.5</v>
      </c>
      <c r="F33" s="398">
        <f t="shared" si="3"/>
        <v>279450.67499999999</v>
      </c>
    </row>
    <row r="34" spans="1:6" ht="25.5">
      <c r="A34" s="399" t="s">
        <v>566</v>
      </c>
      <c r="B34" s="408" t="s">
        <v>454</v>
      </c>
      <c r="C34" s="410">
        <v>236751</v>
      </c>
      <c r="D34" s="398">
        <f t="shared" si="3"/>
        <v>248588.55000000002</v>
      </c>
      <c r="E34" s="398">
        <f t="shared" si="3"/>
        <v>261017.97750000004</v>
      </c>
      <c r="F34" s="398">
        <f t="shared" si="3"/>
        <v>274068.87637500005</v>
      </c>
    </row>
    <row r="35" spans="1:6" ht="25.5">
      <c r="A35" s="399" t="s">
        <v>91</v>
      </c>
      <c r="B35" s="408" t="s">
        <v>456</v>
      </c>
      <c r="C35" s="410">
        <v>4649</v>
      </c>
      <c r="D35" s="398">
        <f t="shared" si="3"/>
        <v>4881.45</v>
      </c>
      <c r="E35" s="398">
        <f t="shared" si="3"/>
        <v>5125.5225</v>
      </c>
      <c r="F35" s="398">
        <f t="shared" si="3"/>
        <v>5381.7986250000004</v>
      </c>
    </row>
    <row r="36" spans="1:6">
      <c r="A36" s="399"/>
      <c r="B36" s="408" t="s">
        <v>458</v>
      </c>
      <c r="C36" s="410"/>
      <c r="D36" s="398"/>
      <c r="E36" s="398"/>
      <c r="F36" s="398"/>
    </row>
    <row r="37" spans="1:6">
      <c r="A37" s="399" t="s">
        <v>568</v>
      </c>
      <c r="B37" s="408" t="s">
        <v>569</v>
      </c>
      <c r="C37" s="410"/>
      <c r="D37" s="398"/>
      <c r="E37" s="398"/>
      <c r="F37" s="398"/>
    </row>
    <row r="38" spans="1:6">
      <c r="A38" s="399" t="s">
        <v>570</v>
      </c>
      <c r="B38" s="408" t="s">
        <v>286</v>
      </c>
      <c r="C38" s="410"/>
      <c r="D38" s="398"/>
      <c r="E38" s="398"/>
      <c r="F38" s="398"/>
    </row>
    <row r="39" spans="1:6">
      <c r="A39" s="399" t="s">
        <v>588</v>
      </c>
      <c r="B39" s="408" t="s">
        <v>288</v>
      </c>
      <c r="C39" s="410">
        <v>245000</v>
      </c>
      <c r="D39" s="398">
        <f>C39*1.05</f>
        <v>257250</v>
      </c>
      <c r="E39" s="398">
        <f>D39*1.05</f>
        <v>270112.5</v>
      </c>
      <c r="F39" s="398">
        <f>E39*1.05</f>
        <v>283618.125</v>
      </c>
    </row>
    <row r="40" spans="1:6">
      <c r="A40" s="403" t="s">
        <v>571</v>
      </c>
      <c r="B40" s="408" t="s">
        <v>572</v>
      </c>
      <c r="C40" s="411">
        <f>C31+C32+C33+C37+C39+C36</f>
        <v>651779</v>
      </c>
      <c r="D40" s="411">
        <f>D31+D32+D33+D37+D39+D36</f>
        <v>684367.95</v>
      </c>
      <c r="E40" s="411">
        <f>E31+E32+E33+E37+E39+E36</f>
        <v>718586.34750000003</v>
      </c>
      <c r="F40" s="411">
        <f>F31+F32+F33+F37+F39+F36</f>
        <v>754515.66487500002</v>
      </c>
    </row>
    <row r="41" spans="1:6">
      <c r="A41" s="403" t="s">
        <v>573</v>
      </c>
      <c r="B41" s="408" t="s">
        <v>574</v>
      </c>
      <c r="C41" s="412">
        <f>C13+C30</f>
        <v>1736818</v>
      </c>
      <c r="D41" s="412">
        <f>D13+D30</f>
        <v>1823658.9</v>
      </c>
      <c r="E41" s="412">
        <f>E13+E30</f>
        <v>1914841.8450000002</v>
      </c>
      <c r="F41" s="412">
        <f>F13+F30</f>
        <v>2010583.9372500004</v>
      </c>
    </row>
    <row r="42" spans="1:6">
      <c r="A42" s="403" t="s">
        <v>575</v>
      </c>
      <c r="B42" s="408" t="s">
        <v>290</v>
      </c>
      <c r="C42" s="412">
        <f>C23+C40</f>
        <v>1501964</v>
      </c>
      <c r="D42" s="412">
        <f>D23+D40</f>
        <v>1565895.0249999999</v>
      </c>
      <c r="E42" s="412">
        <f>E23+E40</f>
        <v>1644630.5397875002</v>
      </c>
      <c r="F42" s="412">
        <f>F23+F40</f>
        <v>1727325.0888730187</v>
      </c>
    </row>
  </sheetData>
  <mergeCells count="5">
    <mergeCell ref="A1:F1"/>
    <mergeCell ref="A2:F2"/>
    <mergeCell ref="A3:F3"/>
    <mergeCell ref="A6:F6"/>
    <mergeCell ref="A24:F24"/>
  </mergeCells>
  <pageMargins left="0.7" right="0.7" top="0.75" bottom="0.75" header="0.3" footer="0.3"/>
  <pageSetup paperSize="9" scale="74" orientation="portrait" r:id="rId1"/>
  <headerFooter>
    <oddHeader>&amp;L15. melléklet az 10/2017.(V.19.) önk.rendelethez,ezer 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"/>
  <sheetViews>
    <sheetView topLeftCell="A4" workbookViewId="0">
      <selection activeCell="C3" sqref="C3"/>
    </sheetView>
  </sheetViews>
  <sheetFormatPr defaultRowHeight="12.75"/>
  <sheetData/>
  <phoneticPr fontId="2" type="noConversion"/>
  <pageMargins left="0.75" right="0.75" top="1" bottom="1" header="0.5" footer="0.5"/>
  <pageSetup paperSize="9" orientation="portrait" r:id="rId1"/>
  <headerFooter alignWithMargins="0"/>
  <legacyDrawing r:id="rId2"/>
  <oleObjects>
    <oleObject progId="Document" dvAspect="DVASPECT_ICON" shapeId="2049" r:id="rId3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E77"/>
  <sheetViews>
    <sheetView view="pageLayout" zoomScaleNormal="100" workbookViewId="0">
      <selection activeCell="C6" sqref="C6"/>
    </sheetView>
  </sheetViews>
  <sheetFormatPr defaultRowHeight="12.75"/>
  <cols>
    <col min="1" max="1" width="8.140625" customWidth="1"/>
    <col min="2" max="2" width="41" customWidth="1"/>
    <col min="3" max="3" width="32.85546875" customWidth="1"/>
    <col min="4" max="4" width="26.85546875" customWidth="1"/>
    <col min="5" max="5" width="32.85546875" customWidth="1"/>
  </cols>
  <sheetData>
    <row r="1" spans="1:5">
      <c r="A1" s="595" t="s">
        <v>261</v>
      </c>
      <c r="B1" s="596"/>
      <c r="C1" s="596"/>
      <c r="D1" s="596"/>
      <c r="E1" s="596"/>
    </row>
    <row r="2" spans="1:5" ht="15">
      <c r="A2" s="295" t="s">
        <v>262</v>
      </c>
      <c r="B2" s="295" t="s">
        <v>94</v>
      </c>
      <c r="C2" s="295" t="s">
        <v>263</v>
      </c>
      <c r="D2" s="295" t="s">
        <v>264</v>
      </c>
      <c r="E2" s="295" t="s">
        <v>265</v>
      </c>
    </row>
    <row r="3" spans="1:5" ht="15">
      <c r="A3" s="295">
        <v>1</v>
      </c>
      <c r="B3" s="295">
        <v>2</v>
      </c>
      <c r="C3" s="295">
        <v>3</v>
      </c>
      <c r="D3" s="295">
        <v>4</v>
      </c>
      <c r="E3" s="295">
        <v>5</v>
      </c>
    </row>
    <row r="4" spans="1:5">
      <c r="A4" s="296" t="s">
        <v>266</v>
      </c>
      <c r="B4" s="297" t="s">
        <v>267</v>
      </c>
      <c r="C4" s="298">
        <v>10998524</v>
      </c>
      <c r="D4" s="298">
        <v>0</v>
      </c>
      <c r="E4" s="298">
        <v>7737518</v>
      </c>
    </row>
    <row r="5" spans="1:5">
      <c r="A5" s="299" t="s">
        <v>268</v>
      </c>
      <c r="B5" s="300" t="s">
        <v>269</v>
      </c>
      <c r="C5" s="301">
        <v>10998524</v>
      </c>
      <c r="D5" s="301">
        <v>0</v>
      </c>
      <c r="E5" s="301">
        <v>7737518</v>
      </c>
    </row>
    <row r="6" spans="1:5" ht="25.5">
      <c r="A6" s="296" t="s">
        <v>270</v>
      </c>
      <c r="B6" s="297" t="s">
        <v>271</v>
      </c>
      <c r="C6" s="298">
        <v>5023808964</v>
      </c>
      <c r="D6" s="298">
        <v>0</v>
      </c>
      <c r="E6" s="298">
        <v>5559125094</v>
      </c>
    </row>
    <row r="7" spans="1:5" ht="25.5">
      <c r="A7" s="296" t="s">
        <v>272</v>
      </c>
      <c r="B7" s="297" t="s">
        <v>273</v>
      </c>
      <c r="C7" s="298">
        <v>258828559</v>
      </c>
      <c r="D7" s="298">
        <v>0</v>
      </c>
      <c r="E7" s="298">
        <v>293271748</v>
      </c>
    </row>
    <row r="8" spans="1:5">
      <c r="A8" s="296" t="s">
        <v>274</v>
      </c>
      <c r="B8" s="297" t="s">
        <v>275</v>
      </c>
      <c r="C8" s="298">
        <v>149855322</v>
      </c>
      <c r="D8" s="298">
        <v>0</v>
      </c>
      <c r="E8" s="298">
        <v>38179706</v>
      </c>
    </row>
    <row r="9" spans="1:5">
      <c r="A9" s="299" t="s">
        <v>276</v>
      </c>
      <c r="B9" s="300" t="s">
        <v>277</v>
      </c>
      <c r="C9" s="301">
        <v>5432492845</v>
      </c>
      <c r="D9" s="301">
        <v>0</v>
      </c>
      <c r="E9" s="301">
        <v>5890576548</v>
      </c>
    </row>
    <row r="10" spans="1:5" ht="25.5">
      <c r="A10" s="296" t="s">
        <v>278</v>
      </c>
      <c r="B10" s="297" t="s">
        <v>279</v>
      </c>
      <c r="C10" s="298">
        <v>9446836</v>
      </c>
      <c r="D10" s="298">
        <v>0</v>
      </c>
      <c r="E10" s="298">
        <v>19643721</v>
      </c>
    </row>
    <row r="11" spans="1:5" ht="25.5">
      <c r="A11" s="296" t="s">
        <v>280</v>
      </c>
      <c r="B11" s="297" t="s">
        <v>281</v>
      </c>
      <c r="C11" s="298">
        <v>400000</v>
      </c>
      <c r="D11" s="298">
        <v>0</v>
      </c>
      <c r="E11" s="298">
        <v>10596885</v>
      </c>
    </row>
    <row r="12" spans="1:5">
      <c r="A12" s="296" t="s">
        <v>282</v>
      </c>
      <c r="B12" s="297" t="s">
        <v>283</v>
      </c>
      <c r="C12" s="298">
        <v>9046836</v>
      </c>
      <c r="D12" s="298">
        <v>0</v>
      </c>
      <c r="E12" s="298">
        <v>9046836</v>
      </c>
    </row>
    <row r="13" spans="1:5" ht="25.5">
      <c r="A13" s="299" t="s">
        <v>284</v>
      </c>
      <c r="B13" s="300" t="s">
        <v>285</v>
      </c>
      <c r="C13" s="301">
        <v>9446836</v>
      </c>
      <c r="D13" s="301">
        <v>0</v>
      </c>
      <c r="E13" s="301">
        <v>19643721</v>
      </c>
    </row>
    <row r="14" spans="1:5" ht="38.25">
      <c r="A14" s="299" t="s">
        <v>286</v>
      </c>
      <c r="B14" s="300" t="s">
        <v>287</v>
      </c>
      <c r="C14" s="301">
        <v>5452938205</v>
      </c>
      <c r="D14" s="301">
        <v>0</v>
      </c>
      <c r="E14" s="301">
        <v>5917957787</v>
      </c>
    </row>
    <row r="15" spans="1:5">
      <c r="A15" s="296" t="s">
        <v>288</v>
      </c>
      <c r="B15" s="297" t="s">
        <v>289</v>
      </c>
      <c r="C15" s="298">
        <v>1881711</v>
      </c>
      <c r="D15" s="298">
        <v>0</v>
      </c>
      <c r="E15" s="298">
        <v>1553411</v>
      </c>
    </row>
    <row r="16" spans="1:5" ht="25.5">
      <c r="A16" s="296" t="s">
        <v>290</v>
      </c>
      <c r="B16" s="297" t="s">
        <v>291</v>
      </c>
      <c r="C16" s="298">
        <v>0</v>
      </c>
      <c r="D16" s="298">
        <v>0</v>
      </c>
      <c r="E16" s="298">
        <v>283000</v>
      </c>
    </row>
    <row r="17" spans="1:5">
      <c r="A17" s="299" t="s">
        <v>292</v>
      </c>
      <c r="B17" s="300" t="s">
        <v>293</v>
      </c>
      <c r="C17" s="301">
        <v>1881711</v>
      </c>
      <c r="D17" s="301">
        <v>0</v>
      </c>
      <c r="E17" s="301">
        <v>1836411</v>
      </c>
    </row>
    <row r="18" spans="1:5" ht="25.5">
      <c r="A18" s="299" t="s">
        <v>294</v>
      </c>
      <c r="B18" s="300" t="s">
        <v>295</v>
      </c>
      <c r="C18" s="301">
        <v>1881711</v>
      </c>
      <c r="D18" s="301">
        <v>0</v>
      </c>
      <c r="E18" s="301">
        <v>1836411</v>
      </c>
    </row>
    <row r="19" spans="1:5" ht="25.5">
      <c r="A19" s="296" t="s">
        <v>296</v>
      </c>
      <c r="B19" s="297" t="s">
        <v>297</v>
      </c>
      <c r="C19" s="298">
        <v>239514</v>
      </c>
      <c r="D19" s="298">
        <v>0</v>
      </c>
      <c r="E19" s="298">
        <v>0</v>
      </c>
    </row>
    <row r="20" spans="1:5">
      <c r="A20" s="299" t="s">
        <v>298</v>
      </c>
      <c r="B20" s="300" t="s">
        <v>299</v>
      </c>
      <c r="C20" s="301">
        <v>239514</v>
      </c>
      <c r="D20" s="301">
        <v>0</v>
      </c>
      <c r="E20" s="301">
        <v>0</v>
      </c>
    </row>
    <row r="21" spans="1:5">
      <c r="A21" s="296" t="s">
        <v>300</v>
      </c>
      <c r="B21" s="297" t="s">
        <v>301</v>
      </c>
      <c r="C21" s="298">
        <v>821815</v>
      </c>
      <c r="D21" s="298">
        <v>0</v>
      </c>
      <c r="E21" s="298">
        <v>773350</v>
      </c>
    </row>
    <row r="22" spans="1:5" ht="25.5">
      <c r="A22" s="299" t="s">
        <v>302</v>
      </c>
      <c r="B22" s="300" t="s">
        <v>303</v>
      </c>
      <c r="C22" s="301">
        <v>821815</v>
      </c>
      <c r="D22" s="301">
        <v>0</v>
      </c>
      <c r="E22" s="301">
        <v>773350</v>
      </c>
    </row>
    <row r="23" spans="1:5">
      <c r="A23" s="296" t="s">
        <v>304</v>
      </c>
      <c r="B23" s="297" t="s">
        <v>305</v>
      </c>
      <c r="C23" s="298">
        <v>474047845</v>
      </c>
      <c r="D23" s="298">
        <v>0</v>
      </c>
      <c r="E23" s="298">
        <v>257061996</v>
      </c>
    </row>
    <row r="24" spans="1:5">
      <c r="A24" s="299" t="s">
        <v>306</v>
      </c>
      <c r="B24" s="300" t="s">
        <v>307</v>
      </c>
      <c r="C24" s="301">
        <v>474047845</v>
      </c>
      <c r="D24" s="301">
        <v>0</v>
      </c>
      <c r="E24" s="301">
        <v>257061996</v>
      </c>
    </row>
    <row r="25" spans="1:5">
      <c r="A25" s="296" t="s">
        <v>308</v>
      </c>
      <c r="B25" s="297" t="s">
        <v>309</v>
      </c>
      <c r="C25" s="298">
        <v>2219038</v>
      </c>
      <c r="D25" s="298">
        <v>0</v>
      </c>
      <c r="E25" s="298">
        <v>2163144</v>
      </c>
    </row>
    <row r="26" spans="1:5">
      <c r="A26" s="299" t="s">
        <v>310</v>
      </c>
      <c r="B26" s="300" t="s">
        <v>311</v>
      </c>
      <c r="C26" s="301">
        <v>2219038</v>
      </c>
      <c r="D26" s="301">
        <v>0</v>
      </c>
      <c r="E26" s="301">
        <v>2163144</v>
      </c>
    </row>
    <row r="27" spans="1:5">
      <c r="A27" s="299" t="s">
        <v>312</v>
      </c>
      <c r="B27" s="300" t="s">
        <v>313</v>
      </c>
      <c r="C27" s="301">
        <v>477328212</v>
      </c>
      <c r="D27" s="301">
        <v>0</v>
      </c>
      <c r="E27" s="301">
        <v>259998490</v>
      </c>
    </row>
    <row r="28" spans="1:5" ht="38.25">
      <c r="A28" s="296" t="s">
        <v>314</v>
      </c>
      <c r="B28" s="297" t="s">
        <v>315</v>
      </c>
      <c r="C28" s="298">
        <v>28891723</v>
      </c>
      <c r="D28" s="298">
        <v>0</v>
      </c>
      <c r="E28" s="298">
        <v>25565134</v>
      </c>
    </row>
    <row r="29" spans="1:5" ht="25.5">
      <c r="A29" s="296" t="s">
        <v>316</v>
      </c>
      <c r="B29" s="297" t="s">
        <v>317</v>
      </c>
      <c r="C29" s="298">
        <v>6009619</v>
      </c>
      <c r="D29" s="298">
        <v>0</v>
      </c>
      <c r="E29" s="298">
        <v>5679486</v>
      </c>
    </row>
    <row r="30" spans="1:5" ht="25.5">
      <c r="A30" s="296" t="s">
        <v>318</v>
      </c>
      <c r="B30" s="297" t="s">
        <v>319</v>
      </c>
      <c r="C30" s="298">
        <v>18557662</v>
      </c>
      <c r="D30" s="298">
        <v>0</v>
      </c>
      <c r="E30" s="298">
        <v>15182828</v>
      </c>
    </row>
    <row r="31" spans="1:5" ht="25.5">
      <c r="A31" s="296" t="s">
        <v>320</v>
      </c>
      <c r="B31" s="297" t="s">
        <v>321</v>
      </c>
      <c r="C31" s="298">
        <v>4324442</v>
      </c>
      <c r="D31" s="298">
        <v>0</v>
      </c>
      <c r="E31" s="298">
        <v>4702820</v>
      </c>
    </row>
    <row r="32" spans="1:5" ht="38.25">
      <c r="A32" s="296" t="s">
        <v>322</v>
      </c>
      <c r="B32" s="297" t="s">
        <v>323</v>
      </c>
      <c r="C32" s="298">
        <v>36851781</v>
      </c>
      <c r="D32" s="298">
        <v>0</v>
      </c>
      <c r="E32" s="298">
        <v>17519164</v>
      </c>
    </row>
    <row r="33" spans="1:5" ht="51">
      <c r="A33" s="296" t="s">
        <v>324</v>
      </c>
      <c r="B33" s="297" t="s">
        <v>325</v>
      </c>
      <c r="C33" s="298">
        <v>29844241</v>
      </c>
      <c r="D33" s="298">
        <v>0</v>
      </c>
      <c r="E33" s="298">
        <v>14406700</v>
      </c>
    </row>
    <row r="34" spans="1:5" ht="25.5">
      <c r="A34" s="296" t="s">
        <v>326</v>
      </c>
      <c r="B34" s="297" t="s">
        <v>327</v>
      </c>
      <c r="C34" s="298">
        <v>2773496</v>
      </c>
      <c r="D34" s="298">
        <v>0</v>
      </c>
      <c r="E34" s="298">
        <v>2422820</v>
      </c>
    </row>
    <row r="35" spans="1:5" ht="38.25">
      <c r="A35" s="296" t="s">
        <v>328</v>
      </c>
      <c r="B35" s="297" t="s">
        <v>329</v>
      </c>
      <c r="C35" s="298">
        <v>4178044</v>
      </c>
      <c r="D35" s="298">
        <v>0</v>
      </c>
      <c r="E35" s="298">
        <v>689644</v>
      </c>
    </row>
    <row r="36" spans="1:5" ht="25.5">
      <c r="A36" s="296" t="s">
        <v>330</v>
      </c>
      <c r="B36" s="297" t="s">
        <v>331</v>
      </c>
      <c r="C36" s="298">
        <v>56000</v>
      </c>
      <c r="D36" s="298">
        <v>0</v>
      </c>
      <c r="E36" s="298">
        <v>0</v>
      </c>
    </row>
    <row r="37" spans="1:5" ht="38.25">
      <c r="A37" s="296" t="s">
        <v>332</v>
      </c>
      <c r="B37" s="297" t="s">
        <v>333</v>
      </c>
      <c r="C37" s="298">
        <v>293145</v>
      </c>
      <c r="D37" s="298">
        <v>0</v>
      </c>
      <c r="E37" s="298">
        <v>263617</v>
      </c>
    </row>
    <row r="38" spans="1:5" ht="51">
      <c r="A38" s="296" t="s">
        <v>334</v>
      </c>
      <c r="B38" s="297" t="s">
        <v>335</v>
      </c>
      <c r="C38" s="298">
        <v>293145</v>
      </c>
      <c r="D38" s="298">
        <v>0</v>
      </c>
      <c r="E38" s="298">
        <v>263617</v>
      </c>
    </row>
    <row r="39" spans="1:5" ht="25.5">
      <c r="A39" s="299" t="s">
        <v>336</v>
      </c>
      <c r="B39" s="300" t="s">
        <v>337</v>
      </c>
      <c r="C39" s="301">
        <v>66036649</v>
      </c>
      <c r="D39" s="301">
        <v>0</v>
      </c>
      <c r="E39" s="301">
        <v>43347915</v>
      </c>
    </row>
    <row r="40" spans="1:5" ht="38.25">
      <c r="A40" s="296" t="s">
        <v>338</v>
      </c>
      <c r="B40" s="297" t="s">
        <v>339</v>
      </c>
      <c r="C40" s="298">
        <v>5729332</v>
      </c>
      <c r="D40" s="298">
        <v>0</v>
      </c>
      <c r="E40" s="298">
        <v>0</v>
      </c>
    </row>
    <row r="41" spans="1:5" ht="38.25">
      <c r="A41" s="296" t="s">
        <v>340</v>
      </c>
      <c r="B41" s="297" t="s">
        <v>341</v>
      </c>
      <c r="C41" s="298">
        <v>5729332</v>
      </c>
      <c r="D41" s="298">
        <v>0</v>
      </c>
      <c r="E41" s="298">
        <v>0</v>
      </c>
    </row>
    <row r="42" spans="1:5" ht="38.25">
      <c r="A42" s="296" t="s">
        <v>342</v>
      </c>
      <c r="B42" s="297" t="s">
        <v>343</v>
      </c>
      <c r="C42" s="298">
        <v>0</v>
      </c>
      <c r="D42" s="298">
        <v>0</v>
      </c>
      <c r="E42" s="298">
        <v>517124</v>
      </c>
    </row>
    <row r="43" spans="1:5" ht="51">
      <c r="A43" s="296" t="s">
        <v>344</v>
      </c>
      <c r="B43" s="297" t="s">
        <v>345</v>
      </c>
      <c r="C43" s="298">
        <v>0</v>
      </c>
      <c r="D43" s="298">
        <v>0</v>
      </c>
      <c r="E43" s="298">
        <v>517124</v>
      </c>
    </row>
    <row r="44" spans="1:5" ht="25.5">
      <c r="A44" s="299" t="s">
        <v>346</v>
      </c>
      <c r="B44" s="300" t="s">
        <v>347</v>
      </c>
      <c r="C44" s="301">
        <v>5729332</v>
      </c>
      <c r="D44" s="301">
        <v>0</v>
      </c>
      <c r="E44" s="301">
        <v>517124</v>
      </c>
    </row>
    <row r="45" spans="1:5">
      <c r="A45" s="296" t="s">
        <v>348</v>
      </c>
      <c r="B45" s="297" t="s">
        <v>349</v>
      </c>
      <c r="C45" s="298">
        <v>594916</v>
      </c>
      <c r="D45" s="298">
        <v>0</v>
      </c>
      <c r="E45" s="298">
        <v>3890087</v>
      </c>
    </row>
    <row r="46" spans="1:5" ht="25.5">
      <c r="A46" s="296" t="s">
        <v>350</v>
      </c>
      <c r="B46" s="297" t="s">
        <v>351</v>
      </c>
      <c r="C46" s="298">
        <v>594915</v>
      </c>
      <c r="D46" s="298">
        <v>0</v>
      </c>
      <c r="E46" s="298">
        <v>3865086</v>
      </c>
    </row>
    <row r="47" spans="1:5" ht="25.5">
      <c r="A47" s="296" t="s">
        <v>352</v>
      </c>
      <c r="B47" s="297" t="s">
        <v>353</v>
      </c>
      <c r="C47" s="298">
        <v>1</v>
      </c>
      <c r="D47" s="298">
        <v>0</v>
      </c>
      <c r="E47" s="298">
        <v>25001</v>
      </c>
    </row>
    <row r="48" spans="1:5">
      <c r="A48" s="296" t="s">
        <v>354</v>
      </c>
      <c r="B48" s="297" t="s">
        <v>355</v>
      </c>
      <c r="C48" s="298">
        <v>400000</v>
      </c>
      <c r="D48" s="298">
        <v>0</v>
      </c>
      <c r="E48" s="298">
        <v>500000</v>
      </c>
    </row>
    <row r="49" spans="1:5" ht="25.5">
      <c r="A49" s="299" t="s">
        <v>356</v>
      </c>
      <c r="B49" s="300" t="s">
        <v>357</v>
      </c>
      <c r="C49" s="301">
        <v>994916</v>
      </c>
      <c r="D49" s="301">
        <v>0</v>
      </c>
      <c r="E49" s="301">
        <v>4390087</v>
      </c>
    </row>
    <row r="50" spans="1:5">
      <c r="A50" s="299" t="s">
        <v>358</v>
      </c>
      <c r="B50" s="300" t="s">
        <v>359</v>
      </c>
      <c r="C50" s="301">
        <v>72760897</v>
      </c>
      <c r="D50" s="301">
        <v>0</v>
      </c>
      <c r="E50" s="301">
        <v>48255126</v>
      </c>
    </row>
    <row r="51" spans="1:5" ht="25.5">
      <c r="A51" s="296" t="s">
        <v>360</v>
      </c>
      <c r="B51" s="297" t="s">
        <v>361</v>
      </c>
      <c r="C51" s="298">
        <v>0</v>
      </c>
      <c r="D51" s="298">
        <v>0</v>
      </c>
      <c r="E51" s="298">
        <v>4870492</v>
      </c>
    </row>
    <row r="52" spans="1:5" ht="25.5">
      <c r="A52" s="299" t="s">
        <v>362</v>
      </c>
      <c r="B52" s="300" t="s">
        <v>363</v>
      </c>
      <c r="C52" s="301">
        <v>0</v>
      </c>
      <c r="D52" s="301">
        <v>0</v>
      </c>
      <c r="E52" s="301">
        <v>4870492</v>
      </c>
    </row>
    <row r="53" spans="1:5">
      <c r="A53" s="296" t="s">
        <v>364</v>
      </c>
      <c r="B53" s="297" t="s">
        <v>365</v>
      </c>
      <c r="C53" s="298">
        <v>0</v>
      </c>
      <c r="D53" s="298">
        <v>0</v>
      </c>
      <c r="E53" s="298">
        <v>-2396121</v>
      </c>
    </row>
    <row r="54" spans="1:5" ht="25.5">
      <c r="A54" s="299" t="s">
        <v>366</v>
      </c>
      <c r="B54" s="300" t="s">
        <v>367</v>
      </c>
      <c r="C54" s="301">
        <v>0</v>
      </c>
      <c r="D54" s="301">
        <v>0</v>
      </c>
      <c r="E54" s="301">
        <v>-2396121</v>
      </c>
    </row>
    <row r="55" spans="1:5" ht="38.25">
      <c r="A55" s="296" t="s">
        <v>368</v>
      </c>
      <c r="B55" s="297" t="s">
        <v>369</v>
      </c>
      <c r="C55" s="298">
        <v>20704</v>
      </c>
      <c r="D55" s="298">
        <v>0</v>
      </c>
      <c r="E55" s="298">
        <v>0</v>
      </c>
    </row>
    <row r="56" spans="1:5" ht="25.5">
      <c r="A56" s="299" t="s">
        <v>370</v>
      </c>
      <c r="B56" s="300" t="s">
        <v>371</v>
      </c>
      <c r="C56" s="301">
        <v>20704</v>
      </c>
      <c r="D56" s="301">
        <v>0</v>
      </c>
      <c r="E56" s="301">
        <v>0</v>
      </c>
    </row>
    <row r="57" spans="1:5" ht="25.5">
      <c r="A57" s="299" t="s">
        <v>372</v>
      </c>
      <c r="B57" s="300" t="s">
        <v>373</v>
      </c>
      <c r="C57" s="301">
        <v>20704</v>
      </c>
      <c r="D57" s="301">
        <v>0</v>
      </c>
      <c r="E57" s="301">
        <v>2474371</v>
      </c>
    </row>
    <row r="58" spans="1:5">
      <c r="A58" s="299" t="s">
        <v>374</v>
      </c>
      <c r="B58" s="300" t="s">
        <v>375</v>
      </c>
      <c r="C58" s="301">
        <v>6004929729</v>
      </c>
      <c r="D58" s="301">
        <v>0</v>
      </c>
      <c r="E58" s="301">
        <v>6230522185</v>
      </c>
    </row>
    <row r="59" spans="1:5">
      <c r="A59" s="296" t="s">
        <v>376</v>
      </c>
      <c r="B59" s="297" t="s">
        <v>377</v>
      </c>
      <c r="C59" s="298">
        <v>6878781767</v>
      </c>
      <c r="D59" s="298">
        <v>0</v>
      </c>
      <c r="E59" s="298">
        <v>6878781767</v>
      </c>
    </row>
    <row r="60" spans="1:5" ht="25.5">
      <c r="A60" s="296" t="s">
        <v>378</v>
      </c>
      <c r="B60" s="297" t="s">
        <v>379</v>
      </c>
      <c r="C60" s="298">
        <v>320551827</v>
      </c>
      <c r="D60" s="298">
        <v>0</v>
      </c>
      <c r="E60" s="298">
        <v>320551827</v>
      </c>
    </row>
    <row r="61" spans="1:5" ht="25.5">
      <c r="A61" s="299" t="s">
        <v>380</v>
      </c>
      <c r="B61" s="300" t="s">
        <v>381</v>
      </c>
      <c r="C61" s="301">
        <v>320551827</v>
      </c>
      <c r="D61" s="301">
        <v>0</v>
      </c>
      <c r="E61" s="301">
        <v>320551827</v>
      </c>
    </row>
    <row r="62" spans="1:5">
      <c r="A62" s="296" t="s">
        <v>382</v>
      </c>
      <c r="B62" s="297" t="s">
        <v>383</v>
      </c>
      <c r="C62" s="298">
        <v>-2128407527</v>
      </c>
      <c r="D62" s="298">
        <v>0</v>
      </c>
      <c r="E62" s="298">
        <v>-1927883706</v>
      </c>
    </row>
    <row r="63" spans="1:5">
      <c r="A63" s="296" t="s">
        <v>384</v>
      </c>
      <c r="B63" s="297" t="s">
        <v>385</v>
      </c>
      <c r="C63" s="298">
        <v>200523821</v>
      </c>
      <c r="D63" s="298">
        <v>0</v>
      </c>
      <c r="E63" s="298">
        <v>-203661272</v>
      </c>
    </row>
    <row r="64" spans="1:5">
      <c r="A64" s="299" t="s">
        <v>386</v>
      </c>
      <c r="B64" s="300" t="s">
        <v>387</v>
      </c>
      <c r="C64" s="301">
        <v>5271449888</v>
      </c>
      <c r="D64" s="301">
        <v>0</v>
      </c>
      <c r="E64" s="301">
        <v>5067788616</v>
      </c>
    </row>
    <row r="65" spans="1:5" ht="25.5">
      <c r="A65" s="296" t="s">
        <v>388</v>
      </c>
      <c r="B65" s="297" t="s">
        <v>389</v>
      </c>
      <c r="C65" s="298">
        <v>5649483</v>
      </c>
      <c r="D65" s="298">
        <v>0</v>
      </c>
      <c r="E65" s="298">
        <v>5317145</v>
      </c>
    </row>
    <row r="66" spans="1:5" ht="25.5">
      <c r="A66" s="299" t="s">
        <v>390</v>
      </c>
      <c r="B66" s="300" t="s">
        <v>391</v>
      </c>
      <c r="C66" s="301">
        <v>5649483</v>
      </c>
      <c r="D66" s="301">
        <v>0</v>
      </c>
      <c r="E66" s="301">
        <v>5317145</v>
      </c>
    </row>
    <row r="67" spans="1:5" ht="38.25">
      <c r="A67" s="296" t="s">
        <v>392</v>
      </c>
      <c r="B67" s="297" t="s">
        <v>393</v>
      </c>
      <c r="C67" s="298">
        <v>11034769</v>
      </c>
      <c r="D67" s="298">
        <v>0</v>
      </c>
      <c r="E67" s="298">
        <v>12097311</v>
      </c>
    </row>
    <row r="68" spans="1:5" ht="38.25">
      <c r="A68" s="296" t="s">
        <v>394</v>
      </c>
      <c r="B68" s="297" t="s">
        <v>395</v>
      </c>
      <c r="C68" s="298">
        <v>11034769</v>
      </c>
      <c r="D68" s="298">
        <v>0</v>
      </c>
      <c r="E68" s="298">
        <v>12097311</v>
      </c>
    </row>
    <row r="69" spans="1:5" ht="25.5">
      <c r="A69" s="299" t="s">
        <v>396</v>
      </c>
      <c r="B69" s="300" t="s">
        <v>397</v>
      </c>
      <c r="C69" s="301">
        <v>11034769</v>
      </c>
      <c r="D69" s="301">
        <v>0</v>
      </c>
      <c r="E69" s="301">
        <v>12097311</v>
      </c>
    </row>
    <row r="70" spans="1:5">
      <c r="A70" s="296" t="s">
        <v>398</v>
      </c>
      <c r="B70" s="297" t="s">
        <v>399</v>
      </c>
      <c r="C70" s="298">
        <v>5582934</v>
      </c>
      <c r="D70" s="298">
        <v>0</v>
      </c>
      <c r="E70" s="298">
        <v>8903660</v>
      </c>
    </row>
    <row r="71" spans="1:5" ht="25.5">
      <c r="A71" s="296" t="s">
        <v>400</v>
      </c>
      <c r="B71" s="297" t="s">
        <v>401</v>
      </c>
      <c r="C71" s="298">
        <v>0</v>
      </c>
      <c r="D71" s="298">
        <v>0</v>
      </c>
      <c r="E71" s="298">
        <v>799373</v>
      </c>
    </row>
    <row r="72" spans="1:5" ht="25.5">
      <c r="A72" s="299" t="s">
        <v>402</v>
      </c>
      <c r="B72" s="300" t="s">
        <v>403</v>
      </c>
      <c r="C72" s="301">
        <v>5582934</v>
      </c>
      <c r="D72" s="301">
        <v>0</v>
      </c>
      <c r="E72" s="301">
        <v>9703033</v>
      </c>
    </row>
    <row r="73" spans="1:5">
      <c r="A73" s="299" t="s">
        <v>404</v>
      </c>
      <c r="B73" s="300" t="s">
        <v>405</v>
      </c>
      <c r="C73" s="301">
        <v>22267186</v>
      </c>
      <c r="D73" s="301">
        <v>0</v>
      </c>
      <c r="E73" s="301">
        <v>27117489</v>
      </c>
    </row>
    <row r="74" spans="1:5" ht="25.5">
      <c r="A74" s="296" t="s">
        <v>406</v>
      </c>
      <c r="B74" s="297" t="s">
        <v>407</v>
      </c>
      <c r="C74" s="298">
        <v>28408569</v>
      </c>
      <c r="D74" s="298">
        <v>0</v>
      </c>
      <c r="E74" s="298">
        <v>26066908</v>
      </c>
    </row>
    <row r="75" spans="1:5">
      <c r="A75" s="296" t="s">
        <v>408</v>
      </c>
      <c r="B75" s="297" t="s">
        <v>409</v>
      </c>
      <c r="C75" s="298">
        <v>682804086</v>
      </c>
      <c r="D75" s="298">
        <v>0</v>
      </c>
      <c r="E75" s="298">
        <v>1109549172</v>
      </c>
    </row>
    <row r="76" spans="1:5" ht="25.5">
      <c r="A76" s="299" t="s">
        <v>410</v>
      </c>
      <c r="B76" s="300" t="s">
        <v>411</v>
      </c>
      <c r="C76" s="301">
        <v>711212655</v>
      </c>
      <c r="D76" s="301">
        <v>0</v>
      </c>
      <c r="E76" s="301">
        <v>1135616080</v>
      </c>
    </row>
    <row r="77" spans="1:5">
      <c r="A77" s="299" t="s">
        <v>412</v>
      </c>
      <c r="B77" s="300" t="s">
        <v>413</v>
      </c>
      <c r="C77" s="301">
        <v>6004929729</v>
      </c>
      <c r="D77" s="301">
        <v>0</v>
      </c>
      <c r="E77" s="301">
        <v>6230522185</v>
      </c>
    </row>
  </sheetData>
  <mergeCells count="1">
    <mergeCell ref="A1:E1"/>
  </mergeCells>
  <pageMargins left="0.7" right="0.7" top="0.75" bottom="0.75" header="0.3" footer="0.3"/>
  <pageSetup paperSize="9" scale="90" orientation="landscape" r:id="rId1"/>
  <headerFooter>
    <oddHeader>&amp;L16. melléklet az 10/2017.(V.19.) önk.rendelethez, Ft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C12"/>
  <sheetViews>
    <sheetView view="pageLayout" zoomScaleNormal="100" workbookViewId="0">
      <selection activeCell="C7" sqref="C7"/>
    </sheetView>
  </sheetViews>
  <sheetFormatPr defaultRowHeight="12.75"/>
  <cols>
    <col min="1" max="1" width="8.140625" customWidth="1"/>
    <col min="2" max="2" width="41" customWidth="1"/>
    <col min="3" max="3" width="32.85546875" customWidth="1"/>
  </cols>
  <sheetData>
    <row r="1" spans="1:3" ht="21" customHeight="1">
      <c r="A1" s="595" t="s">
        <v>414</v>
      </c>
      <c r="B1" s="596"/>
      <c r="C1" s="596"/>
    </row>
    <row r="2" spans="1:3" ht="15">
      <c r="A2" s="295" t="s">
        <v>262</v>
      </c>
      <c r="B2" s="295" t="s">
        <v>94</v>
      </c>
      <c r="C2" s="295" t="s">
        <v>415</v>
      </c>
    </row>
    <row r="3" spans="1:3" ht="15">
      <c r="A3" s="295">
        <v>1</v>
      </c>
      <c r="B3" s="295">
        <v>2</v>
      </c>
      <c r="C3" s="295">
        <v>3</v>
      </c>
    </row>
    <row r="4" spans="1:3" ht="25.5">
      <c r="A4" s="296" t="s">
        <v>416</v>
      </c>
      <c r="B4" s="297" t="s">
        <v>417</v>
      </c>
      <c r="C4" s="298">
        <v>1026792195</v>
      </c>
    </row>
    <row r="5" spans="1:3" ht="25.5">
      <c r="A5" s="296" t="s">
        <v>266</v>
      </c>
      <c r="B5" s="297" t="s">
        <v>418</v>
      </c>
      <c r="C5" s="298">
        <v>1245930091</v>
      </c>
    </row>
    <row r="6" spans="1:3" ht="25.5">
      <c r="A6" s="299" t="s">
        <v>419</v>
      </c>
      <c r="B6" s="300" t="s">
        <v>420</v>
      </c>
      <c r="C6" s="301">
        <v>-219137896</v>
      </c>
    </row>
    <row r="7" spans="1:3" ht="25.5">
      <c r="A7" s="296" t="s">
        <v>268</v>
      </c>
      <c r="B7" s="297" t="s">
        <v>421</v>
      </c>
      <c r="C7" s="298">
        <v>947625563</v>
      </c>
    </row>
    <row r="8" spans="1:3" ht="25.5">
      <c r="A8" s="296" t="s">
        <v>270</v>
      </c>
      <c r="B8" s="297" t="s">
        <v>422</v>
      </c>
      <c r="C8" s="298">
        <v>493477460</v>
      </c>
    </row>
    <row r="9" spans="1:3" ht="25.5">
      <c r="A9" s="299" t="s">
        <v>272</v>
      </c>
      <c r="B9" s="300" t="s">
        <v>423</v>
      </c>
      <c r="C9" s="301">
        <v>454148103</v>
      </c>
    </row>
    <row r="10" spans="1:3" ht="25.5">
      <c r="A10" s="302" t="s">
        <v>424</v>
      </c>
      <c r="B10" s="303" t="s">
        <v>425</v>
      </c>
      <c r="C10" s="304">
        <v>235010207</v>
      </c>
    </row>
    <row r="11" spans="1:3">
      <c r="A11" s="299" t="s">
        <v>426</v>
      </c>
      <c r="B11" s="300" t="s">
        <v>427</v>
      </c>
      <c r="C11" s="301">
        <v>235010207</v>
      </c>
    </row>
    <row r="12" spans="1:3" ht="25.5">
      <c r="A12" s="299" t="s">
        <v>428</v>
      </c>
      <c r="B12" s="300" t="s">
        <v>429</v>
      </c>
      <c r="C12" s="301">
        <v>235010207</v>
      </c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>&amp;L17. melléklet az 10/2017.(V.19.) önk.rendelethez, Ft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I19"/>
  <sheetViews>
    <sheetView view="pageLayout" topLeftCell="D1" zoomScaleNormal="100" workbookViewId="0">
      <selection activeCell="G6" sqref="G6"/>
    </sheetView>
  </sheetViews>
  <sheetFormatPr defaultRowHeight="12.75"/>
  <cols>
    <col min="1" max="1" width="8.140625" customWidth="1"/>
    <col min="2" max="2" width="32.140625" customWidth="1"/>
    <col min="3" max="3" width="15.140625" customWidth="1"/>
    <col min="4" max="4" width="18.7109375" customWidth="1"/>
    <col min="5" max="5" width="16.85546875" customWidth="1"/>
    <col min="6" max="6" width="12.5703125" customWidth="1"/>
    <col min="7" max="7" width="15.7109375" customWidth="1"/>
    <col min="8" max="8" width="16" customWidth="1"/>
    <col min="9" max="9" width="20.7109375" customWidth="1"/>
  </cols>
  <sheetData>
    <row r="1" spans="1:9" ht="30" customHeight="1">
      <c r="A1" s="595" t="s">
        <v>430</v>
      </c>
      <c r="B1" s="596"/>
      <c r="C1" s="596"/>
      <c r="D1" s="596"/>
      <c r="E1" s="596"/>
      <c r="F1" s="596"/>
      <c r="G1" s="596"/>
      <c r="H1" s="596"/>
      <c r="I1" s="596"/>
    </row>
    <row r="2" spans="1:9" ht="75">
      <c r="A2" s="295" t="s">
        <v>262</v>
      </c>
      <c r="B2" s="295" t="s">
        <v>94</v>
      </c>
      <c r="C2" s="295" t="s">
        <v>431</v>
      </c>
      <c r="D2" s="295" t="s">
        <v>432</v>
      </c>
      <c r="E2" s="295" t="s">
        <v>433</v>
      </c>
      <c r="F2" s="295" t="s">
        <v>434</v>
      </c>
      <c r="G2" s="295" t="s">
        <v>435</v>
      </c>
      <c r="H2" s="295" t="s">
        <v>436</v>
      </c>
      <c r="I2" s="295" t="s">
        <v>437</v>
      </c>
    </row>
    <row r="3" spans="1:9" ht="15">
      <c r="A3" s="295">
        <v>1</v>
      </c>
      <c r="B3" s="295">
        <v>2</v>
      </c>
      <c r="C3" s="295">
        <v>3</v>
      </c>
      <c r="D3" s="295">
        <v>4</v>
      </c>
      <c r="E3" s="295">
        <v>5</v>
      </c>
      <c r="F3" s="295">
        <v>6</v>
      </c>
      <c r="G3" s="295">
        <v>7</v>
      </c>
      <c r="H3" s="295">
        <v>8</v>
      </c>
      <c r="I3" s="295">
        <v>9</v>
      </c>
    </row>
    <row r="4" spans="1:9" ht="25.5">
      <c r="A4" s="299" t="s">
        <v>416</v>
      </c>
      <c r="B4" s="300" t="s">
        <v>438</v>
      </c>
      <c r="C4" s="301">
        <v>71314485</v>
      </c>
      <c r="D4" s="301">
        <v>7630303339</v>
      </c>
      <c r="E4" s="301">
        <v>445245542</v>
      </c>
      <c r="F4" s="301">
        <v>0</v>
      </c>
      <c r="G4" s="301">
        <v>149855322</v>
      </c>
      <c r="H4" s="301">
        <v>0</v>
      </c>
      <c r="I4" s="301">
        <v>8296718688</v>
      </c>
    </row>
    <row r="5" spans="1:9" ht="25.5">
      <c r="A5" s="296" t="s">
        <v>266</v>
      </c>
      <c r="B5" s="297" t="s">
        <v>439</v>
      </c>
      <c r="C5" s="298">
        <v>0</v>
      </c>
      <c r="D5" s="298">
        <v>0</v>
      </c>
      <c r="E5" s="298">
        <v>0</v>
      </c>
      <c r="F5" s="298">
        <v>0</v>
      </c>
      <c r="G5" s="298">
        <v>24452433</v>
      </c>
      <c r="H5" s="298">
        <v>0</v>
      </c>
      <c r="I5" s="298">
        <v>24452433</v>
      </c>
    </row>
    <row r="6" spans="1:9" ht="25.5">
      <c r="A6" s="296" t="s">
        <v>268</v>
      </c>
      <c r="B6" s="297" t="s">
        <v>440</v>
      </c>
      <c r="C6" s="298">
        <v>0</v>
      </c>
      <c r="D6" s="298">
        <v>259863336</v>
      </c>
      <c r="E6" s="298">
        <v>34920140</v>
      </c>
      <c r="F6" s="298">
        <v>0</v>
      </c>
      <c r="G6" s="298">
        <v>0</v>
      </c>
      <c r="H6" s="298">
        <v>0</v>
      </c>
      <c r="I6" s="298">
        <v>294783476</v>
      </c>
    </row>
    <row r="7" spans="1:9">
      <c r="A7" s="296" t="s">
        <v>270</v>
      </c>
      <c r="B7" s="297" t="s">
        <v>441</v>
      </c>
      <c r="C7" s="298">
        <v>0</v>
      </c>
      <c r="D7" s="298">
        <v>400402425</v>
      </c>
      <c r="E7" s="298">
        <v>58899761</v>
      </c>
      <c r="F7" s="298">
        <v>0</v>
      </c>
      <c r="G7" s="298">
        <v>0</v>
      </c>
      <c r="H7" s="298">
        <v>0</v>
      </c>
      <c r="I7" s="298">
        <v>459302186</v>
      </c>
    </row>
    <row r="8" spans="1:9">
      <c r="A8" s="296" t="s">
        <v>424</v>
      </c>
      <c r="B8" s="297" t="s">
        <v>442</v>
      </c>
      <c r="C8" s="298">
        <v>908331</v>
      </c>
      <c r="D8" s="298">
        <v>0</v>
      </c>
      <c r="E8" s="298">
        <v>0</v>
      </c>
      <c r="F8" s="298">
        <v>0</v>
      </c>
      <c r="G8" s="298">
        <v>0</v>
      </c>
      <c r="H8" s="298">
        <v>0</v>
      </c>
      <c r="I8" s="298">
        <v>908331</v>
      </c>
    </row>
    <row r="9" spans="1:9">
      <c r="A9" s="299" t="s">
        <v>274</v>
      </c>
      <c r="B9" s="300" t="s">
        <v>443</v>
      </c>
      <c r="C9" s="301">
        <v>908331</v>
      </c>
      <c r="D9" s="301">
        <v>660265761</v>
      </c>
      <c r="E9" s="301">
        <v>93819901</v>
      </c>
      <c r="F9" s="301">
        <v>0</v>
      </c>
      <c r="G9" s="301">
        <v>24452433</v>
      </c>
      <c r="H9" s="301">
        <v>0</v>
      </c>
      <c r="I9" s="301">
        <v>779446426</v>
      </c>
    </row>
    <row r="10" spans="1:9">
      <c r="A10" s="296" t="s">
        <v>280</v>
      </c>
      <c r="B10" s="297" t="s">
        <v>444</v>
      </c>
      <c r="C10" s="298">
        <v>0</v>
      </c>
      <c r="D10" s="298">
        <v>0</v>
      </c>
      <c r="E10" s="298">
        <v>0</v>
      </c>
      <c r="F10" s="298">
        <v>0</v>
      </c>
      <c r="G10" s="298">
        <v>136128049</v>
      </c>
      <c r="H10" s="298">
        <v>0</v>
      </c>
      <c r="I10" s="298">
        <v>136128049</v>
      </c>
    </row>
    <row r="11" spans="1:9">
      <c r="A11" s="299" t="s">
        <v>445</v>
      </c>
      <c r="B11" s="300" t="s">
        <v>446</v>
      </c>
      <c r="C11" s="301">
        <v>0</v>
      </c>
      <c r="D11" s="301">
        <v>0</v>
      </c>
      <c r="E11" s="301">
        <v>0</v>
      </c>
      <c r="F11" s="301">
        <v>0</v>
      </c>
      <c r="G11" s="301">
        <v>136128049</v>
      </c>
      <c r="H11" s="301">
        <v>0</v>
      </c>
      <c r="I11" s="301">
        <v>136128049</v>
      </c>
    </row>
    <row r="12" spans="1:9">
      <c r="A12" s="299" t="s">
        <v>426</v>
      </c>
      <c r="B12" s="300" t="s">
        <v>447</v>
      </c>
      <c r="C12" s="301">
        <v>72222816</v>
      </c>
      <c r="D12" s="301">
        <v>8290569100</v>
      </c>
      <c r="E12" s="301">
        <v>539065443</v>
      </c>
      <c r="F12" s="301">
        <v>0</v>
      </c>
      <c r="G12" s="301">
        <v>38179706</v>
      </c>
      <c r="H12" s="301">
        <v>0</v>
      </c>
      <c r="I12" s="301">
        <v>8940037065</v>
      </c>
    </row>
    <row r="13" spans="1:9" ht="25.5">
      <c r="A13" s="299" t="s">
        <v>282</v>
      </c>
      <c r="B13" s="300" t="s">
        <v>448</v>
      </c>
      <c r="C13" s="301">
        <v>60315961</v>
      </c>
      <c r="D13" s="301">
        <v>2606494375</v>
      </c>
      <c r="E13" s="301">
        <v>186417498</v>
      </c>
      <c r="F13" s="301">
        <v>0</v>
      </c>
      <c r="G13" s="301">
        <v>0</v>
      </c>
      <c r="H13" s="301">
        <v>0</v>
      </c>
      <c r="I13" s="301">
        <v>2853227834</v>
      </c>
    </row>
    <row r="14" spans="1:9" ht="25.5">
      <c r="A14" s="296" t="s">
        <v>428</v>
      </c>
      <c r="B14" s="297" t="s">
        <v>449</v>
      </c>
      <c r="C14" s="298">
        <v>4169337</v>
      </c>
      <c r="D14" s="298">
        <v>124949631</v>
      </c>
      <c r="E14" s="298">
        <v>59740037</v>
      </c>
      <c r="F14" s="298">
        <v>0</v>
      </c>
      <c r="G14" s="298">
        <v>0</v>
      </c>
      <c r="H14" s="298">
        <v>0</v>
      </c>
      <c r="I14" s="298">
        <v>188859005</v>
      </c>
    </row>
    <row r="15" spans="1:9" ht="25.5">
      <c r="A15" s="296" t="s">
        <v>450</v>
      </c>
      <c r="B15" s="297" t="s">
        <v>451</v>
      </c>
      <c r="C15" s="298">
        <v>0</v>
      </c>
      <c r="D15" s="298">
        <v>0</v>
      </c>
      <c r="E15" s="298">
        <v>363840</v>
      </c>
      <c r="F15" s="298">
        <v>0</v>
      </c>
      <c r="G15" s="298">
        <v>0</v>
      </c>
      <c r="H15" s="298">
        <v>0</v>
      </c>
      <c r="I15" s="298">
        <v>363840</v>
      </c>
    </row>
    <row r="16" spans="1:9" ht="25.5">
      <c r="A16" s="299" t="s">
        <v>452</v>
      </c>
      <c r="B16" s="300" t="s">
        <v>453</v>
      </c>
      <c r="C16" s="301">
        <v>64485298</v>
      </c>
      <c r="D16" s="301">
        <v>2731444006</v>
      </c>
      <c r="E16" s="301">
        <v>245793695</v>
      </c>
      <c r="F16" s="301">
        <v>0</v>
      </c>
      <c r="G16" s="301">
        <v>0</v>
      </c>
      <c r="H16" s="301">
        <v>0</v>
      </c>
      <c r="I16" s="301">
        <v>3041722999</v>
      </c>
    </row>
    <row r="17" spans="1:9" ht="25.5">
      <c r="A17" s="299" t="s">
        <v>454</v>
      </c>
      <c r="B17" s="300" t="s">
        <v>455</v>
      </c>
      <c r="C17" s="301">
        <v>64485298</v>
      </c>
      <c r="D17" s="301">
        <v>2731444006</v>
      </c>
      <c r="E17" s="301">
        <v>245793695</v>
      </c>
      <c r="F17" s="301">
        <v>0</v>
      </c>
      <c r="G17" s="301">
        <v>0</v>
      </c>
      <c r="H17" s="301">
        <v>0</v>
      </c>
      <c r="I17" s="301">
        <v>3041722999</v>
      </c>
    </row>
    <row r="18" spans="1:9">
      <c r="A18" s="299" t="s">
        <v>456</v>
      </c>
      <c r="B18" s="300" t="s">
        <v>457</v>
      </c>
      <c r="C18" s="301">
        <v>7737518</v>
      </c>
      <c r="D18" s="301">
        <v>5559125094</v>
      </c>
      <c r="E18" s="301">
        <v>293271748</v>
      </c>
      <c r="F18" s="301">
        <v>0</v>
      </c>
      <c r="G18" s="301">
        <v>38179706</v>
      </c>
      <c r="H18" s="301">
        <v>0</v>
      </c>
      <c r="I18" s="301">
        <v>5898314066</v>
      </c>
    </row>
    <row r="19" spans="1:9" ht="25.5">
      <c r="A19" s="296" t="s">
        <v>458</v>
      </c>
      <c r="B19" s="297" t="s">
        <v>459</v>
      </c>
      <c r="C19" s="298">
        <v>60933140</v>
      </c>
      <c r="D19" s="298">
        <v>1826762129</v>
      </c>
      <c r="E19" s="298">
        <v>120858813</v>
      </c>
      <c r="F19" s="298">
        <v>0</v>
      </c>
      <c r="G19" s="298">
        <v>0</v>
      </c>
      <c r="H19" s="298">
        <v>0</v>
      </c>
      <c r="I19" s="298">
        <v>2008554082</v>
      </c>
    </row>
  </sheetData>
  <mergeCells count="1">
    <mergeCell ref="A1:I1"/>
  </mergeCells>
  <pageMargins left="0.7" right="0.7" top="0.75" bottom="0.75" header="0.3" footer="0.3"/>
  <pageSetup paperSize="9" scale="85" orientation="landscape" r:id="rId1"/>
  <headerFooter>
    <oddHeader>&amp;C18. melléklet az 10/2017.(V.19.) önk.rendelethez, Ft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52"/>
  <sheetViews>
    <sheetView view="pageLayout" topLeftCell="A58" zoomScaleNormal="100" workbookViewId="0">
      <selection activeCell="A2" sqref="A2:K2"/>
    </sheetView>
  </sheetViews>
  <sheetFormatPr defaultRowHeight="15"/>
  <cols>
    <col min="1" max="1" width="7.7109375" style="11" customWidth="1"/>
    <col min="2" max="2" width="6.7109375" style="11" customWidth="1"/>
    <col min="3" max="3" width="7" style="11" customWidth="1"/>
    <col min="4" max="4" width="38.42578125" style="8" customWidth="1"/>
    <col min="5" max="5" width="13.42578125" style="12" customWidth="1"/>
    <col min="6" max="6" width="15.28515625" style="12" customWidth="1"/>
    <col min="7" max="7" width="10.5703125" style="12" customWidth="1"/>
    <col min="8" max="8" width="15" style="12" customWidth="1"/>
    <col min="9" max="9" width="17.7109375" style="4" customWidth="1"/>
    <col min="10" max="10" width="14.42578125" customWidth="1"/>
    <col min="11" max="11" width="9.5703125" customWidth="1"/>
  </cols>
  <sheetData>
    <row r="1" spans="1:11" ht="19.5" customHeight="1">
      <c r="A1" s="464" t="s">
        <v>250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ht="24.75" customHeight="1">
      <c r="A2" s="465" t="s">
        <v>22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1" s="5" customFormat="1" ht="56.25">
      <c r="A3" s="43" t="s">
        <v>18</v>
      </c>
      <c r="B3" s="43" t="s">
        <v>19</v>
      </c>
      <c r="C3" s="43" t="s">
        <v>16</v>
      </c>
      <c r="D3" s="43" t="s">
        <v>17</v>
      </c>
      <c r="E3" s="44" t="s">
        <v>258</v>
      </c>
      <c r="F3" s="44" t="s">
        <v>259</v>
      </c>
      <c r="G3" s="44" t="s">
        <v>260</v>
      </c>
      <c r="H3" s="44" t="s">
        <v>175</v>
      </c>
      <c r="I3" s="44" t="s">
        <v>176</v>
      </c>
      <c r="J3" s="44" t="s">
        <v>167</v>
      </c>
      <c r="K3" s="44" t="s">
        <v>170</v>
      </c>
    </row>
    <row r="4" spans="1:11" s="278" customFormat="1" ht="30">
      <c r="A4" s="273" t="s">
        <v>6</v>
      </c>
      <c r="B4" s="273" t="s">
        <v>35</v>
      </c>
      <c r="C4" s="274"/>
      <c r="D4" s="275" t="s">
        <v>36</v>
      </c>
      <c r="E4" s="276">
        <f t="shared" ref="E4:J4" si="0">SUM(E5:E12)</f>
        <v>374163</v>
      </c>
      <c r="F4" s="276">
        <f t="shared" si="0"/>
        <v>148544</v>
      </c>
      <c r="G4" s="276">
        <f t="shared" si="0"/>
        <v>0</v>
      </c>
      <c r="H4" s="276">
        <f t="shared" si="0"/>
        <v>522707</v>
      </c>
      <c r="I4" s="276">
        <f t="shared" si="0"/>
        <v>531426</v>
      </c>
      <c r="J4" s="276">
        <f t="shared" si="0"/>
        <v>531426</v>
      </c>
      <c r="K4" s="276">
        <f>J4/I4*100</f>
        <v>100</v>
      </c>
    </row>
    <row r="5" spans="1:11" s="29" customFormat="1" ht="24" customHeight="1">
      <c r="A5" s="18"/>
      <c r="B5" s="18"/>
      <c r="C5" s="19" t="s">
        <v>29</v>
      </c>
      <c r="D5" s="20" t="s">
        <v>24</v>
      </c>
      <c r="E5" s="33">
        <v>137783</v>
      </c>
      <c r="F5" s="33"/>
      <c r="G5" s="33"/>
      <c r="H5" s="33">
        <f t="shared" ref="H5:H12" si="1">SUM(E5:G5)</f>
        <v>137783</v>
      </c>
      <c r="I5" s="33">
        <v>137783</v>
      </c>
      <c r="J5" s="33">
        <v>137783</v>
      </c>
      <c r="K5" s="154">
        <f>J5/I5*100</f>
        <v>100</v>
      </c>
    </row>
    <row r="6" spans="1:11" s="29" customFormat="1" ht="33" customHeight="1">
      <c r="A6" s="18"/>
      <c r="B6" s="18"/>
      <c r="C6" s="19" t="s">
        <v>30</v>
      </c>
      <c r="D6" s="20" t="s">
        <v>25</v>
      </c>
      <c r="E6" s="33">
        <v>75943</v>
      </c>
      <c r="F6" s="33"/>
      <c r="G6" s="33"/>
      <c r="H6" s="33">
        <f t="shared" si="1"/>
        <v>75943</v>
      </c>
      <c r="I6" s="33">
        <v>78323</v>
      </c>
      <c r="J6" s="33">
        <v>78323</v>
      </c>
      <c r="K6" s="154">
        <f t="shared" ref="K6:K44" si="2">J6/I6*100</f>
        <v>100</v>
      </c>
    </row>
    <row r="7" spans="1:11" s="29" customFormat="1" ht="24.75" customHeight="1">
      <c r="A7" s="18"/>
      <c r="B7" s="18"/>
      <c r="C7" s="19" t="s">
        <v>31</v>
      </c>
      <c r="D7" s="20" t="s">
        <v>26</v>
      </c>
      <c r="E7" s="33">
        <v>84418</v>
      </c>
      <c r="F7" s="33"/>
      <c r="G7" s="33"/>
      <c r="H7" s="33">
        <f t="shared" si="1"/>
        <v>84418</v>
      </c>
      <c r="I7" s="33">
        <v>82820</v>
      </c>
      <c r="J7" s="33">
        <v>82820</v>
      </c>
      <c r="K7" s="154">
        <f t="shared" si="2"/>
        <v>100</v>
      </c>
    </row>
    <row r="8" spans="1:11" s="29" customFormat="1" ht="23.25" customHeight="1">
      <c r="A8" s="18"/>
      <c r="B8" s="18"/>
      <c r="C8" s="19" t="s">
        <v>32</v>
      </c>
      <c r="D8" s="20" t="s">
        <v>27</v>
      </c>
      <c r="E8" s="33">
        <v>5920</v>
      </c>
      <c r="F8" s="38"/>
      <c r="G8" s="38"/>
      <c r="H8" s="33">
        <f t="shared" si="1"/>
        <v>5920</v>
      </c>
      <c r="I8" s="33">
        <v>6389</v>
      </c>
      <c r="J8" s="33">
        <v>6389</v>
      </c>
      <c r="K8" s="154">
        <f t="shared" si="2"/>
        <v>100</v>
      </c>
    </row>
    <row r="9" spans="1:11" s="29" customFormat="1" ht="27" customHeight="1">
      <c r="A9" s="18"/>
      <c r="B9" s="18"/>
      <c r="C9" s="19" t="s">
        <v>33</v>
      </c>
      <c r="D9" s="20" t="s">
        <v>23</v>
      </c>
      <c r="E9" s="68">
        <v>0</v>
      </c>
      <c r="F9" s="34"/>
      <c r="G9" s="34"/>
      <c r="H9" s="33">
        <f t="shared" si="1"/>
        <v>0</v>
      </c>
      <c r="I9" s="33">
        <v>16412</v>
      </c>
      <c r="J9" s="33">
        <v>16412</v>
      </c>
      <c r="K9" s="154">
        <f t="shared" si="2"/>
        <v>100</v>
      </c>
    </row>
    <row r="10" spans="1:11" s="29" customFormat="1" ht="33" customHeight="1">
      <c r="A10" s="18"/>
      <c r="B10" s="18"/>
      <c r="C10" s="19" t="s">
        <v>34</v>
      </c>
      <c r="D10" s="20" t="s">
        <v>28</v>
      </c>
      <c r="E10" s="33">
        <v>67099</v>
      </c>
      <c r="F10" s="33"/>
      <c r="G10" s="33"/>
      <c r="H10" s="33">
        <f t="shared" si="1"/>
        <v>67099</v>
      </c>
      <c r="I10" s="33">
        <v>1073</v>
      </c>
      <c r="J10" s="33">
        <v>1073</v>
      </c>
      <c r="K10" s="154">
        <f t="shared" si="2"/>
        <v>100</v>
      </c>
    </row>
    <row r="11" spans="1:11" s="29" customFormat="1" ht="33" customHeight="1">
      <c r="A11" s="18"/>
      <c r="B11" s="18"/>
      <c r="C11" s="19" t="s">
        <v>168</v>
      </c>
      <c r="D11" s="20" t="s">
        <v>169</v>
      </c>
      <c r="E11" s="33"/>
      <c r="F11" s="33"/>
      <c r="G11" s="33"/>
      <c r="H11" s="33"/>
      <c r="I11" s="33">
        <v>1380</v>
      </c>
      <c r="J11" s="33">
        <v>1380</v>
      </c>
      <c r="K11" s="154">
        <f t="shared" si="2"/>
        <v>100</v>
      </c>
    </row>
    <row r="12" spans="1:11" s="29" customFormat="1" ht="33" customHeight="1">
      <c r="A12" s="18"/>
      <c r="B12" s="18"/>
      <c r="C12" s="19" t="s">
        <v>68</v>
      </c>
      <c r="D12" s="20" t="s">
        <v>69</v>
      </c>
      <c r="E12" s="33">
        <v>3000</v>
      </c>
      <c r="F12" s="33">
        <v>148544</v>
      </c>
      <c r="G12" s="33"/>
      <c r="H12" s="33">
        <f t="shared" si="1"/>
        <v>151544</v>
      </c>
      <c r="I12" s="33">
        <v>207246</v>
      </c>
      <c r="J12" s="33">
        <v>207246</v>
      </c>
      <c r="K12" s="154">
        <f t="shared" si="2"/>
        <v>100</v>
      </c>
    </row>
    <row r="13" spans="1:11" s="278" customFormat="1" ht="27.75" customHeight="1">
      <c r="A13" s="273" t="s">
        <v>7</v>
      </c>
      <c r="B13" s="273" t="s">
        <v>38</v>
      </c>
      <c r="C13" s="274"/>
      <c r="D13" s="275" t="s">
        <v>37</v>
      </c>
      <c r="E13" s="276">
        <f>E14+E15</f>
        <v>0</v>
      </c>
      <c r="F13" s="276">
        <f>F14+F15</f>
        <v>136684</v>
      </c>
      <c r="G13" s="276">
        <f>G14+G15</f>
        <v>0</v>
      </c>
      <c r="H13" s="277">
        <f>SUM(E13:G13)</f>
        <v>136684</v>
      </c>
      <c r="I13" s="277">
        <f>I14+I15</f>
        <v>215444</v>
      </c>
      <c r="J13" s="277">
        <f>J14+J15</f>
        <v>168165</v>
      </c>
      <c r="K13" s="277">
        <f t="shared" si="2"/>
        <v>78.055086240507976</v>
      </c>
    </row>
    <row r="14" spans="1:11" s="122" customFormat="1" ht="25.5">
      <c r="A14" s="18"/>
      <c r="B14" s="18"/>
      <c r="C14" s="19" t="s">
        <v>39</v>
      </c>
      <c r="D14" s="20" t="s">
        <v>40</v>
      </c>
      <c r="E14" s="202">
        <v>0</v>
      </c>
      <c r="F14" s="202">
        <v>0</v>
      </c>
      <c r="G14" s="202">
        <v>0</v>
      </c>
      <c r="H14" s="203">
        <f>SUM(E14:G14)</f>
        <v>0</v>
      </c>
      <c r="I14" s="153">
        <v>18172</v>
      </c>
      <c r="J14" s="153">
        <v>18172</v>
      </c>
      <c r="K14" s="154">
        <f t="shared" si="2"/>
        <v>100</v>
      </c>
    </row>
    <row r="15" spans="1:11" s="29" customFormat="1" ht="25.5">
      <c r="A15" s="18"/>
      <c r="B15" s="18"/>
      <c r="C15" s="19" t="s">
        <v>70</v>
      </c>
      <c r="D15" s="20" t="s">
        <v>71</v>
      </c>
      <c r="E15" s="204">
        <v>0</v>
      </c>
      <c r="F15" s="204">
        <v>136684</v>
      </c>
      <c r="G15" s="204"/>
      <c r="H15" s="33">
        <f>SUM(E15:G15)</f>
        <v>136684</v>
      </c>
      <c r="I15" s="153">
        <v>197272</v>
      </c>
      <c r="J15" s="157">
        <v>149993</v>
      </c>
      <c r="K15" s="154">
        <f t="shared" si="2"/>
        <v>76.033598280546656</v>
      </c>
    </row>
    <row r="16" spans="1:11" s="278" customFormat="1">
      <c r="A16" s="273" t="s">
        <v>8</v>
      </c>
      <c r="B16" s="273" t="s">
        <v>41</v>
      </c>
      <c r="C16" s="274"/>
      <c r="D16" s="275" t="s">
        <v>42</v>
      </c>
      <c r="E16" s="276">
        <f t="shared" ref="E16:J16" si="3">E19+E21+E25+E18</f>
        <v>153807</v>
      </c>
      <c r="F16" s="276">
        <f t="shared" si="3"/>
        <v>0</v>
      </c>
      <c r="G16" s="276">
        <f t="shared" si="3"/>
        <v>0</v>
      </c>
      <c r="H16" s="276">
        <f t="shared" si="3"/>
        <v>153807</v>
      </c>
      <c r="I16" s="276">
        <f t="shared" si="3"/>
        <v>159731</v>
      </c>
      <c r="J16" s="276">
        <f t="shared" si="3"/>
        <v>159731</v>
      </c>
      <c r="K16" s="277">
        <f t="shared" si="2"/>
        <v>100</v>
      </c>
    </row>
    <row r="17" spans="1:11" s="122" customFormat="1" ht="15.75">
      <c r="A17" s="150"/>
      <c r="B17" s="150"/>
      <c r="C17" s="22" t="s">
        <v>104</v>
      </c>
      <c r="D17" s="23" t="s">
        <v>105</v>
      </c>
      <c r="E17" s="32">
        <f>E18</f>
        <v>0</v>
      </c>
      <c r="F17" s="32">
        <f>F18</f>
        <v>0</v>
      </c>
      <c r="G17" s="32">
        <f>G18</f>
        <v>0</v>
      </c>
      <c r="H17" s="32">
        <f>SUM(E17:G17)</f>
        <v>0</v>
      </c>
      <c r="I17" s="153">
        <v>0</v>
      </c>
      <c r="J17" s="53">
        <v>0</v>
      </c>
      <c r="K17" s="154"/>
    </row>
    <row r="18" spans="1:11" s="2" customFormat="1" ht="25.5">
      <c r="A18" s="151"/>
      <c r="B18" s="151"/>
      <c r="C18" s="19" t="s">
        <v>107</v>
      </c>
      <c r="D18" s="20" t="s">
        <v>106</v>
      </c>
      <c r="E18" s="33"/>
      <c r="F18" s="33"/>
      <c r="G18" s="33"/>
      <c r="H18" s="33">
        <f>SUM(E18:G18)</f>
        <v>0</v>
      </c>
      <c r="I18" s="153">
        <v>0</v>
      </c>
      <c r="J18" s="175">
        <v>0</v>
      </c>
      <c r="K18" s="154"/>
    </row>
    <row r="19" spans="1:11" s="29" customFormat="1" ht="12.75">
      <c r="A19" s="21"/>
      <c r="B19" s="21"/>
      <c r="C19" s="22" t="s">
        <v>61</v>
      </c>
      <c r="D19" s="23" t="s">
        <v>62</v>
      </c>
      <c r="E19" s="32">
        <f t="shared" ref="E19:J19" si="4">E20</f>
        <v>16974</v>
      </c>
      <c r="F19" s="32">
        <f t="shared" si="4"/>
        <v>0</v>
      </c>
      <c r="G19" s="32">
        <f t="shared" si="4"/>
        <v>0</v>
      </c>
      <c r="H19" s="32">
        <f t="shared" si="4"/>
        <v>16974</v>
      </c>
      <c r="I19" s="32">
        <f t="shared" si="4"/>
        <v>18109</v>
      </c>
      <c r="J19" s="32">
        <f t="shared" si="4"/>
        <v>18109</v>
      </c>
      <c r="K19" s="154">
        <f t="shared" si="2"/>
        <v>100</v>
      </c>
    </row>
    <row r="20" spans="1:11" s="2" customFormat="1" ht="12.75">
      <c r="A20" s="21"/>
      <c r="B20" s="21"/>
      <c r="C20" s="22"/>
      <c r="D20" s="20" t="s">
        <v>63</v>
      </c>
      <c r="E20" s="33">
        <v>16974</v>
      </c>
      <c r="F20" s="32"/>
      <c r="G20" s="32"/>
      <c r="H20" s="33">
        <f>SUM(E20:G20)</f>
        <v>16974</v>
      </c>
      <c r="I20" s="153">
        <v>18109</v>
      </c>
      <c r="J20" s="153">
        <v>18109</v>
      </c>
      <c r="K20" s="154">
        <f t="shared" si="2"/>
        <v>100</v>
      </c>
    </row>
    <row r="21" spans="1:11" s="2" customFormat="1" ht="12.75">
      <c r="A21" s="21"/>
      <c r="B21" s="21"/>
      <c r="C21" s="22" t="s">
        <v>64</v>
      </c>
      <c r="D21" s="23" t="s">
        <v>96</v>
      </c>
      <c r="E21" s="32">
        <f t="shared" ref="E21:J21" si="5">E22+E23+E24</f>
        <v>126382</v>
      </c>
      <c r="F21" s="32">
        <f t="shared" si="5"/>
        <v>0</v>
      </c>
      <c r="G21" s="32">
        <f t="shared" si="5"/>
        <v>0</v>
      </c>
      <c r="H21" s="32">
        <f t="shared" si="5"/>
        <v>126382</v>
      </c>
      <c r="I21" s="32">
        <f t="shared" si="5"/>
        <v>120005</v>
      </c>
      <c r="J21" s="32">
        <f t="shared" si="5"/>
        <v>120005</v>
      </c>
      <c r="K21" s="154">
        <f t="shared" si="2"/>
        <v>100</v>
      </c>
    </row>
    <row r="22" spans="1:11" s="310" customFormat="1" ht="12">
      <c r="A22" s="311"/>
      <c r="B22" s="311"/>
      <c r="C22" s="312"/>
      <c r="D22" s="307" t="s">
        <v>4</v>
      </c>
      <c r="E22" s="153">
        <v>113040</v>
      </c>
      <c r="F22" s="156"/>
      <c r="G22" s="156"/>
      <c r="H22" s="153">
        <f t="shared" ref="H22:H27" si="6">SUM(E22:G22)</f>
        <v>113040</v>
      </c>
      <c r="I22" s="153">
        <v>105976</v>
      </c>
      <c r="J22" s="153">
        <v>105976</v>
      </c>
      <c r="K22" s="154">
        <f t="shared" si="2"/>
        <v>100</v>
      </c>
    </row>
    <row r="23" spans="1:11" s="310" customFormat="1" ht="12">
      <c r="A23" s="311"/>
      <c r="B23" s="311"/>
      <c r="C23" s="312"/>
      <c r="D23" s="307" t="s">
        <v>108</v>
      </c>
      <c r="E23" s="153">
        <v>455</v>
      </c>
      <c r="F23" s="156"/>
      <c r="G23" s="156"/>
      <c r="H23" s="153">
        <f t="shared" si="6"/>
        <v>455</v>
      </c>
      <c r="I23" s="153">
        <v>395</v>
      </c>
      <c r="J23" s="153">
        <v>395</v>
      </c>
      <c r="K23" s="154">
        <f t="shared" si="2"/>
        <v>100</v>
      </c>
    </row>
    <row r="24" spans="1:11" s="310" customFormat="1" ht="12">
      <c r="A24" s="311"/>
      <c r="B24" s="311"/>
      <c r="C24" s="306" t="s">
        <v>103</v>
      </c>
      <c r="D24" s="307" t="s">
        <v>5</v>
      </c>
      <c r="E24" s="153">
        <v>12887</v>
      </c>
      <c r="F24" s="156"/>
      <c r="G24" s="156"/>
      <c r="H24" s="153">
        <f t="shared" si="6"/>
        <v>12887</v>
      </c>
      <c r="I24" s="153">
        <v>13634</v>
      </c>
      <c r="J24" s="153">
        <v>13634</v>
      </c>
      <c r="K24" s="154">
        <f t="shared" si="2"/>
        <v>100</v>
      </c>
    </row>
    <row r="25" spans="1:11" s="2" customFormat="1" ht="12.75">
      <c r="A25" s="21"/>
      <c r="B25" s="21"/>
      <c r="C25" s="22" t="s">
        <v>65</v>
      </c>
      <c r="D25" s="23" t="s">
        <v>66</v>
      </c>
      <c r="E25" s="32">
        <f t="shared" ref="E25:J25" si="7">E26+E27</f>
        <v>10451</v>
      </c>
      <c r="F25" s="32">
        <f t="shared" si="7"/>
        <v>0</v>
      </c>
      <c r="G25" s="32">
        <f t="shared" si="7"/>
        <v>0</v>
      </c>
      <c r="H25" s="32">
        <f t="shared" si="7"/>
        <v>10451</v>
      </c>
      <c r="I25" s="32">
        <f t="shared" si="7"/>
        <v>21617</v>
      </c>
      <c r="J25" s="32">
        <f t="shared" si="7"/>
        <v>21617</v>
      </c>
      <c r="K25" s="154">
        <f t="shared" si="2"/>
        <v>100</v>
      </c>
    </row>
    <row r="26" spans="1:11" s="310" customFormat="1" ht="24">
      <c r="A26" s="311"/>
      <c r="B26" s="311"/>
      <c r="C26" s="312"/>
      <c r="D26" s="307" t="s">
        <v>67</v>
      </c>
      <c r="E26" s="153">
        <v>875</v>
      </c>
      <c r="F26" s="156"/>
      <c r="G26" s="156"/>
      <c r="H26" s="153">
        <f t="shared" si="6"/>
        <v>875</v>
      </c>
      <c r="I26" s="153">
        <v>2721</v>
      </c>
      <c r="J26" s="153">
        <v>2721</v>
      </c>
      <c r="K26" s="154">
        <f t="shared" si="2"/>
        <v>100</v>
      </c>
    </row>
    <row r="27" spans="1:11" s="310" customFormat="1" ht="12">
      <c r="A27" s="311"/>
      <c r="B27" s="311"/>
      <c r="C27" s="312"/>
      <c r="D27" s="307" t="s">
        <v>203</v>
      </c>
      <c r="E27" s="153">
        <v>9576</v>
      </c>
      <c r="F27" s="156"/>
      <c r="G27" s="156"/>
      <c r="H27" s="153">
        <f t="shared" si="6"/>
        <v>9576</v>
      </c>
      <c r="I27" s="153">
        <v>18896</v>
      </c>
      <c r="J27" s="153">
        <v>18896</v>
      </c>
      <c r="K27" s="154">
        <f t="shared" si="2"/>
        <v>100</v>
      </c>
    </row>
    <row r="28" spans="1:11" s="122" customFormat="1">
      <c r="A28" s="273" t="s">
        <v>9</v>
      </c>
      <c r="B28" s="273" t="s">
        <v>43</v>
      </c>
      <c r="C28" s="274"/>
      <c r="D28" s="275" t="s">
        <v>44</v>
      </c>
      <c r="E28" s="276">
        <v>69067</v>
      </c>
      <c r="F28" s="276">
        <v>55598</v>
      </c>
      <c r="G28" s="276">
        <v>0</v>
      </c>
      <c r="H28" s="276">
        <f>SUM(E28:G28)</f>
        <v>124665</v>
      </c>
      <c r="I28" s="276">
        <v>142044</v>
      </c>
      <c r="J28" s="277">
        <v>142044</v>
      </c>
      <c r="K28" s="277">
        <f t="shared" si="2"/>
        <v>100</v>
      </c>
    </row>
    <row r="29" spans="1:11" s="308" customFormat="1" ht="12">
      <c r="A29" s="305"/>
      <c r="B29" s="305"/>
      <c r="C29" s="306" t="s">
        <v>45</v>
      </c>
      <c r="D29" s="307" t="s">
        <v>46</v>
      </c>
      <c r="E29" s="153">
        <v>3000</v>
      </c>
      <c r="F29" s="153"/>
      <c r="G29" s="153"/>
      <c r="H29" s="153">
        <f>SUM(E29:G29)</f>
        <v>3000</v>
      </c>
      <c r="I29" s="153">
        <v>1863</v>
      </c>
      <c r="J29" s="154">
        <v>1863</v>
      </c>
      <c r="K29" s="154">
        <f t="shared" si="2"/>
        <v>100</v>
      </c>
    </row>
    <row r="30" spans="1:11" s="310" customFormat="1" ht="12">
      <c r="A30" s="309"/>
      <c r="B30" s="309"/>
      <c r="C30" s="306" t="s">
        <v>200</v>
      </c>
      <c r="D30" s="307" t="s">
        <v>201</v>
      </c>
      <c r="E30" s="153"/>
      <c r="F30" s="153"/>
      <c r="G30" s="153"/>
      <c r="H30" s="153"/>
      <c r="I30" s="153">
        <v>646</v>
      </c>
      <c r="J30" s="153">
        <v>646</v>
      </c>
      <c r="K30" s="154">
        <f t="shared" si="2"/>
        <v>100</v>
      </c>
    </row>
    <row r="31" spans="1:11" s="280" customFormat="1">
      <c r="A31" s="273" t="s">
        <v>10</v>
      </c>
      <c r="B31" s="273" t="s">
        <v>47</v>
      </c>
      <c r="C31" s="274"/>
      <c r="D31" s="275" t="s">
        <v>48</v>
      </c>
      <c r="E31" s="281"/>
      <c r="F31" s="281"/>
      <c r="G31" s="281"/>
      <c r="H31" s="277">
        <f>SUM(E31:G31)</f>
        <v>0</v>
      </c>
      <c r="I31" s="277">
        <v>158</v>
      </c>
      <c r="J31" s="277">
        <v>158</v>
      </c>
      <c r="K31" s="279">
        <f t="shared" si="2"/>
        <v>100</v>
      </c>
    </row>
    <row r="32" spans="1:11" s="122" customFormat="1">
      <c r="A32" s="273" t="s">
        <v>20</v>
      </c>
      <c r="B32" s="273" t="s">
        <v>49</v>
      </c>
      <c r="C32" s="274"/>
      <c r="D32" s="275" t="s">
        <v>50</v>
      </c>
      <c r="E32" s="276">
        <f>E33+E34</f>
        <v>0</v>
      </c>
      <c r="F32" s="276">
        <f>F33+F34</f>
        <v>0</v>
      </c>
      <c r="G32" s="276">
        <f>G33+G34</f>
        <v>0</v>
      </c>
      <c r="H32" s="277">
        <f>H33+H34</f>
        <v>0</v>
      </c>
      <c r="I32" s="277">
        <f>I34+I33</f>
        <v>4118</v>
      </c>
      <c r="J32" s="277">
        <v>3539</v>
      </c>
      <c r="K32" s="279">
        <f t="shared" si="2"/>
        <v>85.939776590577949</v>
      </c>
    </row>
    <row r="33" spans="1:11" s="2" customFormat="1" ht="14.25">
      <c r="A33" s="18"/>
      <c r="B33" s="18"/>
      <c r="C33" s="19" t="s">
        <v>97</v>
      </c>
      <c r="D33" s="20" t="s">
        <v>98</v>
      </c>
      <c r="E33" s="153"/>
      <c r="F33" s="153"/>
      <c r="G33" s="153"/>
      <c r="H33" s="153">
        <f>SUM(E33:G33)</f>
        <v>0</v>
      </c>
      <c r="I33" s="153">
        <v>2079</v>
      </c>
      <c r="J33" s="153">
        <v>1500</v>
      </c>
      <c r="K33" s="313">
        <f t="shared" si="2"/>
        <v>72.150072150072148</v>
      </c>
    </row>
    <row r="34" spans="1:11" s="122" customFormat="1">
      <c r="A34" s="18"/>
      <c r="B34" s="18"/>
      <c r="C34" s="19" t="s">
        <v>52</v>
      </c>
      <c r="D34" s="20" t="s">
        <v>51</v>
      </c>
      <c r="E34" s="153"/>
      <c r="F34" s="153"/>
      <c r="G34" s="153"/>
      <c r="H34" s="153">
        <f>SUM(E34:G34)</f>
        <v>0</v>
      </c>
      <c r="I34" s="153">
        <v>2039</v>
      </c>
      <c r="J34" s="153">
        <v>2039</v>
      </c>
      <c r="K34" s="154">
        <f t="shared" si="2"/>
        <v>100</v>
      </c>
    </row>
    <row r="35" spans="1:11" s="280" customFormat="1" ht="30">
      <c r="A35" s="273" t="s">
        <v>11</v>
      </c>
      <c r="B35" s="273" t="s">
        <v>53</v>
      </c>
      <c r="C35" s="274"/>
      <c r="D35" s="275" t="s">
        <v>54</v>
      </c>
      <c r="E35" s="276">
        <f t="shared" ref="E35:J35" si="8">E36+E37</f>
        <v>0</v>
      </c>
      <c r="F35" s="276">
        <f t="shared" si="8"/>
        <v>0</v>
      </c>
      <c r="G35" s="276">
        <f t="shared" si="8"/>
        <v>0</v>
      </c>
      <c r="H35" s="277">
        <f t="shared" si="8"/>
        <v>0</v>
      </c>
      <c r="I35" s="277">
        <f t="shared" si="8"/>
        <v>27215</v>
      </c>
      <c r="J35" s="277">
        <f t="shared" si="8"/>
        <v>21730</v>
      </c>
      <c r="K35" s="277">
        <f t="shared" si="2"/>
        <v>79.845673341907045</v>
      </c>
    </row>
    <row r="36" spans="1:11" s="122" customFormat="1">
      <c r="A36" s="18"/>
      <c r="B36" s="18"/>
      <c r="C36" s="19" t="s">
        <v>97</v>
      </c>
      <c r="D36" s="20" t="s">
        <v>99</v>
      </c>
      <c r="E36" s="153"/>
      <c r="F36" s="153"/>
      <c r="G36" s="153"/>
      <c r="H36" s="153">
        <f>SUM(E36:G36)</f>
        <v>0</v>
      </c>
      <c r="I36" s="153">
        <v>85</v>
      </c>
      <c r="J36" s="153">
        <v>85</v>
      </c>
      <c r="K36" s="154">
        <f t="shared" si="2"/>
        <v>100</v>
      </c>
    </row>
    <row r="37" spans="1:11" s="2" customFormat="1" ht="25.5">
      <c r="A37" s="18"/>
      <c r="B37" s="18"/>
      <c r="C37" s="19" t="s">
        <v>55</v>
      </c>
      <c r="D37" s="20" t="s">
        <v>56</v>
      </c>
      <c r="E37" s="153"/>
      <c r="F37" s="153"/>
      <c r="G37" s="153"/>
      <c r="H37" s="153">
        <f>SUM(E37:G37)</f>
        <v>0</v>
      </c>
      <c r="I37" s="154">
        <v>27130</v>
      </c>
      <c r="J37" s="154">
        <v>21645</v>
      </c>
      <c r="K37" s="154">
        <f t="shared" si="2"/>
        <v>79.782528566162924</v>
      </c>
    </row>
    <row r="38" spans="1:11" s="2" customFormat="1" ht="25.5">
      <c r="A38" s="18"/>
      <c r="B38" s="18"/>
      <c r="C38" s="19" t="s">
        <v>177</v>
      </c>
      <c r="D38" s="20" t="s">
        <v>204</v>
      </c>
      <c r="E38" s="153"/>
      <c r="F38" s="153"/>
      <c r="G38" s="153"/>
      <c r="H38" s="153"/>
      <c r="I38" s="154">
        <v>26400</v>
      </c>
      <c r="J38" s="154">
        <v>18864</v>
      </c>
      <c r="K38" s="154">
        <f t="shared" si="2"/>
        <v>71.454545454545453</v>
      </c>
    </row>
    <row r="39" spans="1:11" s="2" customFormat="1" ht="12.75">
      <c r="A39" s="18"/>
      <c r="B39" s="18"/>
      <c r="C39" s="19" t="s">
        <v>238</v>
      </c>
      <c r="D39" s="20" t="s">
        <v>239</v>
      </c>
      <c r="E39" s="153"/>
      <c r="F39" s="153"/>
      <c r="G39" s="153"/>
      <c r="H39" s="153"/>
      <c r="I39" s="154"/>
      <c r="J39" s="154">
        <v>730</v>
      </c>
      <c r="K39" s="154"/>
    </row>
    <row r="40" spans="1:11" s="122" customFormat="1">
      <c r="A40" s="273" t="s">
        <v>12</v>
      </c>
      <c r="B40" s="273" t="s">
        <v>57</v>
      </c>
      <c r="C40" s="274"/>
      <c r="D40" s="275" t="s">
        <v>58</v>
      </c>
      <c r="E40" s="276">
        <f>E41</f>
        <v>405000</v>
      </c>
      <c r="F40" s="276">
        <f>F41</f>
        <v>0</v>
      </c>
      <c r="G40" s="276">
        <f>G41</f>
        <v>0</v>
      </c>
      <c r="H40" s="277">
        <f>SUM(E40:G40)</f>
        <v>405000</v>
      </c>
      <c r="I40" s="277">
        <f>I41</f>
        <v>452846</v>
      </c>
      <c r="J40" s="277">
        <f>J41+J42+J43</f>
        <v>710183</v>
      </c>
      <c r="K40" s="277">
        <f t="shared" si="2"/>
        <v>156.82660330443463</v>
      </c>
    </row>
    <row r="41" spans="1:11" s="122" customFormat="1" ht="25.5">
      <c r="A41" s="18"/>
      <c r="B41" s="18"/>
      <c r="C41" s="19" t="s">
        <v>59</v>
      </c>
      <c r="D41" s="20" t="s">
        <v>60</v>
      </c>
      <c r="E41" s="153">
        <v>405000</v>
      </c>
      <c r="F41" s="153"/>
      <c r="G41" s="153"/>
      <c r="H41" s="154">
        <f>SUM(E41:G41)</f>
        <v>405000</v>
      </c>
      <c r="I41" s="155">
        <v>452846</v>
      </c>
      <c r="J41" s="154">
        <v>452846</v>
      </c>
      <c r="K41" s="154">
        <f t="shared" si="2"/>
        <v>100</v>
      </c>
    </row>
    <row r="42" spans="1:11" s="122" customFormat="1">
      <c r="A42" s="18"/>
      <c r="B42" s="18"/>
      <c r="C42" s="19" t="s">
        <v>190</v>
      </c>
      <c r="D42" s="20" t="s">
        <v>191</v>
      </c>
      <c r="E42" s="153"/>
      <c r="F42" s="153"/>
      <c r="G42" s="153"/>
      <c r="H42" s="154"/>
      <c r="I42" s="155"/>
      <c r="J42" s="154">
        <v>245240</v>
      </c>
      <c r="K42" s="154"/>
    </row>
    <row r="43" spans="1:11" s="122" customFormat="1">
      <c r="A43" s="18"/>
      <c r="B43" s="18"/>
      <c r="C43" s="19" t="s">
        <v>461</v>
      </c>
      <c r="D43" s="20" t="s">
        <v>462</v>
      </c>
      <c r="E43" s="153"/>
      <c r="F43" s="153"/>
      <c r="G43" s="153"/>
      <c r="H43" s="154"/>
      <c r="I43" s="155"/>
      <c r="J43" s="154">
        <v>12097</v>
      </c>
      <c r="K43" s="154"/>
    </row>
    <row r="44" spans="1:11" s="7" customFormat="1" ht="15.75">
      <c r="A44" s="24"/>
      <c r="B44" s="24"/>
      <c r="C44" s="25"/>
      <c r="D44" s="26" t="s">
        <v>13</v>
      </c>
      <c r="E44" s="27">
        <f t="shared" ref="E44:J44" si="9">E4+E13+E16+E28+E31+E32+E35+E40</f>
        <v>1002037</v>
      </c>
      <c r="F44" s="27">
        <f t="shared" si="9"/>
        <v>340826</v>
      </c>
      <c r="G44" s="27">
        <f t="shared" si="9"/>
        <v>0</v>
      </c>
      <c r="H44" s="27">
        <f t="shared" si="9"/>
        <v>1342863</v>
      </c>
      <c r="I44" s="27">
        <f t="shared" si="9"/>
        <v>1532982</v>
      </c>
      <c r="J44" s="27">
        <f t="shared" si="9"/>
        <v>1736976</v>
      </c>
      <c r="K44" s="152">
        <f t="shared" si="2"/>
        <v>113.30700556170913</v>
      </c>
    </row>
    <row r="45" spans="1:11" s="7" customFormat="1" ht="15.75">
      <c r="A45" s="14"/>
      <c r="B45" s="14"/>
      <c r="C45" s="14"/>
      <c r="D45" s="10"/>
      <c r="E45" s="15"/>
      <c r="F45" s="15"/>
      <c r="G45" s="15"/>
      <c r="H45" s="15"/>
      <c r="I45" s="123"/>
    </row>
    <row r="46" spans="1:11">
      <c r="A46" s="14"/>
      <c r="B46" s="14"/>
      <c r="C46" s="14"/>
      <c r="D46" s="10"/>
      <c r="E46" s="15"/>
      <c r="F46" s="15"/>
      <c r="G46" s="15"/>
      <c r="H46" s="15"/>
    </row>
    <row r="47" spans="1:11">
      <c r="A47" s="14"/>
      <c r="B47" s="14"/>
      <c r="C47" s="14"/>
      <c r="D47" s="10"/>
      <c r="E47" s="15"/>
      <c r="F47" s="15"/>
      <c r="G47" s="15"/>
      <c r="H47" s="15"/>
    </row>
    <row r="48" spans="1:11">
      <c r="A48" s="14"/>
      <c r="B48" s="14"/>
      <c r="C48" s="14"/>
      <c r="D48" s="10"/>
      <c r="E48" s="15"/>
      <c r="F48" s="15"/>
      <c r="G48" s="15"/>
      <c r="H48" s="15"/>
    </row>
    <row r="49" spans="1:8">
      <c r="A49" s="14"/>
      <c r="B49" s="14"/>
      <c r="C49" s="14"/>
      <c r="D49" s="10"/>
      <c r="E49" s="15"/>
      <c r="F49" s="15"/>
      <c r="G49" s="15"/>
      <c r="H49" s="15"/>
    </row>
    <row r="50" spans="1:8">
      <c r="A50" s="14"/>
      <c r="B50" s="14"/>
      <c r="C50" s="14"/>
      <c r="D50" s="10"/>
      <c r="E50" s="15"/>
      <c r="F50" s="15"/>
      <c r="G50" s="15"/>
      <c r="H50" s="15"/>
    </row>
    <row r="51" spans="1:8">
      <c r="A51" s="14"/>
      <c r="B51" s="14"/>
      <c r="C51" s="14"/>
      <c r="D51" s="10"/>
      <c r="E51" s="15"/>
      <c r="F51" s="15"/>
      <c r="G51" s="15"/>
      <c r="H51" s="15"/>
    </row>
    <row r="52" spans="1:8">
      <c r="A52" s="14"/>
      <c r="B52" s="14"/>
      <c r="C52" s="14"/>
      <c r="D52" s="10"/>
      <c r="E52" s="15"/>
      <c r="F52" s="15"/>
      <c r="G52" s="15"/>
      <c r="H52" s="15"/>
    </row>
  </sheetData>
  <mergeCells count="2">
    <mergeCell ref="A1:K1"/>
    <mergeCell ref="A2:K2"/>
  </mergeCells>
  <phoneticPr fontId="2" type="noConversion"/>
  <printOptions horizontalCentered="1" headings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Header>&amp;L1. melléklet a 10/2017.(V.19.) önk. rendelethez ezer Ft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K84"/>
  <sheetViews>
    <sheetView tabSelected="1" view="pageLayout" zoomScaleNormal="100" workbookViewId="0">
      <selection activeCell="A4" sqref="A4:J4"/>
    </sheetView>
  </sheetViews>
  <sheetFormatPr defaultRowHeight="15"/>
  <cols>
    <col min="1" max="1" width="7.7109375" style="11" customWidth="1"/>
    <col min="2" max="2" width="6.7109375" style="11" customWidth="1"/>
    <col min="3" max="3" width="7" style="11" customWidth="1"/>
    <col min="4" max="4" width="34.7109375" style="8" customWidth="1"/>
    <col min="5" max="5" width="13.42578125" style="12" customWidth="1"/>
    <col min="6" max="6" width="15.28515625" style="12" customWidth="1"/>
    <col min="7" max="7" width="10.5703125" style="12" customWidth="1"/>
    <col min="8" max="8" width="15" style="12" customWidth="1"/>
    <col min="9" max="9" width="9.7109375" style="4" customWidth="1"/>
    <col min="10" max="10" width="10.5703125" style="4" customWidth="1"/>
    <col min="11" max="11" width="9.42578125" style="4" customWidth="1"/>
  </cols>
  <sheetData>
    <row r="1" spans="1:11" ht="15.75">
      <c r="A1" s="464" t="s">
        <v>250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ht="15.75">
      <c r="A2" s="471" t="s">
        <v>125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</row>
    <row r="3" spans="1:11" ht="15.75">
      <c r="A3" s="471"/>
      <c r="B3" s="472"/>
      <c r="C3" s="472"/>
      <c r="D3" s="472"/>
      <c r="E3" s="472"/>
      <c r="F3" s="472"/>
      <c r="G3" s="472"/>
      <c r="H3" s="472"/>
      <c r="I3" s="472"/>
      <c r="J3" s="472"/>
    </row>
    <row r="4" spans="1:11" s="45" customFormat="1" ht="12.75">
      <c r="A4" s="469" t="s">
        <v>143</v>
      </c>
      <c r="B4" s="470"/>
      <c r="C4" s="470"/>
      <c r="D4" s="470"/>
      <c r="E4" s="470"/>
      <c r="F4" s="470"/>
      <c r="G4" s="470"/>
      <c r="H4" s="470"/>
      <c r="I4" s="470"/>
      <c r="J4" s="470"/>
      <c r="K4" s="178"/>
    </row>
    <row r="5" spans="1:11" s="60" customFormat="1" ht="45">
      <c r="A5" s="43" t="s">
        <v>18</v>
      </c>
      <c r="B5" s="43" t="s">
        <v>19</v>
      </c>
      <c r="C5" s="43" t="s">
        <v>16</v>
      </c>
      <c r="D5" s="43" t="s">
        <v>17</v>
      </c>
      <c r="E5" s="44" t="s">
        <v>193</v>
      </c>
      <c r="F5" s="44" t="s">
        <v>194</v>
      </c>
      <c r="G5" s="44" t="s">
        <v>195</v>
      </c>
      <c r="H5" s="44" t="s">
        <v>175</v>
      </c>
      <c r="I5" s="44" t="s">
        <v>176</v>
      </c>
      <c r="J5" s="456" t="s">
        <v>167</v>
      </c>
      <c r="K5" s="457" t="s">
        <v>170</v>
      </c>
    </row>
    <row r="6" spans="1:11" s="45" customFormat="1" ht="22.5">
      <c r="A6" s="46" t="s">
        <v>6</v>
      </c>
      <c r="B6" s="46" t="s">
        <v>35</v>
      </c>
      <c r="C6" s="47"/>
      <c r="D6" s="48" t="s">
        <v>36</v>
      </c>
      <c r="E6" s="49">
        <f>E7+E8+E9+E10+E11+E12+E14</f>
        <v>371163</v>
      </c>
      <c r="F6" s="49">
        <f>F7+F8+F9+F10+F11+F12+F14</f>
        <v>148544</v>
      </c>
      <c r="G6" s="49">
        <f>G7+G8+G9+G10+G11+G12+G14</f>
        <v>0</v>
      </c>
      <c r="H6" s="49">
        <f>H7+H8+H9+H10+H11+H12+H13+H14</f>
        <v>519707</v>
      </c>
      <c r="I6" s="49">
        <f>I7+I8+I9+I10+I11+I12+I13+I14</f>
        <v>523863</v>
      </c>
      <c r="J6" s="49">
        <f>J7+J8+J9+J10+J11+J12+J13+J14</f>
        <v>523863</v>
      </c>
      <c r="K6" s="136">
        <f>J6/I6*100</f>
        <v>100</v>
      </c>
    </row>
    <row r="7" spans="1:11" s="45" customFormat="1" ht="20.25" customHeight="1">
      <c r="A7" s="50"/>
      <c r="B7" s="50"/>
      <c r="C7" s="51" t="s">
        <v>29</v>
      </c>
      <c r="D7" s="52" t="s">
        <v>24</v>
      </c>
      <c r="E7" s="53">
        <v>137783</v>
      </c>
      <c r="F7" s="53"/>
      <c r="G7" s="53"/>
      <c r="H7" s="53">
        <f t="shared" ref="H7:H17" si="0">SUM(E7:G7)</f>
        <v>137783</v>
      </c>
      <c r="I7" s="53">
        <v>137783</v>
      </c>
      <c r="J7" s="53">
        <v>137783</v>
      </c>
      <c r="K7" s="135">
        <f>I7/J7*100</f>
        <v>100</v>
      </c>
    </row>
    <row r="8" spans="1:11" s="45" customFormat="1" ht="20.25" customHeight="1">
      <c r="A8" s="50"/>
      <c r="B8" s="50"/>
      <c r="C8" s="51" t="s">
        <v>30</v>
      </c>
      <c r="D8" s="52" t="s">
        <v>25</v>
      </c>
      <c r="E8" s="53">
        <v>75943</v>
      </c>
      <c r="F8" s="53"/>
      <c r="G8" s="53"/>
      <c r="H8" s="53">
        <f t="shared" si="0"/>
        <v>75943</v>
      </c>
      <c r="I8" s="53">
        <v>78323</v>
      </c>
      <c r="J8" s="53">
        <v>78323</v>
      </c>
      <c r="K8" s="135">
        <f t="shared" ref="K8:K15" si="1">J8/I8*100</f>
        <v>100</v>
      </c>
    </row>
    <row r="9" spans="1:11" s="45" customFormat="1" ht="20.25" customHeight="1">
      <c r="A9" s="50"/>
      <c r="B9" s="50"/>
      <c r="C9" s="51" t="s">
        <v>31</v>
      </c>
      <c r="D9" s="52" t="s">
        <v>26</v>
      </c>
      <c r="E9" s="53">
        <v>84418</v>
      </c>
      <c r="F9" s="53"/>
      <c r="G9" s="53"/>
      <c r="H9" s="53">
        <f t="shared" si="0"/>
        <v>84418</v>
      </c>
      <c r="I9" s="53">
        <v>82820</v>
      </c>
      <c r="J9" s="53">
        <v>82820</v>
      </c>
      <c r="K9" s="135">
        <f t="shared" si="1"/>
        <v>100</v>
      </c>
    </row>
    <row r="10" spans="1:11" s="45" customFormat="1" ht="20.25" customHeight="1">
      <c r="A10" s="50"/>
      <c r="B10" s="50"/>
      <c r="C10" s="51" t="s">
        <v>32</v>
      </c>
      <c r="D10" s="52" t="s">
        <v>27</v>
      </c>
      <c r="E10" s="53">
        <v>5920</v>
      </c>
      <c r="F10" s="61"/>
      <c r="G10" s="61"/>
      <c r="H10" s="53">
        <f t="shared" si="0"/>
        <v>5920</v>
      </c>
      <c r="I10" s="53">
        <v>6389</v>
      </c>
      <c r="J10" s="53">
        <v>6389</v>
      </c>
      <c r="K10" s="135">
        <f t="shared" si="1"/>
        <v>100</v>
      </c>
    </row>
    <row r="11" spans="1:11" s="45" customFormat="1" ht="15" customHeight="1">
      <c r="A11" s="50"/>
      <c r="B11" s="50"/>
      <c r="C11" s="51" t="s">
        <v>33</v>
      </c>
      <c r="D11" s="52" t="s">
        <v>196</v>
      </c>
      <c r="E11" s="67">
        <v>0</v>
      </c>
      <c r="F11" s="62"/>
      <c r="G11" s="62"/>
      <c r="H11" s="53">
        <f t="shared" si="0"/>
        <v>0</v>
      </c>
      <c r="I11" s="53">
        <v>16412</v>
      </c>
      <c r="J11" s="67">
        <v>16412</v>
      </c>
      <c r="K11" s="135">
        <f t="shared" si="1"/>
        <v>100</v>
      </c>
    </row>
    <row r="12" spans="1:11" s="45" customFormat="1" ht="15" customHeight="1">
      <c r="A12" s="50"/>
      <c r="B12" s="50"/>
      <c r="C12" s="51" t="s">
        <v>34</v>
      </c>
      <c r="D12" s="52" t="s">
        <v>28</v>
      </c>
      <c r="E12" s="53">
        <v>67099</v>
      </c>
      <c r="F12" s="53"/>
      <c r="G12" s="53"/>
      <c r="H12" s="53">
        <f t="shared" si="0"/>
        <v>67099</v>
      </c>
      <c r="I12" s="53">
        <v>1073</v>
      </c>
      <c r="J12" s="53">
        <v>1073</v>
      </c>
      <c r="K12" s="135">
        <f t="shared" si="1"/>
        <v>100</v>
      </c>
    </row>
    <row r="13" spans="1:11" s="45" customFormat="1" ht="15" customHeight="1">
      <c r="A13" s="50"/>
      <c r="B13" s="50"/>
      <c r="C13" s="51" t="s">
        <v>168</v>
      </c>
      <c r="D13" s="52" t="s">
        <v>169</v>
      </c>
      <c r="E13" s="53"/>
      <c r="F13" s="53"/>
      <c r="G13" s="53"/>
      <c r="H13" s="53"/>
      <c r="I13" s="53">
        <v>1380</v>
      </c>
      <c r="J13" s="53">
        <v>1380</v>
      </c>
      <c r="K13" s="135">
        <f t="shared" si="1"/>
        <v>100</v>
      </c>
    </row>
    <row r="14" spans="1:11" s="45" customFormat="1" ht="21" customHeight="1">
      <c r="A14" s="50"/>
      <c r="B14" s="50"/>
      <c r="C14" s="51" t="s">
        <v>68</v>
      </c>
      <c r="D14" s="52" t="s">
        <v>69</v>
      </c>
      <c r="E14" s="53"/>
      <c r="F14" s="53">
        <v>148544</v>
      </c>
      <c r="G14" s="53"/>
      <c r="H14" s="53">
        <f t="shared" si="0"/>
        <v>148544</v>
      </c>
      <c r="I14" s="53">
        <v>199683</v>
      </c>
      <c r="J14" s="53">
        <v>199683</v>
      </c>
      <c r="K14" s="135">
        <f t="shared" si="1"/>
        <v>100</v>
      </c>
    </row>
    <row r="15" spans="1:11" s="45" customFormat="1" ht="21.75" customHeight="1">
      <c r="A15" s="46" t="s">
        <v>7</v>
      </c>
      <c r="B15" s="46" t="s">
        <v>38</v>
      </c>
      <c r="C15" s="47"/>
      <c r="D15" s="48" t="s">
        <v>37</v>
      </c>
      <c r="E15" s="49">
        <f t="shared" ref="E15:J15" si="2">E16+E17</f>
        <v>0</v>
      </c>
      <c r="F15" s="49">
        <f t="shared" si="2"/>
        <v>136684</v>
      </c>
      <c r="G15" s="49">
        <f t="shared" si="2"/>
        <v>0</v>
      </c>
      <c r="H15" s="49">
        <f t="shared" si="2"/>
        <v>136684</v>
      </c>
      <c r="I15" s="49">
        <f t="shared" si="2"/>
        <v>215444</v>
      </c>
      <c r="J15" s="49">
        <f t="shared" si="2"/>
        <v>168165</v>
      </c>
      <c r="K15" s="458">
        <f t="shared" si="1"/>
        <v>78.055086240507976</v>
      </c>
    </row>
    <row r="16" spans="1:11" s="45" customFormat="1" ht="21.75" customHeight="1">
      <c r="A16" s="50"/>
      <c r="B16" s="50"/>
      <c r="C16" s="51" t="s">
        <v>39</v>
      </c>
      <c r="D16" s="52" t="s">
        <v>40</v>
      </c>
      <c r="E16" s="54"/>
      <c r="F16" s="54">
        <v>0</v>
      </c>
      <c r="G16" s="54">
        <v>0</v>
      </c>
      <c r="H16" s="53">
        <f t="shared" si="0"/>
        <v>0</v>
      </c>
      <c r="I16" s="53">
        <v>18172</v>
      </c>
      <c r="J16" s="54">
        <v>18172</v>
      </c>
      <c r="K16" s="137">
        <f t="shared" ref="K16:K26" si="3">J16/I16*100</f>
        <v>100</v>
      </c>
    </row>
    <row r="17" spans="1:11" s="63" customFormat="1" ht="22.5">
      <c r="A17" s="50"/>
      <c r="B17" s="50"/>
      <c r="C17" s="51" t="s">
        <v>70</v>
      </c>
      <c r="D17" s="52" t="s">
        <v>71</v>
      </c>
      <c r="E17" s="54">
        <v>0</v>
      </c>
      <c r="F17" s="54">
        <f>F19+F18</f>
        <v>136684</v>
      </c>
      <c r="G17" s="54"/>
      <c r="H17" s="53">
        <f t="shared" si="0"/>
        <v>136684</v>
      </c>
      <c r="I17" s="53">
        <f>I18+I19+I20+I21</f>
        <v>197272</v>
      </c>
      <c r="J17" s="53">
        <f>J18+J19+J20+J21</f>
        <v>149993</v>
      </c>
      <c r="K17" s="137">
        <f t="shared" si="3"/>
        <v>76.033598280546656</v>
      </c>
    </row>
    <row r="18" spans="1:11" s="45" customFormat="1" ht="11.25">
      <c r="A18" s="50"/>
      <c r="B18" s="50"/>
      <c r="C18" s="51"/>
      <c r="D18" s="52" t="s">
        <v>197</v>
      </c>
      <c r="E18" s="54"/>
      <c r="F18" s="54">
        <v>80000</v>
      </c>
      <c r="G18" s="54"/>
      <c r="H18" s="53">
        <f>SUM(E18:G18)</f>
        <v>80000</v>
      </c>
      <c r="I18" s="53">
        <v>80000</v>
      </c>
      <c r="J18" s="179">
        <v>32721</v>
      </c>
      <c r="K18" s="137">
        <f t="shared" si="3"/>
        <v>40.901249999999997</v>
      </c>
    </row>
    <row r="19" spans="1:11" s="45" customFormat="1" ht="22.5">
      <c r="A19" s="50"/>
      <c r="B19" s="50"/>
      <c r="C19" s="51"/>
      <c r="D19" s="52" t="s">
        <v>178</v>
      </c>
      <c r="E19" s="54"/>
      <c r="F19" s="54">
        <v>56684</v>
      </c>
      <c r="G19" s="54"/>
      <c r="H19" s="53">
        <f>SUM(E19:G19)</f>
        <v>56684</v>
      </c>
      <c r="I19" s="53"/>
      <c r="J19" s="53"/>
      <c r="K19" s="137"/>
    </row>
    <row r="20" spans="1:11" s="45" customFormat="1" ht="45">
      <c r="A20" s="50"/>
      <c r="B20" s="50"/>
      <c r="C20" s="51"/>
      <c r="D20" s="52" t="s">
        <v>198</v>
      </c>
      <c r="E20" s="54"/>
      <c r="F20" s="54"/>
      <c r="G20" s="54"/>
      <c r="H20" s="53"/>
      <c r="I20" s="53">
        <v>72335</v>
      </c>
      <c r="J20" s="53">
        <v>72335</v>
      </c>
      <c r="K20" s="137">
        <f t="shared" si="3"/>
        <v>100</v>
      </c>
    </row>
    <row r="21" spans="1:11" s="45" customFormat="1" ht="33.75">
      <c r="A21" s="50"/>
      <c r="B21" s="50"/>
      <c r="C21" s="51"/>
      <c r="D21" s="52" t="s">
        <v>460</v>
      </c>
      <c r="E21" s="54"/>
      <c r="F21" s="54"/>
      <c r="G21" s="54"/>
      <c r="H21" s="53"/>
      <c r="I21" s="53">
        <v>44937</v>
      </c>
      <c r="J21" s="53">
        <v>44937</v>
      </c>
      <c r="K21" s="137">
        <f t="shared" si="3"/>
        <v>100</v>
      </c>
    </row>
    <row r="22" spans="1:11" s="45" customFormat="1" ht="11.25">
      <c r="A22" s="46" t="s">
        <v>8</v>
      </c>
      <c r="B22" s="46" t="s">
        <v>41</v>
      </c>
      <c r="C22" s="47"/>
      <c r="D22" s="48" t="s">
        <v>42</v>
      </c>
      <c r="E22" s="49">
        <f t="shared" ref="E22:J22" si="4">E25+E27+E31+E24</f>
        <v>153807</v>
      </c>
      <c r="F22" s="49">
        <f t="shared" si="4"/>
        <v>0</v>
      </c>
      <c r="G22" s="49">
        <f t="shared" si="4"/>
        <v>0</v>
      </c>
      <c r="H22" s="49">
        <f t="shared" si="4"/>
        <v>153807</v>
      </c>
      <c r="I22" s="49">
        <f t="shared" si="4"/>
        <v>159731</v>
      </c>
      <c r="J22" s="49">
        <f t="shared" si="4"/>
        <v>159731</v>
      </c>
      <c r="K22" s="458">
        <f t="shared" si="3"/>
        <v>100</v>
      </c>
    </row>
    <row r="23" spans="1:11" s="45" customFormat="1" ht="11.25">
      <c r="A23" s="55"/>
      <c r="B23" s="55"/>
      <c r="C23" s="56" t="s">
        <v>104</v>
      </c>
      <c r="D23" s="57" t="s">
        <v>105</v>
      </c>
      <c r="E23" s="58">
        <f>E24</f>
        <v>0</v>
      </c>
      <c r="F23" s="58">
        <f>F24</f>
        <v>0</v>
      </c>
      <c r="G23" s="58">
        <f>G24</f>
        <v>0</v>
      </c>
      <c r="H23" s="58">
        <f t="shared" ref="H23:H36" si="5">SUM(E23:G23)</f>
        <v>0</v>
      </c>
      <c r="I23" s="58">
        <v>0</v>
      </c>
      <c r="J23" s="53">
        <v>0</v>
      </c>
      <c r="K23" s="137"/>
    </row>
    <row r="24" spans="1:11" s="45" customFormat="1" ht="22.5">
      <c r="A24" s="50"/>
      <c r="B24" s="50"/>
      <c r="C24" s="51" t="s">
        <v>107</v>
      </c>
      <c r="D24" s="52" t="s">
        <v>106</v>
      </c>
      <c r="E24" s="53">
        <v>0</v>
      </c>
      <c r="F24" s="53"/>
      <c r="G24" s="53"/>
      <c r="H24" s="53">
        <f t="shared" si="5"/>
        <v>0</v>
      </c>
      <c r="I24" s="53">
        <v>0</v>
      </c>
      <c r="J24" s="175">
        <v>0</v>
      </c>
      <c r="K24" s="137"/>
    </row>
    <row r="25" spans="1:11" s="63" customFormat="1" ht="11.25">
      <c r="A25" s="55"/>
      <c r="B25" s="55"/>
      <c r="C25" s="56" t="s">
        <v>61</v>
      </c>
      <c r="D25" s="57" t="s">
        <v>62</v>
      </c>
      <c r="E25" s="58">
        <f>E26</f>
        <v>16974</v>
      </c>
      <c r="F25" s="58">
        <f>F26</f>
        <v>0</v>
      </c>
      <c r="G25" s="58">
        <f>G26</f>
        <v>0</v>
      </c>
      <c r="H25" s="58">
        <f t="shared" si="5"/>
        <v>16974</v>
      </c>
      <c r="I25" s="58">
        <v>18109</v>
      </c>
      <c r="J25" s="58">
        <f>J26</f>
        <v>18109</v>
      </c>
      <c r="K25" s="141">
        <f t="shared" si="3"/>
        <v>100</v>
      </c>
    </row>
    <row r="26" spans="1:11" s="63" customFormat="1" ht="11.25">
      <c r="A26" s="55"/>
      <c r="B26" s="55"/>
      <c r="C26" s="56"/>
      <c r="D26" s="52" t="s">
        <v>63</v>
      </c>
      <c r="E26" s="53">
        <v>16974</v>
      </c>
      <c r="F26" s="58"/>
      <c r="G26" s="58"/>
      <c r="H26" s="53">
        <f t="shared" si="5"/>
        <v>16974</v>
      </c>
      <c r="I26" s="58">
        <v>18109</v>
      </c>
      <c r="J26" s="53">
        <v>18109</v>
      </c>
      <c r="K26" s="141">
        <f t="shared" si="3"/>
        <v>100</v>
      </c>
    </row>
    <row r="27" spans="1:11" s="45" customFormat="1" ht="11.25">
      <c r="A27" s="55"/>
      <c r="B27" s="55"/>
      <c r="C27" s="56" t="s">
        <v>64</v>
      </c>
      <c r="D27" s="57" t="s">
        <v>96</v>
      </c>
      <c r="E27" s="58">
        <f>E28+E29+E30</f>
        <v>126382</v>
      </c>
      <c r="F27" s="58">
        <f>F28+F30</f>
        <v>0</v>
      </c>
      <c r="G27" s="58">
        <f>G28+G30</f>
        <v>0</v>
      </c>
      <c r="H27" s="53">
        <f t="shared" si="5"/>
        <v>126382</v>
      </c>
      <c r="I27" s="58">
        <f>I28+I29+I30</f>
        <v>120005</v>
      </c>
      <c r="J27" s="58">
        <f>J28+J29+J30</f>
        <v>120005</v>
      </c>
      <c r="K27" s="135">
        <f>J27/I27*100</f>
        <v>100</v>
      </c>
    </row>
    <row r="28" spans="1:11" s="63" customFormat="1" ht="11.25">
      <c r="A28" s="55"/>
      <c r="B28" s="55"/>
      <c r="C28" s="56"/>
      <c r="D28" s="52" t="s">
        <v>4</v>
      </c>
      <c r="E28" s="53">
        <v>113040</v>
      </c>
      <c r="F28" s="58"/>
      <c r="G28" s="58"/>
      <c r="H28" s="53">
        <f t="shared" si="5"/>
        <v>113040</v>
      </c>
      <c r="I28" s="58">
        <v>105976</v>
      </c>
      <c r="J28" s="53">
        <v>105976</v>
      </c>
      <c r="K28" s="141">
        <f>K29</f>
        <v>100</v>
      </c>
    </row>
    <row r="29" spans="1:11" s="63" customFormat="1" ht="11.25">
      <c r="A29" s="55"/>
      <c r="B29" s="55"/>
      <c r="C29" s="56"/>
      <c r="D29" s="52" t="s">
        <v>108</v>
      </c>
      <c r="E29" s="53">
        <v>455</v>
      </c>
      <c r="F29" s="58"/>
      <c r="G29" s="58"/>
      <c r="H29" s="53">
        <f t="shared" si="5"/>
        <v>455</v>
      </c>
      <c r="I29" s="58">
        <v>395</v>
      </c>
      <c r="J29" s="53">
        <v>395</v>
      </c>
      <c r="K29" s="137">
        <f t="shared" ref="K29:K34" si="6">J29/I29*100</f>
        <v>100</v>
      </c>
    </row>
    <row r="30" spans="1:11" s="63" customFormat="1" ht="11.25">
      <c r="A30" s="55"/>
      <c r="B30" s="55"/>
      <c r="C30" s="56" t="s">
        <v>103</v>
      </c>
      <c r="D30" s="52" t="s">
        <v>5</v>
      </c>
      <c r="E30" s="53">
        <v>12887</v>
      </c>
      <c r="F30" s="58"/>
      <c r="G30" s="58"/>
      <c r="H30" s="53">
        <f t="shared" si="5"/>
        <v>12887</v>
      </c>
      <c r="I30" s="58">
        <v>13634</v>
      </c>
      <c r="J30" s="53">
        <v>13634</v>
      </c>
      <c r="K30" s="138">
        <f t="shared" si="6"/>
        <v>100</v>
      </c>
    </row>
    <row r="31" spans="1:11" s="63" customFormat="1" ht="11.25">
      <c r="A31" s="55"/>
      <c r="B31" s="55"/>
      <c r="C31" s="56" t="s">
        <v>65</v>
      </c>
      <c r="D31" s="57" t="s">
        <v>66</v>
      </c>
      <c r="E31" s="58">
        <f>E32+E33</f>
        <v>10451</v>
      </c>
      <c r="F31" s="58">
        <f>F32</f>
        <v>0</v>
      </c>
      <c r="G31" s="58">
        <f>G32</f>
        <v>0</v>
      </c>
      <c r="H31" s="58">
        <f t="shared" si="5"/>
        <v>10451</v>
      </c>
      <c r="I31" s="58">
        <f>I32+I33</f>
        <v>21617</v>
      </c>
      <c r="J31" s="58">
        <f>J32+J33</f>
        <v>21617</v>
      </c>
      <c r="K31" s="135">
        <f t="shared" si="6"/>
        <v>100</v>
      </c>
    </row>
    <row r="32" spans="1:11" s="63" customFormat="1" ht="11.25">
      <c r="A32" s="55"/>
      <c r="B32" s="55"/>
      <c r="C32" s="56"/>
      <c r="D32" s="52" t="s">
        <v>67</v>
      </c>
      <c r="E32" s="53">
        <v>875</v>
      </c>
      <c r="F32" s="58"/>
      <c r="G32" s="58"/>
      <c r="H32" s="53">
        <f t="shared" si="5"/>
        <v>875</v>
      </c>
      <c r="I32" s="58">
        <v>2721</v>
      </c>
      <c r="J32" s="53">
        <v>2721</v>
      </c>
      <c r="K32" s="135">
        <f t="shared" si="6"/>
        <v>100</v>
      </c>
    </row>
    <row r="33" spans="1:11" s="63" customFormat="1" ht="11.25">
      <c r="A33" s="55"/>
      <c r="B33" s="55"/>
      <c r="C33" s="56"/>
      <c r="D33" s="52" t="s">
        <v>199</v>
      </c>
      <c r="E33" s="53">
        <v>9576</v>
      </c>
      <c r="F33" s="58"/>
      <c r="G33" s="58"/>
      <c r="H33" s="53">
        <f t="shared" si="5"/>
        <v>9576</v>
      </c>
      <c r="I33" s="58">
        <v>18896</v>
      </c>
      <c r="J33" s="58">
        <v>18896</v>
      </c>
      <c r="K33" s="135">
        <f t="shared" si="6"/>
        <v>100</v>
      </c>
    </row>
    <row r="34" spans="1:11" s="63" customFormat="1" ht="11.25">
      <c r="A34" s="46" t="s">
        <v>9</v>
      </c>
      <c r="B34" s="46" t="s">
        <v>43</v>
      </c>
      <c r="C34" s="47"/>
      <c r="D34" s="48" t="s">
        <v>44</v>
      </c>
      <c r="E34" s="49">
        <v>9635</v>
      </c>
      <c r="F34" s="49">
        <v>49989</v>
      </c>
      <c r="G34" s="49">
        <v>0</v>
      </c>
      <c r="H34" s="49">
        <f t="shared" si="5"/>
        <v>59624</v>
      </c>
      <c r="I34" s="459">
        <v>61798</v>
      </c>
      <c r="J34" s="459">
        <v>61798</v>
      </c>
      <c r="K34" s="460">
        <f t="shared" si="6"/>
        <v>100</v>
      </c>
    </row>
    <row r="35" spans="1:11" s="63" customFormat="1" ht="11.25">
      <c r="A35" s="50"/>
      <c r="B35" s="50"/>
      <c r="C35" s="51" t="s">
        <v>45</v>
      </c>
      <c r="D35" s="52" t="s">
        <v>46</v>
      </c>
      <c r="E35" s="53">
        <v>3000</v>
      </c>
      <c r="F35" s="53"/>
      <c r="G35" s="53"/>
      <c r="H35" s="53">
        <f t="shared" si="5"/>
        <v>3000</v>
      </c>
      <c r="I35" s="53">
        <v>1863</v>
      </c>
      <c r="J35" s="76">
        <v>1863</v>
      </c>
      <c r="K35" s="135">
        <f t="shared" ref="K35:K44" si="7">J35/I35*100</f>
        <v>100</v>
      </c>
    </row>
    <row r="36" spans="1:11" s="63" customFormat="1" ht="11.25">
      <c r="A36" s="46" t="s">
        <v>10</v>
      </c>
      <c r="B36" s="46" t="s">
        <v>47</v>
      </c>
      <c r="C36" s="47"/>
      <c r="D36" s="48" t="s">
        <v>48</v>
      </c>
      <c r="E36" s="59"/>
      <c r="F36" s="59"/>
      <c r="G36" s="59"/>
      <c r="H36" s="49">
        <f t="shared" si="5"/>
        <v>0</v>
      </c>
      <c r="I36" s="49">
        <v>0</v>
      </c>
      <c r="J36" s="49"/>
      <c r="K36" s="136"/>
    </row>
    <row r="37" spans="1:11" s="128" customFormat="1" ht="11.25">
      <c r="A37" s="46" t="s">
        <v>20</v>
      </c>
      <c r="B37" s="46" t="s">
        <v>49</v>
      </c>
      <c r="C37" s="47"/>
      <c r="D37" s="48" t="s">
        <v>50</v>
      </c>
      <c r="E37" s="49">
        <f t="shared" ref="E37:J37" si="8">E38+E39</f>
        <v>0</v>
      </c>
      <c r="F37" s="49">
        <f t="shared" si="8"/>
        <v>0</v>
      </c>
      <c r="G37" s="49">
        <f t="shared" si="8"/>
        <v>0</v>
      </c>
      <c r="H37" s="49">
        <f t="shared" si="8"/>
        <v>0</v>
      </c>
      <c r="I37" s="196">
        <f t="shared" si="8"/>
        <v>4118</v>
      </c>
      <c r="J37" s="196">
        <f t="shared" si="8"/>
        <v>3539</v>
      </c>
      <c r="K37" s="198">
        <f t="shared" si="7"/>
        <v>85.939776590577949</v>
      </c>
    </row>
    <row r="38" spans="1:11" s="63" customFormat="1" ht="11.25">
      <c r="A38" s="50"/>
      <c r="B38" s="50"/>
      <c r="C38" s="51" t="s">
        <v>97</v>
      </c>
      <c r="D38" s="52" t="s">
        <v>98</v>
      </c>
      <c r="E38" s="53"/>
      <c r="F38" s="53"/>
      <c r="G38" s="53"/>
      <c r="H38" s="53">
        <f>SUM(E38:G38)</f>
        <v>0</v>
      </c>
      <c r="I38" s="53">
        <v>2079</v>
      </c>
      <c r="J38" s="76">
        <v>1500</v>
      </c>
      <c r="K38" s="138">
        <f>(J38/I38)*100</f>
        <v>72.150072150072148</v>
      </c>
    </row>
    <row r="39" spans="1:11" s="63" customFormat="1" ht="11.25">
      <c r="A39" s="50"/>
      <c r="B39" s="50"/>
      <c r="C39" s="51" t="s">
        <v>52</v>
      </c>
      <c r="D39" s="52" t="s">
        <v>51</v>
      </c>
      <c r="E39" s="53"/>
      <c r="F39" s="53"/>
      <c r="G39" s="53"/>
      <c r="H39" s="53">
        <f>SUM(E39:G39)</f>
        <v>0</v>
      </c>
      <c r="I39" s="53">
        <v>2039</v>
      </c>
      <c r="J39" s="76">
        <v>2039</v>
      </c>
      <c r="K39" s="138">
        <f t="shared" si="7"/>
        <v>100</v>
      </c>
    </row>
    <row r="40" spans="1:11" s="63" customFormat="1" ht="11.25">
      <c r="A40" s="46" t="s">
        <v>11</v>
      </c>
      <c r="B40" s="46" t="s">
        <v>53</v>
      </c>
      <c r="C40" s="47"/>
      <c r="D40" s="48" t="s">
        <v>54</v>
      </c>
      <c r="E40" s="49">
        <f t="shared" ref="E40:J40" si="9">E41+E42</f>
        <v>0</v>
      </c>
      <c r="F40" s="49">
        <f t="shared" si="9"/>
        <v>0</v>
      </c>
      <c r="G40" s="49">
        <f t="shared" si="9"/>
        <v>0</v>
      </c>
      <c r="H40" s="49">
        <f t="shared" si="9"/>
        <v>0</v>
      </c>
      <c r="I40" s="49">
        <f t="shared" si="9"/>
        <v>27215</v>
      </c>
      <c r="J40" s="49">
        <f t="shared" si="9"/>
        <v>21730</v>
      </c>
      <c r="K40" s="136">
        <f t="shared" si="7"/>
        <v>79.845673341907045</v>
      </c>
    </row>
    <row r="41" spans="1:11" s="107" customFormat="1" ht="11.25">
      <c r="A41" s="50"/>
      <c r="B41" s="50"/>
      <c r="C41" s="51" t="s">
        <v>97</v>
      </c>
      <c r="D41" s="52" t="s">
        <v>99</v>
      </c>
      <c r="E41" s="53"/>
      <c r="F41" s="53"/>
      <c r="G41" s="53"/>
      <c r="H41" s="53">
        <f>SUM(E41:G41)</f>
        <v>0</v>
      </c>
      <c r="I41" s="53">
        <v>85</v>
      </c>
      <c r="J41" s="179">
        <v>85</v>
      </c>
      <c r="K41" s="137">
        <f t="shared" si="7"/>
        <v>100</v>
      </c>
    </row>
    <row r="42" spans="1:11" s="63" customFormat="1" ht="11.25">
      <c r="A42" s="50"/>
      <c r="B42" s="50"/>
      <c r="C42" s="51" t="s">
        <v>55</v>
      </c>
      <c r="D42" s="52" t="s">
        <v>56</v>
      </c>
      <c r="E42" s="53"/>
      <c r="F42" s="53"/>
      <c r="G42" s="53"/>
      <c r="H42" s="53">
        <f>SUM(E42:G42)</f>
        <v>0</v>
      </c>
      <c r="I42" s="53">
        <v>27130</v>
      </c>
      <c r="J42" s="175">
        <v>21645</v>
      </c>
      <c r="K42" s="137">
        <f t="shared" si="7"/>
        <v>79.782528566162924</v>
      </c>
    </row>
    <row r="43" spans="1:11" s="63" customFormat="1" ht="11.25">
      <c r="A43" s="46" t="s">
        <v>12</v>
      </c>
      <c r="B43" s="46" t="s">
        <v>57</v>
      </c>
      <c r="C43" s="47"/>
      <c r="D43" s="48" t="s">
        <v>58</v>
      </c>
      <c r="E43" s="49">
        <f>E44</f>
        <v>400000</v>
      </c>
      <c r="F43" s="49"/>
      <c r="G43" s="49">
        <f>G44</f>
        <v>0</v>
      </c>
      <c r="H43" s="49">
        <f>SUM(E43:G43)</f>
        <v>400000</v>
      </c>
      <c r="I43" s="196">
        <f>I44</f>
        <v>444747</v>
      </c>
      <c r="J43" s="196">
        <f>J44+J45+J46</f>
        <v>702084</v>
      </c>
      <c r="K43" s="197">
        <f t="shared" si="7"/>
        <v>157.86143582756037</v>
      </c>
    </row>
    <row r="44" spans="1:11" s="63" customFormat="1" ht="22.5">
      <c r="A44" s="50"/>
      <c r="B44" s="50"/>
      <c r="C44" s="51" t="s">
        <v>59</v>
      </c>
      <c r="D44" s="52" t="s">
        <v>60</v>
      </c>
      <c r="E44" s="53">
        <v>400000</v>
      </c>
      <c r="F44" s="53"/>
      <c r="G44" s="53"/>
      <c r="H44" s="53">
        <f>SUM(E44:G44)</f>
        <v>400000</v>
      </c>
      <c r="I44" s="53">
        <v>444747</v>
      </c>
      <c r="J44" s="179">
        <v>444747</v>
      </c>
      <c r="K44" s="137">
        <f t="shared" si="7"/>
        <v>100</v>
      </c>
    </row>
    <row r="45" spans="1:11" s="64" customFormat="1" ht="11.25">
      <c r="A45" s="50"/>
      <c r="B45" s="50"/>
      <c r="C45" s="51" t="s">
        <v>190</v>
      </c>
      <c r="D45" s="52" t="s">
        <v>191</v>
      </c>
      <c r="E45" s="53"/>
      <c r="F45" s="53"/>
      <c r="G45" s="53"/>
      <c r="H45" s="53"/>
      <c r="I45" s="175">
        <v>0</v>
      </c>
      <c r="J45" s="53">
        <v>245240</v>
      </c>
      <c r="K45" s="137"/>
    </row>
    <row r="46" spans="1:11" s="64" customFormat="1" ht="11.25">
      <c r="A46" s="50"/>
      <c r="B46" s="50"/>
      <c r="C46" s="51" t="s">
        <v>461</v>
      </c>
      <c r="D46" s="52" t="s">
        <v>462</v>
      </c>
      <c r="E46" s="53"/>
      <c r="F46" s="53"/>
      <c r="G46" s="53"/>
      <c r="H46" s="53"/>
      <c r="I46" s="175"/>
      <c r="J46" s="53">
        <v>12097</v>
      </c>
      <c r="K46" s="137"/>
    </row>
    <row r="47" spans="1:11" s="63" customFormat="1" ht="11.25">
      <c r="A47" s="46"/>
      <c r="B47" s="46"/>
      <c r="C47" s="47"/>
      <c r="D47" s="48" t="s">
        <v>13</v>
      </c>
      <c r="E47" s="49">
        <f t="shared" ref="E47:J47" si="10">E6+E15+E22+E34+E36+E37+E40+E43</f>
        <v>934605</v>
      </c>
      <c r="F47" s="49">
        <f t="shared" si="10"/>
        <v>335217</v>
      </c>
      <c r="G47" s="49">
        <f t="shared" si="10"/>
        <v>0</v>
      </c>
      <c r="H47" s="49">
        <f t="shared" si="10"/>
        <v>1269822</v>
      </c>
      <c r="I47" s="49">
        <f t="shared" si="10"/>
        <v>1436916</v>
      </c>
      <c r="J47" s="49">
        <f t="shared" si="10"/>
        <v>1640910</v>
      </c>
      <c r="K47" s="136">
        <f>J47/I47*100</f>
        <v>114.19665450172454</v>
      </c>
    </row>
    <row r="48" spans="1:11" s="6" customFormat="1">
      <c r="A48" s="18"/>
      <c r="B48" s="18"/>
      <c r="C48" s="18"/>
      <c r="D48" s="20"/>
      <c r="E48" s="151"/>
      <c r="F48" s="151"/>
      <c r="G48" s="151"/>
      <c r="H48" s="151"/>
      <c r="I48" s="151"/>
      <c r="J48" s="158"/>
      <c r="K48" s="180"/>
    </row>
    <row r="49" spans="1:11" s="6" customFormat="1">
      <c r="A49" s="466" t="s">
        <v>126</v>
      </c>
      <c r="B49" s="467"/>
      <c r="C49" s="467"/>
      <c r="D49" s="467"/>
      <c r="E49" s="467"/>
      <c r="F49" s="467"/>
      <c r="G49" s="467"/>
      <c r="H49" s="468"/>
      <c r="I49" s="181"/>
      <c r="J49" s="182"/>
      <c r="K49" s="180"/>
    </row>
    <row r="50" spans="1:11" s="45" customFormat="1" ht="45">
      <c r="A50" s="43" t="s">
        <v>18</v>
      </c>
      <c r="B50" s="43" t="s">
        <v>19</v>
      </c>
      <c r="C50" s="43" t="s">
        <v>16</v>
      </c>
      <c r="D50" s="43" t="s">
        <v>17</v>
      </c>
      <c r="E50" s="44" t="s">
        <v>193</v>
      </c>
      <c r="F50" s="44" t="s">
        <v>194</v>
      </c>
      <c r="G50" s="44" t="s">
        <v>195</v>
      </c>
      <c r="H50" s="44" t="s">
        <v>175</v>
      </c>
      <c r="I50" s="44" t="s">
        <v>176</v>
      </c>
      <c r="J50" s="134" t="s">
        <v>167</v>
      </c>
      <c r="K50" s="140" t="s">
        <v>170</v>
      </c>
    </row>
    <row r="51" spans="1:11" s="45" customFormat="1" ht="22.5">
      <c r="A51" s="55" t="s">
        <v>6</v>
      </c>
      <c r="B51" s="55" t="s">
        <v>35</v>
      </c>
      <c r="C51" s="56"/>
      <c r="D51" s="57" t="s">
        <v>36</v>
      </c>
      <c r="E51" s="58">
        <f>E52</f>
        <v>3000</v>
      </c>
      <c r="F51" s="58">
        <f>F52</f>
        <v>0</v>
      </c>
      <c r="G51" s="58">
        <f>G52</f>
        <v>0</v>
      </c>
      <c r="H51" s="58">
        <f>SUM(E51:G51)</f>
        <v>3000</v>
      </c>
      <c r="I51" s="58">
        <v>7563</v>
      </c>
      <c r="J51" s="86">
        <v>7563</v>
      </c>
      <c r="K51" s="86">
        <f>K52</f>
        <v>100</v>
      </c>
    </row>
    <row r="52" spans="1:11" s="45" customFormat="1" ht="22.5">
      <c r="A52" s="50"/>
      <c r="B52" s="50"/>
      <c r="C52" s="51" t="s">
        <v>68</v>
      </c>
      <c r="D52" s="52" t="s">
        <v>69</v>
      </c>
      <c r="E52" s="53">
        <v>3000</v>
      </c>
      <c r="F52" s="53"/>
      <c r="G52" s="53"/>
      <c r="H52" s="53">
        <f>SUM(E52:G52)</f>
        <v>3000</v>
      </c>
      <c r="I52" s="58">
        <v>7563</v>
      </c>
      <c r="J52" s="76">
        <v>7563</v>
      </c>
      <c r="K52" s="76">
        <f>J52/I52*100</f>
        <v>100</v>
      </c>
    </row>
    <row r="53" spans="1:11" s="45" customFormat="1" ht="11.25">
      <c r="A53" s="46" t="s">
        <v>9</v>
      </c>
      <c r="B53" s="46" t="s">
        <v>43</v>
      </c>
      <c r="C53" s="47"/>
      <c r="D53" s="48" t="s">
        <v>44</v>
      </c>
      <c r="E53" s="49"/>
      <c r="F53" s="49"/>
      <c r="G53" s="49"/>
      <c r="H53" s="49">
        <f>SUM(E53:G53)</f>
        <v>0</v>
      </c>
      <c r="I53" s="196">
        <f>I54+I55</f>
        <v>120</v>
      </c>
      <c r="J53" s="196">
        <f>J54+J55</f>
        <v>120</v>
      </c>
      <c r="K53" s="199">
        <f>J53/I53*100</f>
        <v>100</v>
      </c>
    </row>
    <row r="54" spans="1:11" s="45" customFormat="1" ht="11.25">
      <c r="A54" s="50"/>
      <c r="B54" s="50"/>
      <c r="C54" s="51" t="s">
        <v>45</v>
      </c>
      <c r="D54" s="52" t="s">
        <v>46</v>
      </c>
      <c r="E54" s="53"/>
      <c r="F54" s="53"/>
      <c r="G54" s="53"/>
      <c r="H54" s="53">
        <f>SUM(E54:G54)</f>
        <v>0</v>
      </c>
      <c r="I54" s="53">
        <v>0</v>
      </c>
      <c r="J54" s="76"/>
      <c r="K54" s="76"/>
    </row>
    <row r="55" spans="1:11" s="45" customFormat="1" ht="11.25">
      <c r="A55" s="50"/>
      <c r="B55" s="50"/>
      <c r="C55" s="51" t="s">
        <v>200</v>
      </c>
      <c r="D55" s="52" t="s">
        <v>201</v>
      </c>
      <c r="E55" s="53"/>
      <c r="F55" s="53"/>
      <c r="G55" s="53"/>
      <c r="H55" s="53"/>
      <c r="I55" s="58">
        <v>120</v>
      </c>
      <c r="J55" s="86">
        <v>120</v>
      </c>
      <c r="K55" s="86">
        <f>K56</f>
        <v>100</v>
      </c>
    </row>
    <row r="56" spans="1:11" s="45" customFormat="1" ht="11.25">
      <c r="A56" s="55" t="s">
        <v>12</v>
      </c>
      <c r="B56" s="55" t="s">
        <v>57</v>
      </c>
      <c r="C56" s="56"/>
      <c r="D56" s="57" t="s">
        <v>58</v>
      </c>
      <c r="E56" s="58">
        <f t="shared" ref="E56:J56" si="11">E57</f>
        <v>5000</v>
      </c>
      <c r="F56" s="58">
        <f t="shared" si="11"/>
        <v>0</v>
      </c>
      <c r="G56" s="58">
        <f t="shared" si="11"/>
        <v>0</v>
      </c>
      <c r="H56" s="58">
        <f t="shared" si="11"/>
        <v>5000</v>
      </c>
      <c r="I56" s="58">
        <f t="shared" si="11"/>
        <v>5286</v>
      </c>
      <c r="J56" s="58">
        <f t="shared" si="11"/>
        <v>5286</v>
      </c>
      <c r="K56" s="76">
        <f>J56/I56*100</f>
        <v>100</v>
      </c>
    </row>
    <row r="57" spans="1:11" s="45" customFormat="1" ht="22.5">
      <c r="A57" s="50"/>
      <c r="B57" s="50"/>
      <c r="C57" s="51" t="s">
        <v>59</v>
      </c>
      <c r="D57" s="52" t="s">
        <v>60</v>
      </c>
      <c r="E57" s="53">
        <v>5000</v>
      </c>
      <c r="F57" s="53"/>
      <c r="G57" s="53"/>
      <c r="H57" s="53">
        <f>SUM(E57:G57)</f>
        <v>5000</v>
      </c>
      <c r="I57" s="58">
        <v>5286</v>
      </c>
      <c r="J57" s="175">
        <v>5286</v>
      </c>
      <c r="K57" s="76">
        <f>J57/I57*100</f>
        <v>100</v>
      </c>
    </row>
    <row r="58" spans="1:11" ht="12.75">
      <c r="A58" s="46"/>
      <c r="B58" s="46"/>
      <c r="C58" s="47"/>
      <c r="D58" s="48" t="s">
        <v>13</v>
      </c>
      <c r="E58" s="49">
        <f>E51+E56</f>
        <v>8000</v>
      </c>
      <c r="F58" s="49">
        <f>F51+F56</f>
        <v>0</v>
      </c>
      <c r="G58" s="49">
        <f>G51+G56</f>
        <v>0</v>
      </c>
      <c r="H58" s="49">
        <f>H51+H56</f>
        <v>8000</v>
      </c>
      <c r="I58" s="49">
        <f>I51+I56+I53</f>
        <v>12969</v>
      </c>
      <c r="J58" s="49">
        <f>J51+J56+J53</f>
        <v>12969</v>
      </c>
      <c r="K58" s="199">
        <f>J58/I58*100</f>
        <v>100</v>
      </c>
    </row>
    <row r="59" spans="1:11" ht="12.75">
      <c r="A59" s="466" t="s">
        <v>113</v>
      </c>
      <c r="B59" s="467"/>
      <c r="C59" s="467"/>
      <c r="D59" s="467"/>
      <c r="E59" s="467"/>
      <c r="F59" s="467"/>
      <c r="G59" s="467"/>
      <c r="H59" s="468"/>
      <c r="J59" s="125"/>
      <c r="K59" s="183"/>
    </row>
    <row r="60" spans="1:11" ht="45">
      <c r="A60" s="43" t="s">
        <v>18</v>
      </c>
      <c r="B60" s="43" t="s">
        <v>19</v>
      </c>
      <c r="C60" s="43" t="s">
        <v>16</v>
      </c>
      <c r="D60" s="43" t="s">
        <v>17</v>
      </c>
      <c r="E60" s="44" t="s">
        <v>193</v>
      </c>
      <c r="F60" s="44" t="s">
        <v>194</v>
      </c>
      <c r="G60" s="44" t="s">
        <v>195</v>
      </c>
      <c r="H60" s="44" t="s">
        <v>175</v>
      </c>
      <c r="I60" s="44" t="s">
        <v>176</v>
      </c>
      <c r="J60" s="133" t="s">
        <v>167</v>
      </c>
      <c r="K60" s="140" t="s">
        <v>170</v>
      </c>
    </row>
    <row r="61" spans="1:11" ht="12.75">
      <c r="A61" s="55" t="s">
        <v>9</v>
      </c>
      <c r="B61" s="55" t="s">
        <v>43</v>
      </c>
      <c r="C61" s="56"/>
      <c r="D61" s="57" t="s">
        <v>44</v>
      </c>
      <c r="E61" s="58">
        <v>55965</v>
      </c>
      <c r="F61" s="58">
        <v>5609</v>
      </c>
      <c r="G61" s="58"/>
      <c r="H61" s="58">
        <f>SUM(E61:G61)</f>
        <v>61574</v>
      </c>
      <c r="I61" s="58">
        <v>76680</v>
      </c>
      <c r="J61" s="129">
        <v>76680</v>
      </c>
      <c r="K61" s="138">
        <f>J61/I61*100</f>
        <v>100</v>
      </c>
    </row>
    <row r="62" spans="1:11" ht="12.75">
      <c r="A62" s="55" t="s">
        <v>10</v>
      </c>
      <c r="B62" s="55" t="s">
        <v>47</v>
      </c>
      <c r="C62" s="56"/>
      <c r="D62" s="57" t="s">
        <v>48</v>
      </c>
      <c r="E62" s="58"/>
      <c r="F62" s="58"/>
      <c r="G62" s="58"/>
      <c r="H62" s="58"/>
      <c r="I62" s="58">
        <v>158</v>
      </c>
      <c r="J62" s="129">
        <v>158</v>
      </c>
      <c r="K62" s="138"/>
    </row>
    <row r="63" spans="1:11" ht="12.75">
      <c r="A63" s="55" t="s">
        <v>12</v>
      </c>
      <c r="B63" s="55" t="s">
        <v>57</v>
      </c>
      <c r="C63" s="56"/>
      <c r="D63" s="57" t="s">
        <v>58</v>
      </c>
      <c r="E63" s="58">
        <f>E64</f>
        <v>0</v>
      </c>
      <c r="F63" s="58">
        <v>0</v>
      </c>
      <c r="G63" s="58">
        <f>G64</f>
        <v>0</v>
      </c>
      <c r="H63" s="58">
        <f>SUM(E63:G63)</f>
        <v>0</v>
      </c>
      <c r="I63" s="58">
        <v>1781</v>
      </c>
      <c r="J63" s="129">
        <v>1781</v>
      </c>
      <c r="K63" s="138">
        <f>J63/I63*100</f>
        <v>100</v>
      </c>
    </row>
    <row r="64" spans="1:11" ht="22.5">
      <c r="A64" s="50"/>
      <c r="B64" s="50"/>
      <c r="C64" s="51" t="s">
        <v>59</v>
      </c>
      <c r="D64" s="52" t="s">
        <v>60</v>
      </c>
      <c r="E64" s="53"/>
      <c r="F64" s="53"/>
      <c r="G64" s="53"/>
      <c r="H64" s="53">
        <f>SUM(E64:G64)</f>
        <v>0</v>
      </c>
      <c r="I64" s="58">
        <v>1781</v>
      </c>
      <c r="J64" s="127">
        <v>1781</v>
      </c>
      <c r="K64" s="138">
        <f>J64/I64*100</f>
        <v>100</v>
      </c>
    </row>
    <row r="65" spans="1:11" ht="12.75">
      <c r="A65" s="46"/>
      <c r="B65" s="46"/>
      <c r="C65" s="47"/>
      <c r="D65" s="48" t="s">
        <v>13</v>
      </c>
      <c r="E65" s="49">
        <f>E61+E63</f>
        <v>55965</v>
      </c>
      <c r="F65" s="49">
        <f>F61+F63</f>
        <v>5609</v>
      </c>
      <c r="G65" s="49">
        <f>G61+G63</f>
        <v>0</v>
      </c>
      <c r="H65" s="49">
        <f>SUM(E65:G65)</f>
        <v>61574</v>
      </c>
      <c r="I65" s="49">
        <f>I61+I63+I62</f>
        <v>78619</v>
      </c>
      <c r="J65" s="49">
        <f>J61+J63+J62</f>
        <v>78619</v>
      </c>
      <c r="K65" s="184">
        <f>J65/I65*100</f>
        <v>100</v>
      </c>
    </row>
    <row r="66" spans="1:11">
      <c r="A66" s="99"/>
      <c r="B66" s="99"/>
      <c r="C66" s="99"/>
      <c r="D66" s="17"/>
      <c r="E66" s="158"/>
      <c r="F66" s="158"/>
      <c r="G66" s="158"/>
      <c r="H66" s="158"/>
      <c r="I66" s="158"/>
      <c r="J66" s="125"/>
      <c r="K66" s="183"/>
    </row>
    <row r="67" spans="1:11" ht="12.75">
      <c r="A67" s="466" t="s">
        <v>127</v>
      </c>
      <c r="B67" s="467"/>
      <c r="C67" s="467"/>
      <c r="D67" s="467"/>
      <c r="E67" s="467"/>
      <c r="F67" s="467"/>
      <c r="G67" s="467"/>
      <c r="H67" s="468"/>
      <c r="J67" s="125"/>
      <c r="K67" s="183"/>
    </row>
    <row r="68" spans="1:11" ht="56.25">
      <c r="A68" s="43" t="s">
        <v>18</v>
      </c>
      <c r="B68" s="43" t="s">
        <v>19</v>
      </c>
      <c r="C68" s="43" t="s">
        <v>16</v>
      </c>
      <c r="D68" s="43" t="s">
        <v>17</v>
      </c>
      <c r="E68" s="44" t="s">
        <v>172</v>
      </c>
      <c r="F68" s="44" t="s">
        <v>173</v>
      </c>
      <c r="G68" s="44" t="s">
        <v>174</v>
      </c>
      <c r="H68" s="44" t="s">
        <v>175</v>
      </c>
      <c r="I68" s="44" t="s">
        <v>176</v>
      </c>
      <c r="J68" s="132" t="s">
        <v>167</v>
      </c>
      <c r="K68" s="146" t="s">
        <v>170</v>
      </c>
    </row>
    <row r="69" spans="1:11" ht="12.75">
      <c r="A69" s="55" t="s">
        <v>9</v>
      </c>
      <c r="B69" s="55" t="s">
        <v>43</v>
      </c>
      <c r="C69" s="56"/>
      <c r="D69" s="57" t="s">
        <v>44</v>
      </c>
      <c r="E69" s="58">
        <v>3467</v>
      </c>
      <c r="F69" s="58"/>
      <c r="G69" s="58"/>
      <c r="H69" s="58">
        <f>SUM(E69:G69)</f>
        <v>3467</v>
      </c>
      <c r="I69" s="58">
        <v>3446</v>
      </c>
      <c r="J69" s="86">
        <v>3446</v>
      </c>
      <c r="K69" s="186">
        <f>J69/I69*100</f>
        <v>100</v>
      </c>
    </row>
    <row r="70" spans="1:11" ht="12.75">
      <c r="A70" s="55" t="s">
        <v>12</v>
      </c>
      <c r="B70" s="55" t="s">
        <v>57</v>
      </c>
      <c r="C70" s="56"/>
      <c r="D70" s="57" t="s">
        <v>58</v>
      </c>
      <c r="E70" s="58"/>
      <c r="F70" s="58"/>
      <c r="G70" s="58">
        <f>G71</f>
        <v>0</v>
      </c>
      <c r="H70" s="58">
        <f>SUM(E70:G70)</f>
        <v>0</v>
      </c>
      <c r="I70" s="58">
        <f>I71</f>
        <v>1032</v>
      </c>
      <c r="J70" s="58">
        <f>J71</f>
        <v>1032</v>
      </c>
      <c r="K70" s="186">
        <f>J70/I70*100</f>
        <v>100</v>
      </c>
    </row>
    <row r="71" spans="1:11" ht="22.5">
      <c r="A71" s="50"/>
      <c r="B71" s="50"/>
      <c r="C71" s="51" t="s">
        <v>59</v>
      </c>
      <c r="D71" s="52" t="s">
        <v>60</v>
      </c>
      <c r="E71" s="53"/>
      <c r="F71" s="53"/>
      <c r="G71" s="53"/>
      <c r="H71" s="53">
        <f>SUM(E71:G71)</f>
        <v>0</v>
      </c>
      <c r="I71" s="58">
        <v>1032</v>
      </c>
      <c r="J71" s="86">
        <v>1032</v>
      </c>
      <c r="K71" s="186">
        <f>J71/I71*100</f>
        <v>100</v>
      </c>
    </row>
    <row r="72" spans="1:11" ht="12.75">
      <c r="A72" s="46"/>
      <c r="B72" s="46"/>
      <c r="C72" s="47"/>
      <c r="D72" s="48" t="s">
        <v>13</v>
      </c>
      <c r="E72" s="49">
        <f t="shared" ref="E72:J72" si="12">E69+E70</f>
        <v>3467</v>
      </c>
      <c r="F72" s="49">
        <f t="shared" si="12"/>
        <v>0</v>
      </c>
      <c r="G72" s="49">
        <f t="shared" si="12"/>
        <v>0</v>
      </c>
      <c r="H72" s="49">
        <f t="shared" si="12"/>
        <v>3467</v>
      </c>
      <c r="I72" s="49">
        <f t="shared" si="12"/>
        <v>4478</v>
      </c>
      <c r="J72" s="49">
        <f t="shared" si="12"/>
        <v>4478</v>
      </c>
      <c r="K72" s="184">
        <f>J72/I72*100</f>
        <v>100</v>
      </c>
    </row>
    <row r="73" spans="1:11">
      <c r="A73" s="99"/>
      <c r="B73" s="99"/>
      <c r="C73" s="99"/>
      <c r="D73" s="17"/>
      <c r="E73" s="158"/>
      <c r="F73" s="158"/>
      <c r="G73" s="158"/>
      <c r="H73" s="158"/>
      <c r="I73" s="158"/>
      <c r="J73" s="125"/>
      <c r="K73" s="185"/>
    </row>
    <row r="74" spans="1:11" ht="25.5">
      <c r="A74" s="78"/>
      <c r="B74" s="79" t="s">
        <v>35</v>
      </c>
      <c r="C74" s="78"/>
      <c r="D74" s="187" t="s">
        <v>36</v>
      </c>
      <c r="E74" s="80">
        <f t="shared" ref="E74:J74" si="13">E6+E51</f>
        <v>374163</v>
      </c>
      <c r="F74" s="80">
        <f t="shared" si="13"/>
        <v>148544</v>
      </c>
      <c r="G74" s="80">
        <f t="shared" si="13"/>
        <v>0</v>
      </c>
      <c r="H74" s="80">
        <f t="shared" si="13"/>
        <v>522707</v>
      </c>
      <c r="I74" s="80">
        <f t="shared" si="13"/>
        <v>531426</v>
      </c>
      <c r="J74" s="80">
        <f t="shared" si="13"/>
        <v>531426</v>
      </c>
      <c r="K74" s="188">
        <f t="shared" ref="K74:K82" si="14">J74/I74*100</f>
        <v>100</v>
      </c>
    </row>
    <row r="75" spans="1:11" ht="25.5">
      <c r="A75" s="78"/>
      <c r="B75" s="79" t="s">
        <v>38</v>
      </c>
      <c r="C75" s="78"/>
      <c r="D75" s="187" t="s">
        <v>37</v>
      </c>
      <c r="E75" s="80">
        <f>E17</f>
        <v>0</v>
      </c>
      <c r="F75" s="80">
        <f>F17</f>
        <v>136684</v>
      </c>
      <c r="G75" s="80">
        <f>G17</f>
        <v>0</v>
      </c>
      <c r="H75" s="80">
        <f>H17</f>
        <v>136684</v>
      </c>
      <c r="I75" s="80">
        <f>I17+I16</f>
        <v>215444</v>
      </c>
      <c r="J75" s="80">
        <f>J15</f>
        <v>168165</v>
      </c>
      <c r="K75" s="188">
        <f t="shared" si="14"/>
        <v>78.055086240507976</v>
      </c>
    </row>
    <row r="76" spans="1:11" ht="12.75">
      <c r="A76" s="78"/>
      <c r="B76" s="79" t="s">
        <v>41</v>
      </c>
      <c r="C76" s="78"/>
      <c r="D76" s="187" t="s">
        <v>42</v>
      </c>
      <c r="E76" s="80">
        <f t="shared" ref="E76:J76" si="15">E22</f>
        <v>153807</v>
      </c>
      <c r="F76" s="80">
        <f t="shared" si="15"/>
        <v>0</v>
      </c>
      <c r="G76" s="80">
        <f t="shared" si="15"/>
        <v>0</v>
      </c>
      <c r="H76" s="80">
        <f t="shared" si="15"/>
        <v>153807</v>
      </c>
      <c r="I76" s="80">
        <f t="shared" si="15"/>
        <v>159731</v>
      </c>
      <c r="J76" s="80">
        <f t="shared" si="15"/>
        <v>159731</v>
      </c>
      <c r="K76" s="188">
        <f t="shared" si="14"/>
        <v>100</v>
      </c>
    </row>
    <row r="77" spans="1:11" ht="12.75">
      <c r="A77" s="78"/>
      <c r="B77" s="79" t="s">
        <v>43</v>
      </c>
      <c r="C77" s="78"/>
      <c r="D77" s="187" t="s">
        <v>44</v>
      </c>
      <c r="E77" s="80">
        <f t="shared" ref="E77:J77" si="16">E34+E53+E61+E69</f>
        <v>69067</v>
      </c>
      <c r="F77" s="80">
        <f t="shared" si="16"/>
        <v>55598</v>
      </c>
      <c r="G77" s="80">
        <f t="shared" si="16"/>
        <v>0</v>
      </c>
      <c r="H77" s="80">
        <f t="shared" si="16"/>
        <v>124665</v>
      </c>
      <c r="I77" s="80">
        <f t="shared" si="16"/>
        <v>142044</v>
      </c>
      <c r="J77" s="80">
        <f t="shared" si="16"/>
        <v>142044</v>
      </c>
      <c r="K77" s="188">
        <f t="shared" si="14"/>
        <v>100</v>
      </c>
    </row>
    <row r="78" spans="1:11" ht="12.75">
      <c r="A78" s="78"/>
      <c r="B78" s="79" t="s">
        <v>47</v>
      </c>
      <c r="C78" s="78"/>
      <c r="D78" s="187" t="s">
        <v>48</v>
      </c>
      <c r="E78" s="80"/>
      <c r="F78" s="80"/>
      <c r="G78" s="80"/>
      <c r="H78" s="80"/>
      <c r="I78" s="80">
        <f>I62</f>
        <v>158</v>
      </c>
      <c r="J78" s="80">
        <f>J62</f>
        <v>158</v>
      </c>
      <c r="K78" s="188">
        <f t="shared" si="14"/>
        <v>100</v>
      </c>
    </row>
    <row r="79" spans="1:11" ht="12.75">
      <c r="A79" s="78"/>
      <c r="B79" s="79" t="s">
        <v>49</v>
      </c>
      <c r="C79" s="78"/>
      <c r="D79" s="187" t="s">
        <v>50</v>
      </c>
      <c r="E79" s="80">
        <f t="shared" ref="E79:J79" si="17">E37</f>
        <v>0</v>
      </c>
      <c r="F79" s="80">
        <f t="shared" si="17"/>
        <v>0</v>
      </c>
      <c r="G79" s="80">
        <f t="shared" si="17"/>
        <v>0</v>
      </c>
      <c r="H79" s="80">
        <f t="shared" si="17"/>
        <v>0</v>
      </c>
      <c r="I79" s="80">
        <f t="shared" si="17"/>
        <v>4118</v>
      </c>
      <c r="J79" s="80">
        <f t="shared" si="17"/>
        <v>3539</v>
      </c>
      <c r="K79" s="188">
        <f t="shared" si="14"/>
        <v>85.939776590577949</v>
      </c>
    </row>
    <row r="80" spans="1:11" ht="25.5">
      <c r="A80" s="78"/>
      <c r="B80" s="79" t="s">
        <v>53</v>
      </c>
      <c r="C80" s="78"/>
      <c r="D80" s="187" t="s">
        <v>54</v>
      </c>
      <c r="E80" s="80">
        <f t="shared" ref="E80:J80" si="18">E40</f>
        <v>0</v>
      </c>
      <c r="F80" s="80">
        <f t="shared" si="18"/>
        <v>0</v>
      </c>
      <c r="G80" s="80">
        <f t="shared" si="18"/>
        <v>0</v>
      </c>
      <c r="H80" s="80">
        <f t="shared" si="18"/>
        <v>0</v>
      </c>
      <c r="I80" s="80">
        <f t="shared" si="18"/>
        <v>27215</v>
      </c>
      <c r="J80" s="80">
        <f t="shared" si="18"/>
        <v>21730</v>
      </c>
      <c r="K80" s="188">
        <f t="shared" si="14"/>
        <v>79.845673341907045</v>
      </c>
    </row>
    <row r="81" spans="1:11" ht="12.75">
      <c r="A81" s="78"/>
      <c r="B81" s="79" t="s">
        <v>57</v>
      </c>
      <c r="C81" s="78"/>
      <c r="D81" s="187" t="s">
        <v>58</v>
      </c>
      <c r="E81" s="80">
        <f t="shared" ref="E81:J81" si="19">E43+E56++E63+E70</f>
        <v>405000</v>
      </c>
      <c r="F81" s="80">
        <f t="shared" si="19"/>
        <v>0</v>
      </c>
      <c r="G81" s="80">
        <f t="shared" si="19"/>
        <v>0</v>
      </c>
      <c r="H81" s="80">
        <f t="shared" si="19"/>
        <v>405000</v>
      </c>
      <c r="I81" s="80">
        <f t="shared" si="19"/>
        <v>452846</v>
      </c>
      <c r="J81" s="80">
        <f t="shared" si="19"/>
        <v>710183</v>
      </c>
      <c r="K81" s="188">
        <f t="shared" si="14"/>
        <v>156.82660330443463</v>
      </c>
    </row>
    <row r="82" spans="1:11" ht="12.75">
      <c r="A82" s="189"/>
      <c r="B82" s="81"/>
      <c r="C82" s="189"/>
      <c r="D82" s="187" t="s">
        <v>128</v>
      </c>
      <c r="E82" s="80">
        <f t="shared" ref="E82:J82" si="20">SUM(E74:E81)</f>
        <v>1002037</v>
      </c>
      <c r="F82" s="80">
        <f t="shared" si="20"/>
        <v>340826</v>
      </c>
      <c r="G82" s="80">
        <f t="shared" si="20"/>
        <v>0</v>
      </c>
      <c r="H82" s="80">
        <f t="shared" si="20"/>
        <v>1342863</v>
      </c>
      <c r="I82" s="80">
        <f t="shared" si="20"/>
        <v>1532982</v>
      </c>
      <c r="J82" s="80">
        <f t="shared" si="20"/>
        <v>1736976</v>
      </c>
      <c r="K82" s="188">
        <f t="shared" si="14"/>
        <v>113.30700556170913</v>
      </c>
    </row>
    <row r="83" spans="1:11">
      <c r="J83" s="90"/>
    </row>
    <row r="84" spans="1:11">
      <c r="J84" s="90"/>
    </row>
  </sheetData>
  <mergeCells count="7">
    <mergeCell ref="A1:K1"/>
    <mergeCell ref="A59:H59"/>
    <mergeCell ref="A67:H67"/>
    <mergeCell ref="A49:H49"/>
    <mergeCell ref="A4:J4"/>
    <mergeCell ref="A3:J3"/>
    <mergeCell ref="A2:K2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&amp;L1/a melléklet a 10/2017.(V.19.) önk. rendelethez ezer Ft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O111"/>
  <sheetViews>
    <sheetView view="pageLayout" zoomScaleNormal="85" workbookViewId="0">
      <selection activeCell="D3" sqref="D3"/>
    </sheetView>
  </sheetViews>
  <sheetFormatPr defaultRowHeight="15"/>
  <cols>
    <col min="1" max="1" width="7.140625" style="4" customWidth="1"/>
    <col min="2" max="3" width="8.42578125" style="4" customWidth="1"/>
    <col min="4" max="4" width="33.5703125" style="4" customWidth="1"/>
    <col min="5" max="5" width="13.85546875" style="4" customWidth="1"/>
    <col min="6" max="6" width="12.42578125" style="4" customWidth="1"/>
    <col min="7" max="7" width="11.7109375" style="4" customWidth="1"/>
    <col min="8" max="8" width="15.28515625" style="181" customWidth="1"/>
    <col min="9" max="9" width="16.5703125" style="4" customWidth="1"/>
    <col min="10" max="10" width="13.28515625" style="4" bestFit="1" customWidth="1"/>
    <col min="11" max="11" width="10.7109375" style="4" customWidth="1"/>
    <col min="12" max="12" width="11.28515625" style="4" customWidth="1"/>
    <col min="13" max="15" width="9.140625" style="4"/>
  </cols>
  <sheetData>
    <row r="1" spans="1:12" ht="15.75">
      <c r="A1" s="474" t="s">
        <v>251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12" ht="15.75">
      <c r="A2" s="465" t="s">
        <v>252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ht="90">
      <c r="A3" s="43" t="s">
        <v>15</v>
      </c>
      <c r="B3" s="43" t="s">
        <v>16</v>
      </c>
      <c r="C3" s="43"/>
      <c r="D3" s="43" t="s">
        <v>17</v>
      </c>
      <c r="E3" s="200" t="s">
        <v>193</v>
      </c>
      <c r="F3" s="200" t="s">
        <v>194</v>
      </c>
      <c r="G3" s="200" t="s">
        <v>195</v>
      </c>
      <c r="H3" s="201" t="s">
        <v>202</v>
      </c>
      <c r="I3" s="108" t="s">
        <v>171</v>
      </c>
      <c r="J3" s="314" t="s">
        <v>167</v>
      </c>
      <c r="K3" s="315" t="s">
        <v>165</v>
      </c>
      <c r="L3" s="315" t="s">
        <v>166</v>
      </c>
    </row>
    <row r="4" spans="1:12" ht="12.75">
      <c r="A4" s="82" t="s">
        <v>6</v>
      </c>
      <c r="B4" s="82"/>
      <c r="C4" s="82"/>
      <c r="D4" s="82" t="s">
        <v>14</v>
      </c>
      <c r="E4" s="83">
        <f t="shared" ref="E4:J4" si="0">E5+E6+E7+E8+E9</f>
        <v>787129</v>
      </c>
      <c r="F4" s="83">
        <f t="shared" si="0"/>
        <v>274617</v>
      </c>
      <c r="G4" s="83">
        <f t="shared" si="0"/>
        <v>0</v>
      </c>
      <c r="H4" s="83">
        <f t="shared" si="0"/>
        <v>1061746</v>
      </c>
      <c r="I4" s="83">
        <f t="shared" si="0"/>
        <v>1094010</v>
      </c>
      <c r="J4" s="83">
        <f t="shared" si="0"/>
        <v>839150</v>
      </c>
      <c r="K4" s="190">
        <f>J4/I4*100</f>
        <v>76.704052065337606</v>
      </c>
      <c r="L4" s="190">
        <f t="shared" ref="L4:L23" si="1">(J4/$J$23)*100</f>
        <v>55.870180643477475</v>
      </c>
    </row>
    <row r="5" spans="1:12" ht="12.75">
      <c r="A5" s="125"/>
      <c r="B5" s="221" t="s">
        <v>72</v>
      </c>
      <c r="C5" s="221"/>
      <c r="D5" s="16" t="s">
        <v>3</v>
      </c>
      <c r="E5" s="72">
        <v>115453</v>
      </c>
      <c r="F5" s="72">
        <v>157345</v>
      </c>
      <c r="G5" s="72"/>
      <c r="H5" s="32">
        <f>SUM(E5:G5)</f>
        <v>272798</v>
      </c>
      <c r="I5" s="32">
        <v>300255</v>
      </c>
      <c r="J5" s="73">
        <v>295325</v>
      </c>
      <c r="K5" s="183">
        <f>J5/I5*100</f>
        <v>98.358062313700017</v>
      </c>
      <c r="L5" s="191">
        <f t="shared" si="1"/>
        <v>19.662588450855015</v>
      </c>
    </row>
    <row r="6" spans="1:12" ht="25.5">
      <c r="A6" s="125"/>
      <c r="B6" s="221" t="s">
        <v>74</v>
      </c>
      <c r="C6" s="221"/>
      <c r="D6" s="16" t="s">
        <v>73</v>
      </c>
      <c r="E6" s="72">
        <v>33025</v>
      </c>
      <c r="F6" s="72">
        <v>25152</v>
      </c>
      <c r="G6" s="72"/>
      <c r="H6" s="32">
        <f t="shared" ref="H6:H13" si="2">SUM(E6:G6)</f>
        <v>58177</v>
      </c>
      <c r="I6" s="32">
        <v>70197</v>
      </c>
      <c r="J6" s="73">
        <v>69190</v>
      </c>
      <c r="K6" s="183">
        <f t="shared" ref="K6:K21" si="3">J6/I6*100</f>
        <v>98.56546576064504</v>
      </c>
      <c r="L6" s="191">
        <f t="shared" si="1"/>
        <v>4.6066350458466383</v>
      </c>
    </row>
    <row r="7" spans="1:12" ht="12.75">
      <c r="A7" s="125"/>
      <c r="B7" s="221" t="s">
        <v>75</v>
      </c>
      <c r="C7" s="221"/>
      <c r="D7" s="16" t="s">
        <v>0</v>
      </c>
      <c r="E7" s="72">
        <v>127770</v>
      </c>
      <c r="F7" s="72">
        <v>84635</v>
      </c>
      <c r="G7" s="72"/>
      <c r="H7" s="32">
        <f t="shared" si="2"/>
        <v>212405</v>
      </c>
      <c r="I7" s="32">
        <v>283139</v>
      </c>
      <c r="J7" s="73">
        <v>269736</v>
      </c>
      <c r="K7" s="183">
        <f t="shared" si="3"/>
        <v>95.266282638562686</v>
      </c>
      <c r="L7" s="191">
        <f t="shared" si="1"/>
        <v>17.958885832150436</v>
      </c>
    </row>
    <row r="8" spans="1:12" ht="12.75">
      <c r="A8" s="125"/>
      <c r="B8" s="221" t="s">
        <v>76</v>
      </c>
      <c r="C8" s="221"/>
      <c r="D8" s="17" t="s">
        <v>81</v>
      </c>
      <c r="E8" s="72">
        <v>24584</v>
      </c>
      <c r="F8" s="72"/>
      <c r="G8" s="72"/>
      <c r="H8" s="32">
        <f t="shared" si="2"/>
        <v>24584</v>
      </c>
      <c r="I8" s="32">
        <v>15000</v>
      </c>
      <c r="J8" s="73">
        <v>14890</v>
      </c>
      <c r="K8" s="183">
        <f t="shared" si="3"/>
        <v>99.266666666666666</v>
      </c>
      <c r="L8" s="191">
        <f t="shared" si="1"/>
        <v>0.99136863466767511</v>
      </c>
    </row>
    <row r="9" spans="1:12" ht="12.75">
      <c r="A9" s="125"/>
      <c r="B9" s="221" t="s">
        <v>77</v>
      </c>
      <c r="C9" s="221"/>
      <c r="D9" s="16" t="s">
        <v>82</v>
      </c>
      <c r="E9" s="72">
        <f>E10+E12+E13</f>
        <v>486297</v>
      </c>
      <c r="F9" s="72">
        <f>F10+F12+F13</f>
        <v>7485</v>
      </c>
      <c r="G9" s="72">
        <f>G10+G12+G13</f>
        <v>0</v>
      </c>
      <c r="H9" s="73">
        <f>H10+H12+H13</f>
        <v>493782</v>
      </c>
      <c r="I9" s="73">
        <f>I10+I11+I12+I13</f>
        <v>425419</v>
      </c>
      <c r="J9" s="73">
        <f>J10+J11+J12+J13</f>
        <v>190009</v>
      </c>
      <c r="K9" s="183">
        <f t="shared" si="3"/>
        <v>44.66396658353294</v>
      </c>
      <c r="L9" s="191">
        <f t="shared" si="1"/>
        <v>12.650702679957709</v>
      </c>
    </row>
    <row r="10" spans="1:12" ht="25.5">
      <c r="A10" s="125"/>
      <c r="B10" s="221"/>
      <c r="C10" s="221" t="s">
        <v>84</v>
      </c>
      <c r="D10" s="16" t="s">
        <v>83</v>
      </c>
      <c r="E10" s="72">
        <v>167136</v>
      </c>
      <c r="F10" s="72"/>
      <c r="G10" s="72"/>
      <c r="H10" s="32">
        <f t="shared" si="2"/>
        <v>167136</v>
      </c>
      <c r="I10" s="32">
        <v>172619</v>
      </c>
      <c r="J10" s="72">
        <v>168966</v>
      </c>
      <c r="K10" s="183">
        <f t="shared" si="3"/>
        <v>97.88377872655964</v>
      </c>
      <c r="L10" s="191">
        <f t="shared" si="1"/>
        <v>11.249670431515003</v>
      </c>
    </row>
    <row r="11" spans="1:12" ht="22.5">
      <c r="A11" s="125"/>
      <c r="B11" s="221"/>
      <c r="C11" s="75" t="s">
        <v>209</v>
      </c>
      <c r="D11" s="36" t="s">
        <v>228</v>
      </c>
      <c r="E11" s="72"/>
      <c r="F11" s="72"/>
      <c r="G11" s="72"/>
      <c r="H11" s="32"/>
      <c r="I11" s="32">
        <v>2079</v>
      </c>
      <c r="J11" s="72">
        <v>2017</v>
      </c>
      <c r="K11" s="183">
        <f t="shared" si="3"/>
        <v>97.017797017797008</v>
      </c>
      <c r="L11" s="191">
        <f t="shared" si="1"/>
        <v>0.13429083519977844</v>
      </c>
    </row>
    <row r="12" spans="1:12" ht="25.5">
      <c r="A12" s="125"/>
      <c r="B12" s="221"/>
      <c r="C12" s="221" t="s">
        <v>86</v>
      </c>
      <c r="D12" s="16" t="s">
        <v>85</v>
      </c>
      <c r="E12" s="72">
        <v>274</v>
      </c>
      <c r="F12" s="72">
        <v>7485</v>
      </c>
      <c r="G12" s="72"/>
      <c r="H12" s="32">
        <f t="shared" si="2"/>
        <v>7759</v>
      </c>
      <c r="I12" s="32">
        <v>19167</v>
      </c>
      <c r="J12" s="72">
        <v>19026</v>
      </c>
      <c r="K12" s="183">
        <f t="shared" si="3"/>
        <v>99.264360619815307</v>
      </c>
      <c r="L12" s="191">
        <f t="shared" si="1"/>
        <v>1.2667414132429273</v>
      </c>
    </row>
    <row r="13" spans="1:12" ht="12.75">
      <c r="A13" s="125"/>
      <c r="B13" s="221"/>
      <c r="C13" s="221" t="s">
        <v>87</v>
      </c>
      <c r="D13" s="16" t="s">
        <v>88</v>
      </c>
      <c r="E13" s="72">
        <v>318887</v>
      </c>
      <c r="F13" s="72"/>
      <c r="G13" s="72"/>
      <c r="H13" s="32">
        <f t="shared" si="2"/>
        <v>318887</v>
      </c>
      <c r="I13" s="32">
        <v>231554</v>
      </c>
      <c r="J13" s="72"/>
      <c r="K13" s="183">
        <f t="shared" si="3"/>
        <v>0</v>
      </c>
      <c r="L13" s="191">
        <f t="shared" si="1"/>
        <v>0</v>
      </c>
    </row>
    <row r="14" spans="1:12" ht="12.75">
      <c r="A14" s="82" t="s">
        <v>7</v>
      </c>
      <c r="B14" s="222"/>
      <c r="C14" s="222"/>
      <c r="D14" s="96" t="s">
        <v>1</v>
      </c>
      <c r="E14" s="83">
        <f>E15+E16+E17+E19</f>
        <v>280217</v>
      </c>
      <c r="F14" s="83">
        <f>F15+F16+F17</f>
        <v>900</v>
      </c>
      <c r="G14" s="83">
        <f>G15+G16+G17</f>
        <v>0</v>
      </c>
      <c r="H14" s="83">
        <f>H15+H16+H17</f>
        <v>281117</v>
      </c>
      <c r="I14" s="83">
        <f>I15+I16+I17</f>
        <v>427937</v>
      </c>
      <c r="J14" s="165">
        <f>J15+J16+J17</f>
        <v>406779</v>
      </c>
      <c r="K14" s="190">
        <f t="shared" si="3"/>
        <v>95.055814290421253</v>
      </c>
      <c r="L14" s="190">
        <f t="shared" si="1"/>
        <v>27.083139143148571</v>
      </c>
    </row>
    <row r="15" spans="1:12" ht="12.75">
      <c r="A15" s="125"/>
      <c r="B15" s="221" t="s">
        <v>78</v>
      </c>
      <c r="C15" s="221"/>
      <c r="D15" s="16" t="s">
        <v>89</v>
      </c>
      <c r="E15" s="72">
        <v>1253</v>
      </c>
      <c r="F15" s="72">
        <v>900</v>
      </c>
      <c r="G15" s="72"/>
      <c r="H15" s="32">
        <f>SUM(E15:G15)</f>
        <v>2153</v>
      </c>
      <c r="I15" s="32">
        <v>165547</v>
      </c>
      <c r="J15" s="73">
        <v>164698</v>
      </c>
      <c r="K15" s="183">
        <f t="shared" si="3"/>
        <v>99.487154705310274</v>
      </c>
      <c r="L15" s="191">
        <f t="shared" si="1"/>
        <v>10.965509160006498</v>
      </c>
    </row>
    <row r="16" spans="1:12" ht="12.75">
      <c r="A16" s="125"/>
      <c r="B16" s="221" t="s">
        <v>79</v>
      </c>
      <c r="C16" s="221"/>
      <c r="D16" s="16" t="s">
        <v>21</v>
      </c>
      <c r="E16" s="72"/>
      <c r="F16" s="72"/>
      <c r="G16" s="72"/>
      <c r="H16" s="32">
        <f>SUM(E16:G16)</f>
        <v>0</v>
      </c>
      <c r="I16" s="32">
        <v>20990</v>
      </c>
      <c r="J16" s="73">
        <v>681</v>
      </c>
      <c r="K16" s="183">
        <f t="shared" si="3"/>
        <v>3.2444020962363025</v>
      </c>
      <c r="L16" s="191">
        <f t="shared" si="1"/>
        <v>4.5340633996553845E-2</v>
      </c>
    </row>
    <row r="17" spans="1:15" ht="12.75">
      <c r="A17" s="125"/>
      <c r="B17" s="221" t="s">
        <v>80</v>
      </c>
      <c r="C17" s="221"/>
      <c r="D17" s="16" t="s">
        <v>90</v>
      </c>
      <c r="E17" s="72">
        <f>E18</f>
        <v>278964</v>
      </c>
      <c r="F17" s="72"/>
      <c r="G17" s="72"/>
      <c r="H17" s="32">
        <f>SUM(E17:G17)</f>
        <v>278964</v>
      </c>
      <c r="I17" s="32">
        <f>I18+I19</f>
        <v>241400</v>
      </c>
      <c r="J17" s="73">
        <f>J18+J19</f>
        <v>241400</v>
      </c>
      <c r="K17" s="183">
        <f t="shared" si="3"/>
        <v>100</v>
      </c>
      <c r="L17" s="191">
        <f t="shared" si="1"/>
        <v>16.072289349145517</v>
      </c>
    </row>
    <row r="18" spans="1:15" ht="25.5">
      <c r="A18" s="125"/>
      <c r="B18" s="221"/>
      <c r="C18" s="221"/>
      <c r="D18" s="16" t="s">
        <v>141</v>
      </c>
      <c r="E18" s="72">
        <v>278964</v>
      </c>
      <c r="F18" s="72"/>
      <c r="G18" s="72"/>
      <c r="H18" s="32">
        <f>SUM(E18:G18)</f>
        <v>278964</v>
      </c>
      <c r="I18" s="32">
        <v>236751</v>
      </c>
      <c r="J18" s="72">
        <v>236751</v>
      </c>
      <c r="K18" s="183">
        <f t="shared" si="3"/>
        <v>100</v>
      </c>
      <c r="L18" s="191">
        <f t="shared" si="1"/>
        <v>15.762761291216036</v>
      </c>
    </row>
    <row r="19" spans="1:15" ht="25.5">
      <c r="A19" s="125"/>
      <c r="B19" s="221"/>
      <c r="C19" s="221" t="s">
        <v>92</v>
      </c>
      <c r="D19" s="16" t="s">
        <v>91</v>
      </c>
      <c r="E19" s="72"/>
      <c r="F19" s="72"/>
      <c r="G19" s="72"/>
      <c r="H19" s="32">
        <f>SUM(E19:G19)</f>
        <v>0</v>
      </c>
      <c r="I19" s="32">
        <v>4649</v>
      </c>
      <c r="J19" s="72">
        <v>4649</v>
      </c>
      <c r="K19" s="183">
        <f t="shared" si="3"/>
        <v>100</v>
      </c>
      <c r="L19" s="191">
        <f t="shared" si="1"/>
        <v>0.30952805792948429</v>
      </c>
    </row>
    <row r="20" spans="1:15" ht="12.75">
      <c r="A20" s="223" t="s">
        <v>8</v>
      </c>
      <c r="B20" s="224"/>
      <c r="C20" s="224"/>
      <c r="D20" s="96" t="s">
        <v>139</v>
      </c>
      <c r="E20" s="225">
        <f>E21</f>
        <v>0</v>
      </c>
      <c r="F20" s="225">
        <f>F21</f>
        <v>0</v>
      </c>
      <c r="G20" s="225">
        <f>G21</f>
        <v>0</v>
      </c>
      <c r="H20" s="226">
        <f>H21</f>
        <v>0</v>
      </c>
      <c r="I20" s="83">
        <f>I21</f>
        <v>11035</v>
      </c>
      <c r="J20" s="83">
        <f>J21+J22</f>
        <v>256035</v>
      </c>
      <c r="K20" s="83"/>
      <c r="L20" s="190">
        <f t="shared" si="1"/>
        <v>17.046680213373953</v>
      </c>
    </row>
    <row r="21" spans="1:15" ht="25.5">
      <c r="A21" s="125"/>
      <c r="B21" s="221"/>
      <c r="C21" s="221" t="s">
        <v>140</v>
      </c>
      <c r="D21" s="17" t="s">
        <v>179</v>
      </c>
      <c r="E21" s="72">
        <v>0</v>
      </c>
      <c r="F21" s="72"/>
      <c r="G21" s="72"/>
      <c r="H21" s="32">
        <f>SUM(E21:G21)</f>
        <v>0</v>
      </c>
      <c r="I21" s="32">
        <v>11035</v>
      </c>
      <c r="J21" s="73">
        <v>11035</v>
      </c>
      <c r="K21" s="183">
        <f t="shared" si="3"/>
        <v>100</v>
      </c>
      <c r="L21" s="191">
        <f t="shared" si="1"/>
        <v>0.73470469332154431</v>
      </c>
    </row>
    <row r="22" spans="1:15" ht="25.5">
      <c r="A22" s="125"/>
      <c r="B22" s="221"/>
      <c r="C22" s="221"/>
      <c r="D22" s="237" t="s">
        <v>187</v>
      </c>
      <c r="E22" s="72"/>
      <c r="F22" s="72"/>
      <c r="G22" s="72"/>
      <c r="H22" s="32"/>
      <c r="I22" s="32"/>
      <c r="J22" s="73">
        <v>245000</v>
      </c>
      <c r="K22" s="183"/>
      <c r="L22" s="191">
        <f t="shared" si="1"/>
        <v>16.31197552005241</v>
      </c>
    </row>
    <row r="23" spans="1:15" s="7" customFormat="1" ht="15.75">
      <c r="A23" s="473" t="s">
        <v>2</v>
      </c>
      <c r="B23" s="473"/>
      <c r="C23" s="473"/>
      <c r="D23" s="473"/>
      <c r="E23" s="27">
        <f t="shared" ref="E23:J23" si="4">E4+E14+E20</f>
        <v>1067346</v>
      </c>
      <c r="F23" s="27">
        <f t="shared" si="4"/>
        <v>275517</v>
      </c>
      <c r="G23" s="27">
        <f t="shared" si="4"/>
        <v>0</v>
      </c>
      <c r="H23" s="27">
        <f t="shared" si="4"/>
        <v>1342863</v>
      </c>
      <c r="I23" s="27">
        <f t="shared" si="4"/>
        <v>1532982</v>
      </c>
      <c r="J23" s="152">
        <f t="shared" si="4"/>
        <v>1501964</v>
      </c>
      <c r="K23" s="152">
        <f>J23/I23*100</f>
        <v>97.976623339347753</v>
      </c>
      <c r="L23" s="190">
        <f t="shared" si="1"/>
        <v>100</v>
      </c>
      <c r="M23" s="123"/>
      <c r="N23" s="123"/>
      <c r="O23" s="123"/>
    </row>
    <row r="24" spans="1:15">
      <c r="B24" s="192"/>
      <c r="C24" s="192"/>
    </row>
    <row r="25" spans="1:15">
      <c r="H25" s="193"/>
    </row>
    <row r="26" spans="1:15">
      <c r="E26" s="90"/>
      <c r="F26" s="90"/>
      <c r="G26" s="90"/>
      <c r="H26" s="193"/>
    </row>
    <row r="33" spans="2:3">
      <c r="B33" s="192"/>
      <c r="C33" s="192"/>
    </row>
    <row r="34" spans="2:3">
      <c r="B34" s="192"/>
      <c r="C34" s="192"/>
    </row>
    <row r="35" spans="2:3">
      <c r="B35" s="192"/>
      <c r="C35" s="192"/>
    </row>
    <row r="36" spans="2:3">
      <c r="B36" s="192"/>
      <c r="C36" s="192"/>
    </row>
    <row r="37" spans="2:3">
      <c r="B37" s="192"/>
      <c r="C37" s="192"/>
    </row>
    <row r="38" spans="2:3">
      <c r="B38" s="192"/>
      <c r="C38" s="192"/>
    </row>
    <row r="39" spans="2:3">
      <c r="B39" s="192"/>
      <c r="C39" s="192"/>
    </row>
    <row r="40" spans="2:3">
      <c r="B40" s="90"/>
      <c r="C40" s="90"/>
    </row>
    <row r="41" spans="2:3">
      <c r="B41" s="90"/>
      <c r="C41" s="90"/>
    </row>
    <row r="42" spans="2:3">
      <c r="B42" s="90"/>
      <c r="C42" s="90"/>
    </row>
    <row r="43" spans="2:3">
      <c r="B43" s="90"/>
      <c r="C43" s="90"/>
    </row>
    <row r="44" spans="2:3">
      <c r="B44" s="90"/>
      <c r="C44" s="90"/>
    </row>
    <row r="45" spans="2:3">
      <c r="B45" s="90"/>
      <c r="C45" s="90"/>
    </row>
    <row r="46" spans="2:3">
      <c r="B46" s="90"/>
      <c r="C46" s="90"/>
    </row>
    <row r="47" spans="2:3">
      <c r="B47" s="90"/>
      <c r="C47" s="90"/>
    </row>
    <row r="48" spans="2:3">
      <c r="B48" s="90"/>
      <c r="C48" s="90"/>
    </row>
    <row r="49" spans="2:3">
      <c r="B49" s="90"/>
      <c r="C49" s="90"/>
    </row>
    <row r="50" spans="2:3">
      <c r="B50" s="90"/>
      <c r="C50" s="90"/>
    </row>
    <row r="51" spans="2:3">
      <c r="B51" s="90"/>
      <c r="C51" s="90"/>
    </row>
    <row r="52" spans="2:3">
      <c r="B52" s="90"/>
      <c r="C52" s="90"/>
    </row>
    <row r="53" spans="2:3">
      <c r="B53" s="90"/>
      <c r="C53" s="90"/>
    </row>
    <row r="54" spans="2:3">
      <c r="B54" s="90"/>
      <c r="C54" s="90"/>
    </row>
    <row r="55" spans="2:3">
      <c r="B55" s="90"/>
      <c r="C55" s="90"/>
    </row>
    <row r="56" spans="2:3">
      <c r="B56" s="90"/>
      <c r="C56" s="90"/>
    </row>
    <row r="57" spans="2:3">
      <c r="B57" s="90"/>
      <c r="C57" s="90"/>
    </row>
    <row r="58" spans="2:3">
      <c r="B58" s="90"/>
      <c r="C58" s="90"/>
    </row>
    <row r="59" spans="2:3">
      <c r="B59" s="90"/>
      <c r="C59" s="90"/>
    </row>
    <row r="60" spans="2:3">
      <c r="B60" s="90"/>
      <c r="C60" s="90"/>
    </row>
    <row r="61" spans="2:3">
      <c r="B61" s="90"/>
      <c r="C61" s="90"/>
    </row>
    <row r="62" spans="2:3">
      <c r="B62" s="90"/>
      <c r="C62" s="90"/>
    </row>
    <row r="63" spans="2:3">
      <c r="B63" s="90"/>
      <c r="C63" s="90"/>
    </row>
    <row r="64" spans="2:3">
      <c r="B64" s="90"/>
      <c r="C64" s="90"/>
    </row>
    <row r="65" spans="2:3">
      <c r="B65" s="90"/>
      <c r="C65" s="90"/>
    </row>
    <row r="66" spans="2:3">
      <c r="B66" s="90"/>
      <c r="C66" s="90"/>
    </row>
    <row r="67" spans="2:3">
      <c r="B67" s="90"/>
      <c r="C67" s="90"/>
    </row>
    <row r="68" spans="2:3">
      <c r="B68" s="90"/>
      <c r="C68" s="90"/>
    </row>
    <row r="69" spans="2:3">
      <c r="B69" s="90"/>
      <c r="C69" s="90"/>
    </row>
    <row r="70" spans="2:3">
      <c r="B70" s="90"/>
      <c r="C70" s="90"/>
    </row>
    <row r="71" spans="2:3">
      <c r="B71" s="90"/>
      <c r="C71" s="90"/>
    </row>
    <row r="72" spans="2:3">
      <c r="B72" s="90"/>
      <c r="C72" s="90"/>
    </row>
    <row r="73" spans="2:3">
      <c r="B73" s="90"/>
      <c r="C73" s="90"/>
    </row>
    <row r="74" spans="2:3">
      <c r="B74" s="90"/>
      <c r="C74" s="90"/>
    </row>
    <row r="75" spans="2:3">
      <c r="B75" s="90"/>
      <c r="C75" s="90"/>
    </row>
    <row r="76" spans="2:3">
      <c r="B76" s="90"/>
      <c r="C76" s="90"/>
    </row>
    <row r="77" spans="2:3">
      <c r="B77" s="90"/>
      <c r="C77" s="90"/>
    </row>
    <row r="78" spans="2:3">
      <c r="B78" s="90"/>
      <c r="C78" s="90"/>
    </row>
    <row r="79" spans="2:3">
      <c r="B79" s="90"/>
      <c r="C79" s="90"/>
    </row>
    <row r="80" spans="2:3">
      <c r="B80" s="90"/>
      <c r="C80" s="90"/>
    </row>
    <row r="81" spans="2:3">
      <c r="B81" s="90"/>
      <c r="C81" s="90"/>
    </row>
    <row r="82" spans="2:3">
      <c r="B82" s="90"/>
      <c r="C82" s="90"/>
    </row>
    <row r="83" spans="2:3">
      <c r="B83" s="90"/>
      <c r="C83" s="90"/>
    </row>
    <row r="84" spans="2:3">
      <c r="B84" s="90"/>
      <c r="C84" s="90"/>
    </row>
    <row r="85" spans="2:3">
      <c r="B85" s="90"/>
      <c r="C85" s="90"/>
    </row>
    <row r="86" spans="2:3">
      <c r="B86" s="90"/>
      <c r="C86" s="90"/>
    </row>
    <row r="87" spans="2:3">
      <c r="B87" s="90"/>
      <c r="C87" s="90"/>
    </row>
    <row r="88" spans="2:3">
      <c r="B88" s="90"/>
      <c r="C88" s="90"/>
    </row>
    <row r="89" spans="2:3">
      <c r="B89" s="90"/>
      <c r="C89" s="90"/>
    </row>
    <row r="90" spans="2:3">
      <c r="B90" s="90"/>
      <c r="C90" s="90"/>
    </row>
    <row r="91" spans="2:3">
      <c r="B91" s="90"/>
      <c r="C91" s="90"/>
    </row>
    <row r="92" spans="2:3">
      <c r="B92" s="90"/>
      <c r="C92" s="90"/>
    </row>
    <row r="93" spans="2:3">
      <c r="B93" s="90"/>
      <c r="C93" s="90"/>
    </row>
    <row r="94" spans="2:3">
      <c r="B94" s="90"/>
      <c r="C94" s="90"/>
    </row>
    <row r="95" spans="2:3">
      <c r="B95" s="90"/>
      <c r="C95" s="90"/>
    </row>
    <row r="96" spans="2:3">
      <c r="B96" s="90"/>
      <c r="C96" s="90"/>
    </row>
    <row r="97" spans="2:3">
      <c r="B97" s="90"/>
      <c r="C97" s="90"/>
    </row>
    <row r="98" spans="2:3">
      <c r="B98" s="90"/>
      <c r="C98" s="90"/>
    </row>
    <row r="99" spans="2:3">
      <c r="B99" s="90"/>
      <c r="C99" s="90"/>
    </row>
    <row r="100" spans="2:3">
      <c r="B100" s="90"/>
      <c r="C100" s="90"/>
    </row>
    <row r="101" spans="2:3">
      <c r="B101" s="90"/>
      <c r="C101" s="90"/>
    </row>
    <row r="102" spans="2:3">
      <c r="B102" s="90"/>
      <c r="C102" s="90"/>
    </row>
    <row r="103" spans="2:3">
      <c r="B103" s="90"/>
      <c r="C103" s="90"/>
    </row>
    <row r="104" spans="2:3">
      <c r="B104" s="90"/>
      <c r="C104" s="90"/>
    </row>
    <row r="105" spans="2:3">
      <c r="B105" s="90"/>
      <c r="C105" s="90"/>
    </row>
    <row r="106" spans="2:3">
      <c r="B106" s="90"/>
      <c r="C106" s="90"/>
    </row>
    <row r="107" spans="2:3">
      <c r="B107" s="90"/>
      <c r="C107" s="90"/>
    </row>
    <row r="108" spans="2:3">
      <c r="B108" s="90"/>
      <c r="C108" s="90"/>
    </row>
    <row r="109" spans="2:3">
      <c r="B109" s="90"/>
      <c r="C109" s="90"/>
    </row>
    <row r="110" spans="2:3">
      <c r="B110" s="90"/>
      <c r="C110" s="90"/>
    </row>
    <row r="111" spans="2:3">
      <c r="B111" s="90"/>
      <c r="C111" s="90"/>
    </row>
  </sheetData>
  <mergeCells count="3">
    <mergeCell ref="A23:D23"/>
    <mergeCell ref="A1:L1"/>
    <mergeCell ref="A2:L2"/>
  </mergeCells>
  <phoneticPr fontId="2" type="noConversion"/>
  <printOptions horizontalCentered="1" headings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>&amp;L2. melléklet a 10/2017.(V.19.) önk. rendelethez ezer Ft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Q89"/>
  <sheetViews>
    <sheetView view="pageLayout" topLeftCell="E1" zoomScaleNormal="100" workbookViewId="0">
      <selection activeCell="E8" sqref="E8:F8"/>
    </sheetView>
  </sheetViews>
  <sheetFormatPr defaultRowHeight="12.75"/>
  <cols>
    <col min="1" max="1" width="5.42578125" style="4" customWidth="1"/>
    <col min="2" max="3" width="4.42578125" style="4" customWidth="1"/>
    <col min="4" max="4" width="28.85546875" style="4" customWidth="1"/>
    <col min="5" max="5" width="13.140625" style="4" customWidth="1"/>
    <col min="6" max="6" width="12" style="4" customWidth="1"/>
    <col min="7" max="7" width="8" style="4" customWidth="1"/>
    <col min="8" max="8" width="11.42578125" style="4" customWidth="1"/>
    <col min="9" max="9" width="11.42578125" style="4" bestFit="1" customWidth="1"/>
    <col min="10" max="10" width="11" style="4" customWidth="1"/>
    <col min="11" max="11" width="13.85546875" style="4" bestFit="1" customWidth="1"/>
    <col min="12" max="13" width="9.140625" style="4"/>
  </cols>
  <sheetData>
    <row r="1" spans="1:13" ht="15.75">
      <c r="A1" s="474" t="s">
        <v>251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3" ht="15.75">
      <c r="A2" s="472" t="s">
        <v>253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</row>
    <row r="3" spans="1:13">
      <c r="A3" s="475" t="s">
        <v>14</v>
      </c>
      <c r="B3" s="475"/>
      <c r="C3" s="475"/>
      <c r="D3" s="475"/>
      <c r="E3" s="475"/>
      <c r="F3" s="475"/>
      <c r="G3" s="475"/>
      <c r="H3" s="475"/>
    </row>
    <row r="4" spans="1:13">
      <c r="A4" s="470" t="s">
        <v>109</v>
      </c>
      <c r="B4" s="470"/>
      <c r="C4" s="470"/>
      <c r="D4" s="470"/>
      <c r="E4" s="470"/>
      <c r="F4" s="470"/>
      <c r="G4" s="470"/>
      <c r="H4" s="470"/>
    </row>
    <row r="5" spans="1:13" ht="56.25">
      <c r="A5" s="65" t="s">
        <v>15</v>
      </c>
      <c r="B5" s="65" t="s">
        <v>16</v>
      </c>
      <c r="C5" s="65"/>
      <c r="D5" s="65" t="s">
        <v>17</v>
      </c>
      <c r="E5" s="44" t="s">
        <v>193</v>
      </c>
      <c r="F5" s="44" t="s">
        <v>194</v>
      </c>
      <c r="G5" s="44" t="s">
        <v>195</v>
      </c>
      <c r="H5" s="44" t="s">
        <v>175</v>
      </c>
      <c r="I5" s="44" t="s">
        <v>176</v>
      </c>
      <c r="J5" s="44" t="s">
        <v>167</v>
      </c>
      <c r="K5" s="44" t="s">
        <v>170</v>
      </c>
    </row>
    <row r="6" spans="1:13" s="45" customFormat="1" ht="18" customHeight="1">
      <c r="A6" s="55" t="s">
        <v>6</v>
      </c>
      <c r="B6" s="55"/>
      <c r="C6" s="55"/>
      <c r="D6" s="55" t="s">
        <v>14</v>
      </c>
      <c r="E6" s="58"/>
      <c r="F6" s="58"/>
      <c r="G6" s="58"/>
      <c r="H6" s="58"/>
      <c r="I6" s="58"/>
      <c r="J6" s="172"/>
      <c r="K6" s="172"/>
      <c r="L6" s="178"/>
      <c r="M6" s="178"/>
    </row>
    <row r="7" spans="1:13" s="45" customFormat="1" ht="20.100000000000001" customHeight="1">
      <c r="A7" s="74"/>
      <c r="B7" s="75" t="s">
        <v>72</v>
      </c>
      <c r="C7" s="75"/>
      <c r="D7" s="36" t="s">
        <v>3</v>
      </c>
      <c r="E7" s="76">
        <v>13481</v>
      </c>
      <c r="F7" s="76">
        <v>138257</v>
      </c>
      <c r="G7" s="76"/>
      <c r="H7" s="58">
        <f>SUM(E7:G7)</f>
        <v>151738</v>
      </c>
      <c r="I7" s="58">
        <v>162671</v>
      </c>
      <c r="J7" s="86">
        <v>162564</v>
      </c>
      <c r="K7" s="186">
        <f t="shared" ref="K7:K16" si="0">J7/I7*100</f>
        <v>99.93422306372986</v>
      </c>
      <c r="L7" s="178"/>
      <c r="M7" s="178"/>
    </row>
    <row r="8" spans="1:13" s="45" customFormat="1" ht="23.25" customHeight="1">
      <c r="A8" s="74"/>
      <c r="B8" s="75" t="s">
        <v>74</v>
      </c>
      <c r="C8" s="75"/>
      <c r="D8" s="36" t="s">
        <v>73</v>
      </c>
      <c r="E8" s="76">
        <v>3937</v>
      </c>
      <c r="F8" s="76">
        <v>19932</v>
      </c>
      <c r="G8" s="76"/>
      <c r="H8" s="58">
        <f t="shared" ref="H8:H15" si="1">SUM(E8:G8)</f>
        <v>23869</v>
      </c>
      <c r="I8" s="58">
        <v>29873</v>
      </c>
      <c r="J8" s="86">
        <v>29768</v>
      </c>
      <c r="K8" s="186">
        <f t="shared" si="0"/>
        <v>99.64851203427844</v>
      </c>
      <c r="L8" s="178"/>
      <c r="M8" s="178"/>
    </row>
    <row r="9" spans="1:13" s="45" customFormat="1" ht="24" customHeight="1">
      <c r="A9" s="74"/>
      <c r="B9" s="75" t="s">
        <v>75</v>
      </c>
      <c r="C9" s="75"/>
      <c r="D9" s="36" t="s">
        <v>0</v>
      </c>
      <c r="E9" s="76">
        <v>67075</v>
      </c>
      <c r="F9" s="76">
        <v>57084</v>
      </c>
      <c r="G9" s="76"/>
      <c r="H9" s="58">
        <f t="shared" si="1"/>
        <v>124159</v>
      </c>
      <c r="I9" s="58">
        <v>136497</v>
      </c>
      <c r="J9" s="86">
        <v>131331</v>
      </c>
      <c r="K9" s="186">
        <f t="shared" si="0"/>
        <v>96.21530143519638</v>
      </c>
      <c r="L9" s="178"/>
      <c r="M9" s="178"/>
    </row>
    <row r="10" spans="1:13" s="45" customFormat="1" ht="20.100000000000001" customHeight="1">
      <c r="A10" s="74"/>
      <c r="B10" s="75" t="s">
        <v>76</v>
      </c>
      <c r="C10" s="75"/>
      <c r="D10" s="36" t="s">
        <v>81</v>
      </c>
      <c r="E10" s="76">
        <v>24584</v>
      </c>
      <c r="F10" s="76"/>
      <c r="G10" s="76"/>
      <c r="H10" s="58">
        <f t="shared" si="1"/>
        <v>24584</v>
      </c>
      <c r="I10" s="58">
        <v>15000</v>
      </c>
      <c r="J10" s="86">
        <v>14890</v>
      </c>
      <c r="K10" s="186">
        <f t="shared" si="0"/>
        <v>99.266666666666666</v>
      </c>
      <c r="L10" s="178"/>
      <c r="M10" s="178"/>
    </row>
    <row r="11" spans="1:13" s="45" customFormat="1" ht="20.100000000000001" customHeight="1">
      <c r="A11" s="74"/>
      <c r="B11" s="75" t="s">
        <v>77</v>
      </c>
      <c r="C11" s="75"/>
      <c r="D11" s="36" t="s">
        <v>82</v>
      </c>
      <c r="E11" s="53">
        <f t="shared" ref="E11:J11" si="2">E12+E13+E14+E15</f>
        <v>486297</v>
      </c>
      <c r="F11" s="53">
        <f t="shared" si="2"/>
        <v>7485</v>
      </c>
      <c r="G11" s="53">
        <f t="shared" si="2"/>
        <v>0</v>
      </c>
      <c r="H11" s="58">
        <f t="shared" si="2"/>
        <v>493782</v>
      </c>
      <c r="I11" s="58">
        <f t="shared" si="2"/>
        <v>424477</v>
      </c>
      <c r="J11" s="58">
        <f t="shared" si="2"/>
        <v>189067</v>
      </c>
      <c r="K11" s="266">
        <f t="shared" si="0"/>
        <v>44.541164774534309</v>
      </c>
      <c r="L11" s="178"/>
      <c r="M11" s="178"/>
    </row>
    <row r="12" spans="1:13" s="45" customFormat="1" ht="23.25" customHeight="1">
      <c r="A12" s="74"/>
      <c r="B12" s="75"/>
      <c r="C12" s="75" t="s">
        <v>84</v>
      </c>
      <c r="D12" s="36" t="s">
        <v>83</v>
      </c>
      <c r="E12" s="53">
        <v>167136</v>
      </c>
      <c r="F12" s="53"/>
      <c r="G12" s="76"/>
      <c r="H12" s="58">
        <f t="shared" si="1"/>
        <v>167136</v>
      </c>
      <c r="I12" s="58">
        <v>171677</v>
      </c>
      <c r="J12" s="86">
        <v>168024</v>
      </c>
      <c r="K12" s="266">
        <f t="shared" si="0"/>
        <v>97.872166918107837</v>
      </c>
      <c r="L12" s="178"/>
      <c r="M12" s="178"/>
    </row>
    <row r="13" spans="1:13" s="45" customFormat="1" ht="26.25" customHeight="1">
      <c r="A13" s="74"/>
      <c r="B13" s="75"/>
      <c r="C13" s="75" t="s">
        <v>209</v>
      </c>
      <c r="D13" s="36" t="s">
        <v>228</v>
      </c>
      <c r="E13" s="53"/>
      <c r="F13" s="53"/>
      <c r="G13" s="76"/>
      <c r="H13" s="58"/>
      <c r="I13" s="58">
        <v>2079</v>
      </c>
      <c r="J13" s="86">
        <v>2017</v>
      </c>
      <c r="K13" s="266">
        <f t="shared" si="0"/>
        <v>97.017797017797008</v>
      </c>
      <c r="L13" s="178"/>
      <c r="M13" s="178"/>
    </row>
    <row r="14" spans="1:13" s="45" customFormat="1" ht="24" customHeight="1">
      <c r="A14" s="74"/>
      <c r="B14" s="75"/>
      <c r="C14" s="75" t="s">
        <v>86</v>
      </c>
      <c r="D14" s="36" t="s">
        <v>85</v>
      </c>
      <c r="E14" s="53">
        <v>274</v>
      </c>
      <c r="F14" s="53">
        <v>7485</v>
      </c>
      <c r="G14" s="76"/>
      <c r="H14" s="58">
        <f t="shared" si="1"/>
        <v>7759</v>
      </c>
      <c r="I14" s="58">
        <v>19167</v>
      </c>
      <c r="J14" s="86">
        <v>19026</v>
      </c>
      <c r="K14" s="266">
        <f t="shared" si="0"/>
        <v>99.264360619815307</v>
      </c>
      <c r="L14" s="178"/>
      <c r="M14" s="178"/>
    </row>
    <row r="15" spans="1:13" s="45" customFormat="1" ht="25.5" customHeight="1">
      <c r="A15" s="74"/>
      <c r="B15" s="75"/>
      <c r="C15" s="75" t="s">
        <v>87</v>
      </c>
      <c r="D15" s="36" t="s">
        <v>88</v>
      </c>
      <c r="E15" s="53">
        <v>318887</v>
      </c>
      <c r="F15" s="53"/>
      <c r="G15" s="76"/>
      <c r="H15" s="58">
        <f t="shared" si="1"/>
        <v>318887</v>
      </c>
      <c r="I15" s="58">
        <v>231554</v>
      </c>
      <c r="J15" s="86">
        <v>0</v>
      </c>
      <c r="K15" s="186">
        <f t="shared" si="0"/>
        <v>0</v>
      </c>
      <c r="L15" s="178"/>
      <c r="M15" s="178"/>
    </row>
    <row r="16" spans="1:13" s="45" customFormat="1" ht="25.5" customHeight="1">
      <c r="A16" s="77"/>
      <c r="B16" s="77"/>
      <c r="C16" s="77"/>
      <c r="D16" s="77" t="s">
        <v>129</v>
      </c>
      <c r="E16" s="73">
        <f t="shared" ref="E16:J16" si="3">E7+E8+E9+E10+E11</f>
        <v>595374</v>
      </c>
      <c r="F16" s="73">
        <f t="shared" si="3"/>
        <v>222758</v>
      </c>
      <c r="G16" s="73">
        <f t="shared" si="3"/>
        <v>0</v>
      </c>
      <c r="H16" s="73">
        <f t="shared" si="3"/>
        <v>818132</v>
      </c>
      <c r="I16" s="73">
        <f t="shared" si="3"/>
        <v>768518</v>
      </c>
      <c r="J16" s="73">
        <f t="shared" si="3"/>
        <v>527620</v>
      </c>
      <c r="K16" s="220">
        <f t="shared" si="0"/>
        <v>68.654214995614936</v>
      </c>
      <c r="L16" s="178"/>
      <c r="M16" s="178"/>
    </row>
    <row r="17" spans="1:13">
      <c r="K17" s="185"/>
    </row>
    <row r="18" spans="1:13">
      <c r="A18" s="9" t="s">
        <v>126</v>
      </c>
      <c r="B18" s="9"/>
      <c r="C18" s="9"/>
      <c r="D18" s="9"/>
      <c r="E18" s="9"/>
      <c r="F18" s="9"/>
      <c r="G18" s="9"/>
      <c r="H18" s="9"/>
      <c r="I18" s="9"/>
      <c r="K18" s="185"/>
    </row>
    <row r="19" spans="1:13" ht="56.25">
      <c r="A19" s="43" t="s">
        <v>15</v>
      </c>
      <c r="B19" s="43" t="s">
        <v>16</v>
      </c>
      <c r="C19" s="43"/>
      <c r="D19" s="43" t="s">
        <v>17</v>
      </c>
      <c r="E19" s="44" t="s">
        <v>193</v>
      </c>
      <c r="F19" s="44" t="s">
        <v>194</v>
      </c>
      <c r="G19" s="44" t="s">
        <v>195</v>
      </c>
      <c r="H19" s="44" t="s">
        <v>175</v>
      </c>
      <c r="I19" s="44" t="s">
        <v>176</v>
      </c>
      <c r="J19" s="132" t="s">
        <v>167</v>
      </c>
      <c r="K19" s="146" t="s">
        <v>170</v>
      </c>
    </row>
    <row r="20" spans="1:13">
      <c r="A20" s="55" t="s">
        <v>6</v>
      </c>
      <c r="B20" s="55"/>
      <c r="C20" s="55"/>
      <c r="D20" s="55" t="s">
        <v>14</v>
      </c>
      <c r="E20" s="58"/>
      <c r="F20" s="58"/>
      <c r="G20" s="58"/>
      <c r="H20" s="58"/>
      <c r="I20" s="58"/>
      <c r="J20" s="72"/>
      <c r="K20" s="183"/>
    </row>
    <row r="21" spans="1:13">
      <c r="A21" s="74"/>
      <c r="B21" s="75" t="s">
        <v>72</v>
      </c>
      <c r="C21" s="75"/>
      <c r="D21" s="36" t="s">
        <v>3</v>
      </c>
      <c r="E21" s="76">
        <v>61593</v>
      </c>
      <c r="F21" s="76">
        <v>10695</v>
      </c>
      <c r="G21" s="76"/>
      <c r="H21" s="58">
        <f>SUM(E21:G21)</f>
        <v>72288</v>
      </c>
      <c r="I21" s="58">
        <v>79637</v>
      </c>
      <c r="J21" s="86">
        <v>78500</v>
      </c>
      <c r="K21" s="186">
        <f>J21/I21*100</f>
        <v>98.57227168276053</v>
      </c>
    </row>
    <row r="22" spans="1:13" ht="22.5">
      <c r="A22" s="74"/>
      <c r="B22" s="75" t="s">
        <v>74</v>
      </c>
      <c r="C22" s="75"/>
      <c r="D22" s="36" t="s">
        <v>73</v>
      </c>
      <c r="E22" s="76">
        <v>18185</v>
      </c>
      <c r="F22" s="76">
        <v>2960</v>
      </c>
      <c r="G22" s="76"/>
      <c r="H22" s="58">
        <f>SUM(E22:G22)</f>
        <v>21145</v>
      </c>
      <c r="I22" s="58">
        <v>24510</v>
      </c>
      <c r="J22" s="86">
        <v>24510</v>
      </c>
      <c r="K22" s="186">
        <f>J22/I22*100</f>
        <v>100</v>
      </c>
    </row>
    <row r="23" spans="1:13">
      <c r="A23" s="74"/>
      <c r="B23" s="75" t="s">
        <v>75</v>
      </c>
      <c r="C23" s="75"/>
      <c r="D23" s="36" t="s">
        <v>0</v>
      </c>
      <c r="E23" s="76">
        <v>10201</v>
      </c>
      <c r="F23" s="76">
        <v>500</v>
      </c>
      <c r="G23" s="76"/>
      <c r="H23" s="58">
        <f>SUM(E23:G23)</f>
        <v>10701</v>
      </c>
      <c r="I23" s="58">
        <v>10893</v>
      </c>
      <c r="J23" s="86">
        <v>9665</v>
      </c>
      <c r="K23" s="186">
        <f>J23/I23*100</f>
        <v>88.726705223538048</v>
      </c>
    </row>
    <row r="24" spans="1:13" s="29" customFormat="1">
      <c r="A24" s="77"/>
      <c r="B24" s="77"/>
      <c r="C24" s="77"/>
      <c r="D24" s="77" t="s">
        <v>2</v>
      </c>
      <c r="E24" s="73">
        <f>SUM(E21:E23)</f>
        <v>89979</v>
      </c>
      <c r="F24" s="73">
        <f>SUM(F21:F23)</f>
        <v>14155</v>
      </c>
      <c r="G24" s="73">
        <f>SUM(G21:G23)</f>
        <v>0</v>
      </c>
      <c r="H24" s="73">
        <f>SUM(E24:G24)</f>
        <v>104134</v>
      </c>
      <c r="I24" s="32">
        <f>SUM(I21:I23)</f>
        <v>115040</v>
      </c>
      <c r="J24" s="32">
        <f>SUM(J21:J23)</f>
        <v>112675</v>
      </c>
      <c r="K24" s="220">
        <f>J24/I24*100</f>
        <v>97.944193324061189</v>
      </c>
      <c r="L24" s="11"/>
      <c r="M24" s="11"/>
    </row>
    <row r="25" spans="1:13">
      <c r="K25" s="185"/>
    </row>
    <row r="26" spans="1:13">
      <c r="A26" s="470" t="s">
        <v>113</v>
      </c>
      <c r="B26" s="470"/>
      <c r="C26" s="470"/>
      <c r="D26" s="470"/>
      <c r="E26" s="470"/>
      <c r="F26" s="470"/>
      <c r="G26" s="470"/>
      <c r="H26" s="470"/>
    </row>
    <row r="27" spans="1:13" ht="56.25">
      <c r="A27" s="65" t="s">
        <v>15</v>
      </c>
      <c r="B27" s="65" t="s">
        <v>16</v>
      </c>
      <c r="C27" s="65"/>
      <c r="D27" s="65" t="s">
        <v>17</v>
      </c>
      <c r="E27" s="44" t="s">
        <v>193</v>
      </c>
      <c r="F27" s="44" t="s">
        <v>194</v>
      </c>
      <c r="G27" s="44" t="s">
        <v>195</v>
      </c>
      <c r="H27" s="44" t="s">
        <v>175</v>
      </c>
      <c r="I27" s="44" t="s">
        <v>176</v>
      </c>
      <c r="J27" s="131" t="s">
        <v>167</v>
      </c>
      <c r="K27" s="140" t="s">
        <v>170</v>
      </c>
    </row>
    <row r="28" spans="1:13">
      <c r="A28" s="55" t="s">
        <v>6</v>
      </c>
      <c r="B28" s="55"/>
      <c r="C28" s="55"/>
      <c r="D28" s="55" t="s">
        <v>14</v>
      </c>
      <c r="E28" s="58"/>
      <c r="F28" s="58"/>
      <c r="G28" s="58"/>
      <c r="H28" s="58"/>
      <c r="I28" s="58"/>
      <c r="J28" s="86"/>
      <c r="K28" s="186"/>
    </row>
    <row r="29" spans="1:13">
      <c r="A29" s="74"/>
      <c r="B29" s="75" t="s">
        <v>72</v>
      </c>
      <c r="C29" s="75"/>
      <c r="D29" s="36" t="s">
        <v>3</v>
      </c>
      <c r="E29" s="76">
        <v>32924</v>
      </c>
      <c r="F29" s="76">
        <v>7793</v>
      </c>
      <c r="G29" s="76"/>
      <c r="H29" s="58">
        <f>SUM(E29:G29)</f>
        <v>40717</v>
      </c>
      <c r="I29" s="58">
        <v>49633</v>
      </c>
      <c r="J29" s="58">
        <v>47357</v>
      </c>
      <c r="K29" s="186">
        <f>J29/I29*100</f>
        <v>95.414341264884257</v>
      </c>
    </row>
    <row r="30" spans="1:13" ht="22.5">
      <c r="A30" s="74"/>
      <c r="B30" s="75" t="s">
        <v>74</v>
      </c>
      <c r="C30" s="75"/>
      <c r="D30" s="36" t="s">
        <v>73</v>
      </c>
      <c r="E30" s="76">
        <v>8890</v>
      </c>
      <c r="F30" s="76">
        <v>2098</v>
      </c>
      <c r="G30" s="76"/>
      <c r="H30" s="58">
        <f>SUM(E30:G30)</f>
        <v>10988</v>
      </c>
      <c r="I30" s="58">
        <v>13569</v>
      </c>
      <c r="J30" s="58">
        <v>12991</v>
      </c>
      <c r="K30" s="186">
        <f>J30/I30*100</f>
        <v>95.740290367750021</v>
      </c>
    </row>
    <row r="31" spans="1:13">
      <c r="A31" s="74"/>
      <c r="B31" s="75" t="s">
        <v>75</v>
      </c>
      <c r="C31" s="75"/>
      <c r="D31" s="36" t="s">
        <v>0</v>
      </c>
      <c r="E31" s="76">
        <v>44755</v>
      </c>
      <c r="F31" s="76">
        <v>22751</v>
      </c>
      <c r="G31" s="76"/>
      <c r="H31" s="58">
        <f>SUM(E31:G31)</f>
        <v>67506</v>
      </c>
      <c r="I31" s="58">
        <v>128061</v>
      </c>
      <c r="J31" s="58">
        <v>122248</v>
      </c>
      <c r="K31" s="186">
        <f>J31/I31*100</f>
        <v>95.460756983000294</v>
      </c>
    </row>
    <row r="32" spans="1:13">
      <c r="A32" s="74"/>
      <c r="B32" s="75" t="s">
        <v>77</v>
      </c>
      <c r="C32" s="75"/>
      <c r="D32" s="36" t="s">
        <v>82</v>
      </c>
      <c r="E32" s="76"/>
      <c r="F32" s="76"/>
      <c r="G32" s="76"/>
      <c r="H32" s="58">
        <f>SUM(E32:G32)</f>
        <v>0</v>
      </c>
      <c r="I32" s="58">
        <v>0</v>
      </c>
      <c r="J32" s="58">
        <v>0</v>
      </c>
      <c r="K32" s="186"/>
    </row>
    <row r="33" spans="1:13">
      <c r="A33" s="77"/>
      <c r="B33" s="77"/>
      <c r="C33" s="77"/>
      <c r="D33" s="77" t="s">
        <v>2</v>
      </c>
      <c r="E33" s="73">
        <f t="shared" ref="E33:J33" si="4">E29+E30+E31+E32</f>
        <v>86569</v>
      </c>
      <c r="F33" s="73">
        <f t="shared" si="4"/>
        <v>32642</v>
      </c>
      <c r="G33" s="73">
        <f t="shared" si="4"/>
        <v>0</v>
      </c>
      <c r="H33" s="73">
        <f t="shared" si="4"/>
        <v>119211</v>
      </c>
      <c r="I33" s="73">
        <f t="shared" si="4"/>
        <v>191263</v>
      </c>
      <c r="J33" s="73">
        <f t="shared" si="4"/>
        <v>182596</v>
      </c>
      <c r="K33" s="186">
        <f>J33/I33*100</f>
        <v>95.468543314702785</v>
      </c>
    </row>
    <row r="34" spans="1:13">
      <c r="K34" s="185"/>
    </row>
    <row r="35" spans="1:13">
      <c r="A35" s="470" t="s">
        <v>127</v>
      </c>
      <c r="B35" s="470"/>
      <c r="C35" s="470"/>
      <c r="D35" s="470"/>
      <c r="E35" s="470"/>
      <c r="F35" s="470"/>
      <c r="G35" s="470"/>
      <c r="H35" s="470"/>
    </row>
    <row r="36" spans="1:13" ht="56.25">
      <c r="A36" s="65" t="s">
        <v>15</v>
      </c>
      <c r="B36" s="65" t="s">
        <v>16</v>
      </c>
      <c r="C36" s="65"/>
      <c r="D36" s="65" t="s">
        <v>17</v>
      </c>
      <c r="E36" s="44" t="s">
        <v>193</v>
      </c>
      <c r="F36" s="44" t="s">
        <v>194</v>
      </c>
      <c r="G36" s="44" t="s">
        <v>195</v>
      </c>
      <c r="H36" s="44" t="s">
        <v>175</v>
      </c>
      <c r="I36" s="44" t="s">
        <v>176</v>
      </c>
      <c r="J36" s="132" t="s">
        <v>167</v>
      </c>
      <c r="K36" s="140" t="s">
        <v>170</v>
      </c>
    </row>
    <row r="37" spans="1:13">
      <c r="A37" s="55" t="s">
        <v>6</v>
      </c>
      <c r="B37" s="55"/>
      <c r="C37" s="55"/>
      <c r="D37" s="55" t="s">
        <v>14</v>
      </c>
      <c r="E37" s="58"/>
      <c r="F37" s="58"/>
      <c r="G37" s="58"/>
      <c r="H37" s="58"/>
      <c r="I37" s="58"/>
      <c r="J37" s="86"/>
      <c r="K37" s="186"/>
    </row>
    <row r="38" spans="1:13">
      <c r="A38" s="74"/>
      <c r="B38" s="75" t="s">
        <v>72</v>
      </c>
      <c r="C38" s="75"/>
      <c r="D38" s="36" t="s">
        <v>3</v>
      </c>
      <c r="E38" s="76">
        <v>7455</v>
      </c>
      <c r="F38" s="76">
        <v>600</v>
      </c>
      <c r="G38" s="76"/>
      <c r="H38" s="58">
        <f>SUM(E38:G38)</f>
        <v>8055</v>
      </c>
      <c r="I38" s="58">
        <v>8314</v>
      </c>
      <c r="J38" s="86">
        <v>6904</v>
      </c>
      <c r="K38" s="186">
        <f>J38/I38*100</f>
        <v>83.040654318017801</v>
      </c>
    </row>
    <row r="39" spans="1:13" ht="22.5">
      <c r="A39" s="74"/>
      <c r="B39" s="75" t="s">
        <v>74</v>
      </c>
      <c r="C39" s="75"/>
      <c r="D39" s="36" t="s">
        <v>73</v>
      </c>
      <c r="E39" s="76">
        <v>2013</v>
      </c>
      <c r="F39" s="76">
        <v>162</v>
      </c>
      <c r="G39" s="76"/>
      <c r="H39" s="58">
        <f>SUM(E39:G39)</f>
        <v>2175</v>
      </c>
      <c r="I39" s="58">
        <v>2245</v>
      </c>
      <c r="J39" s="86">
        <v>1921</v>
      </c>
      <c r="K39" s="186">
        <f>J39/I39*100</f>
        <v>85.56792873051225</v>
      </c>
    </row>
    <row r="40" spans="1:13">
      <c r="A40" s="74"/>
      <c r="B40" s="75" t="s">
        <v>75</v>
      </c>
      <c r="C40" s="75"/>
      <c r="D40" s="36" t="s">
        <v>0</v>
      </c>
      <c r="E40" s="76">
        <v>5739</v>
      </c>
      <c r="F40" s="76">
        <v>4300</v>
      </c>
      <c r="G40" s="76"/>
      <c r="H40" s="58">
        <f>SUM(E40:G40)</f>
        <v>10039</v>
      </c>
      <c r="I40" s="58">
        <v>7688</v>
      </c>
      <c r="J40" s="86">
        <v>6492</v>
      </c>
      <c r="K40" s="186">
        <f>J40/I40*100</f>
        <v>84.443288241415189</v>
      </c>
    </row>
    <row r="41" spans="1:13">
      <c r="A41" s="74"/>
      <c r="B41" s="75" t="s">
        <v>77</v>
      </c>
      <c r="C41" s="75"/>
      <c r="D41" s="36" t="s">
        <v>82</v>
      </c>
      <c r="E41" s="76"/>
      <c r="F41" s="76"/>
      <c r="G41" s="76"/>
      <c r="H41" s="58"/>
      <c r="I41" s="58">
        <v>942</v>
      </c>
      <c r="J41" s="86">
        <v>942</v>
      </c>
      <c r="K41" s="186">
        <f>J41/I41*100</f>
        <v>100</v>
      </c>
    </row>
    <row r="42" spans="1:13" s="159" customFormat="1">
      <c r="A42" s="77"/>
      <c r="B42" s="77"/>
      <c r="C42" s="77"/>
      <c r="D42" s="77" t="s">
        <v>2</v>
      </c>
      <c r="E42" s="73">
        <f>SUM(E38:E40)</f>
        <v>15207</v>
      </c>
      <c r="F42" s="73">
        <f>SUM(F38:F40)</f>
        <v>5062</v>
      </c>
      <c r="G42" s="73">
        <f>SUM(G38:G40)</f>
        <v>0</v>
      </c>
      <c r="H42" s="73">
        <f>SUM(H38:H40)</f>
        <v>20269</v>
      </c>
      <c r="I42" s="73">
        <f>SUM(I38:I41)</f>
        <v>19189</v>
      </c>
      <c r="J42" s="73">
        <f>SUM(J38:J41)</f>
        <v>16259</v>
      </c>
      <c r="K42" s="220">
        <f>J42/I42*100</f>
        <v>84.730835374433269</v>
      </c>
      <c r="L42" s="267"/>
      <c r="M42" s="267"/>
    </row>
    <row r="43" spans="1:13" s="159" customFormat="1">
      <c r="A43" s="77"/>
      <c r="B43" s="77"/>
      <c r="C43" s="77"/>
      <c r="D43" s="77"/>
      <c r="E43" s="73"/>
      <c r="F43" s="73"/>
      <c r="G43" s="73"/>
      <c r="H43" s="73"/>
      <c r="I43" s="169"/>
      <c r="J43" s="162"/>
      <c r="K43" s="268"/>
      <c r="L43" s="267"/>
      <c r="M43" s="267"/>
    </row>
    <row r="44" spans="1:13">
      <c r="A44" s="78"/>
      <c r="B44" s="79" t="s">
        <v>72</v>
      </c>
      <c r="C44" s="78"/>
      <c r="D44" s="79" t="s">
        <v>110</v>
      </c>
      <c r="E44" s="80">
        <f t="shared" ref="E44:J45" si="5">E7+E21+E29+E38</f>
        <v>115453</v>
      </c>
      <c r="F44" s="80">
        <f t="shared" si="5"/>
        <v>157345</v>
      </c>
      <c r="G44" s="80">
        <f t="shared" si="5"/>
        <v>0</v>
      </c>
      <c r="H44" s="80">
        <f t="shared" si="5"/>
        <v>272798</v>
      </c>
      <c r="I44" s="80">
        <f t="shared" si="5"/>
        <v>300255</v>
      </c>
      <c r="J44" s="83">
        <f t="shared" si="5"/>
        <v>295325</v>
      </c>
      <c r="K44" s="188">
        <f t="shared" ref="K44:K49" si="6">J44/I44*100</f>
        <v>98.358062313700017</v>
      </c>
    </row>
    <row r="45" spans="1:13">
      <c r="A45" s="78"/>
      <c r="B45" s="79" t="s">
        <v>74</v>
      </c>
      <c r="C45" s="78"/>
      <c r="D45" s="79" t="s">
        <v>111</v>
      </c>
      <c r="E45" s="80">
        <f t="shared" si="5"/>
        <v>33025</v>
      </c>
      <c r="F45" s="80">
        <f t="shared" si="5"/>
        <v>25152</v>
      </c>
      <c r="G45" s="80">
        <f t="shared" si="5"/>
        <v>0</v>
      </c>
      <c r="H45" s="80">
        <f t="shared" si="5"/>
        <v>58177</v>
      </c>
      <c r="I45" s="80">
        <f t="shared" si="5"/>
        <v>70197</v>
      </c>
      <c r="J45" s="83">
        <f t="shared" si="5"/>
        <v>69190</v>
      </c>
      <c r="K45" s="188">
        <f t="shared" si="6"/>
        <v>98.56546576064504</v>
      </c>
    </row>
    <row r="46" spans="1:13">
      <c r="A46" s="78"/>
      <c r="B46" s="79" t="s">
        <v>75</v>
      </c>
      <c r="C46" s="78"/>
      <c r="D46" s="79" t="s">
        <v>0</v>
      </c>
      <c r="E46" s="80">
        <f t="shared" ref="E46:J46" si="7">E9+E31+E23+E40</f>
        <v>127770</v>
      </c>
      <c r="F46" s="80">
        <f t="shared" si="7"/>
        <v>84635</v>
      </c>
      <c r="G46" s="80">
        <f t="shared" si="7"/>
        <v>0</v>
      </c>
      <c r="H46" s="80">
        <f t="shared" si="7"/>
        <v>212405</v>
      </c>
      <c r="I46" s="80">
        <f t="shared" si="7"/>
        <v>283139</v>
      </c>
      <c r="J46" s="80">
        <f t="shared" si="7"/>
        <v>269736</v>
      </c>
      <c r="K46" s="188">
        <f t="shared" si="6"/>
        <v>95.266282638562686</v>
      </c>
    </row>
    <row r="47" spans="1:13">
      <c r="A47" s="78"/>
      <c r="B47" s="79" t="s">
        <v>76</v>
      </c>
      <c r="C47" s="78"/>
      <c r="D47" s="79" t="s">
        <v>112</v>
      </c>
      <c r="E47" s="80">
        <f t="shared" ref="E47:J47" si="8">E10</f>
        <v>24584</v>
      </c>
      <c r="F47" s="80">
        <f t="shared" si="8"/>
        <v>0</v>
      </c>
      <c r="G47" s="80">
        <f t="shared" si="8"/>
        <v>0</v>
      </c>
      <c r="H47" s="80">
        <f t="shared" si="8"/>
        <v>24584</v>
      </c>
      <c r="I47" s="80">
        <f t="shared" si="8"/>
        <v>15000</v>
      </c>
      <c r="J47" s="80">
        <f t="shared" si="8"/>
        <v>14890</v>
      </c>
      <c r="K47" s="188">
        <f t="shared" si="6"/>
        <v>99.266666666666666</v>
      </c>
    </row>
    <row r="48" spans="1:13">
      <c r="A48" s="78"/>
      <c r="B48" s="79" t="s">
        <v>77</v>
      </c>
      <c r="C48" s="78"/>
      <c r="D48" s="79" t="s">
        <v>82</v>
      </c>
      <c r="E48" s="80">
        <f>E11+E32</f>
        <v>486297</v>
      </c>
      <c r="F48" s="80">
        <f>F11+F32</f>
        <v>7485</v>
      </c>
      <c r="G48" s="80">
        <f>G11+G32</f>
        <v>0</v>
      </c>
      <c r="H48" s="80">
        <f>H11+H32</f>
        <v>493782</v>
      </c>
      <c r="I48" s="80">
        <f>I11+I32+I41</f>
        <v>425419</v>
      </c>
      <c r="J48" s="80">
        <f>J11+J32+J41</f>
        <v>190009</v>
      </c>
      <c r="K48" s="188">
        <f t="shared" si="6"/>
        <v>44.66396658353294</v>
      </c>
    </row>
    <row r="49" spans="1:11">
      <c r="A49" s="81"/>
      <c r="B49" s="81"/>
      <c r="C49" s="81"/>
      <c r="D49" s="82" t="s">
        <v>130</v>
      </c>
      <c r="E49" s="83">
        <f t="shared" ref="E49:J49" si="9">SUM(E44:E48)</f>
        <v>787129</v>
      </c>
      <c r="F49" s="83">
        <f t="shared" si="9"/>
        <v>274617</v>
      </c>
      <c r="G49" s="83">
        <f t="shared" si="9"/>
        <v>0</v>
      </c>
      <c r="H49" s="83">
        <f t="shared" si="9"/>
        <v>1061746</v>
      </c>
      <c r="I49" s="83">
        <f>SUM(I44:I48)</f>
        <v>1094010</v>
      </c>
      <c r="J49" s="83">
        <f t="shared" si="9"/>
        <v>839150</v>
      </c>
      <c r="K49" s="188">
        <f t="shared" si="6"/>
        <v>76.704052065337606</v>
      </c>
    </row>
    <row r="50" spans="1:11">
      <c r="A50" s="160"/>
      <c r="B50" s="160"/>
      <c r="C50" s="160"/>
      <c r="D50" s="161"/>
      <c r="E50" s="162"/>
      <c r="F50" s="162"/>
      <c r="G50" s="162"/>
      <c r="H50" s="163"/>
      <c r="K50" s="185"/>
    </row>
    <row r="51" spans="1:11">
      <c r="A51" s="476" t="s">
        <v>1</v>
      </c>
      <c r="B51" s="476"/>
      <c r="C51" s="476"/>
      <c r="D51" s="476"/>
      <c r="E51" s="476"/>
      <c r="F51" s="476"/>
      <c r="G51" s="476"/>
      <c r="H51" s="476"/>
      <c r="K51" s="185"/>
    </row>
    <row r="52" spans="1:11">
      <c r="A52" s="470" t="s">
        <v>109</v>
      </c>
      <c r="B52" s="470"/>
      <c r="C52" s="470"/>
      <c r="D52" s="470"/>
      <c r="E52" s="470"/>
      <c r="F52" s="470"/>
      <c r="G52" s="470"/>
      <c r="H52" s="470"/>
      <c r="K52" s="185"/>
    </row>
    <row r="53" spans="1:11" ht="22.5">
      <c r="A53" s="46" t="s">
        <v>7</v>
      </c>
      <c r="B53" s="84"/>
      <c r="C53" s="84"/>
      <c r="D53" s="48" t="s">
        <v>1</v>
      </c>
      <c r="E53" s="49"/>
      <c r="F53" s="49"/>
      <c r="G53" s="49"/>
      <c r="H53" s="49"/>
      <c r="I53" s="44" t="s">
        <v>176</v>
      </c>
      <c r="J53" s="130" t="s">
        <v>167</v>
      </c>
      <c r="K53" s="140" t="s">
        <v>170</v>
      </c>
    </row>
    <row r="54" spans="1:11">
      <c r="A54" s="74"/>
      <c r="B54" s="75" t="s">
        <v>78</v>
      </c>
      <c r="C54" s="75"/>
      <c r="D54" s="36" t="s">
        <v>89</v>
      </c>
      <c r="E54" s="76">
        <v>1000</v>
      </c>
      <c r="F54" s="76"/>
      <c r="G54" s="76"/>
      <c r="H54" s="175">
        <f>SUM(E54:G54)</f>
        <v>1000</v>
      </c>
      <c r="I54" s="175">
        <v>154736</v>
      </c>
      <c r="J54" s="175">
        <v>154115</v>
      </c>
      <c r="K54" s="186">
        <f>J54/I54*100</f>
        <v>99.598671285285917</v>
      </c>
    </row>
    <row r="55" spans="1:11">
      <c r="A55" s="74"/>
      <c r="B55" s="75" t="s">
        <v>79</v>
      </c>
      <c r="C55" s="75"/>
      <c r="D55" s="36" t="s">
        <v>21</v>
      </c>
      <c r="E55" s="76"/>
      <c r="F55" s="76"/>
      <c r="G55" s="76"/>
      <c r="H55" s="58">
        <f>SUM(E55:G55)</f>
        <v>0</v>
      </c>
      <c r="I55" s="58">
        <v>20990</v>
      </c>
      <c r="J55" s="58">
        <v>681</v>
      </c>
      <c r="K55" s="186">
        <f>J55/I55*100</f>
        <v>3.2444020962363025</v>
      </c>
    </row>
    <row r="56" spans="1:11">
      <c r="A56" s="74"/>
      <c r="B56" s="75" t="s">
        <v>80</v>
      </c>
      <c r="C56" s="75"/>
      <c r="D56" s="36" t="s">
        <v>90</v>
      </c>
      <c r="E56" s="76">
        <v>278964</v>
      </c>
      <c r="F56" s="76"/>
      <c r="G56" s="76"/>
      <c r="H56" s="58">
        <v>278964</v>
      </c>
      <c r="I56" s="58">
        <v>241400</v>
      </c>
      <c r="J56" s="86">
        <v>241400</v>
      </c>
      <c r="K56" s="186">
        <f>J56/I56*100</f>
        <v>100</v>
      </c>
    </row>
    <row r="57" spans="1:11">
      <c r="A57" s="85"/>
      <c r="B57" s="85"/>
      <c r="C57" s="85"/>
      <c r="D57" s="85" t="s">
        <v>2</v>
      </c>
      <c r="E57" s="86">
        <f t="shared" ref="E57:J57" si="10">SUM(E54:E56)</f>
        <v>279964</v>
      </c>
      <c r="F57" s="86">
        <f t="shared" si="10"/>
        <v>0</v>
      </c>
      <c r="G57" s="86">
        <f t="shared" si="10"/>
        <v>0</v>
      </c>
      <c r="H57" s="86">
        <f t="shared" si="10"/>
        <v>279964</v>
      </c>
      <c r="I57" s="86">
        <f t="shared" si="10"/>
        <v>417126</v>
      </c>
      <c r="J57" s="86">
        <f t="shared" si="10"/>
        <v>396196</v>
      </c>
      <c r="K57" s="186">
        <f>J57/I57*100</f>
        <v>94.982331477778885</v>
      </c>
    </row>
    <row r="58" spans="1:11">
      <c r="K58" s="185"/>
    </row>
    <row r="59" spans="1:11">
      <c r="A59" s="470" t="s">
        <v>126</v>
      </c>
      <c r="B59" s="470"/>
      <c r="C59" s="470"/>
      <c r="D59" s="470"/>
      <c r="E59" s="470"/>
      <c r="F59" s="470"/>
      <c r="G59" s="470"/>
      <c r="H59" s="470"/>
      <c r="K59" s="185"/>
    </row>
    <row r="60" spans="1:11">
      <c r="A60" s="46" t="s">
        <v>7</v>
      </c>
      <c r="B60" s="84"/>
      <c r="C60" s="84"/>
      <c r="D60" s="48" t="s">
        <v>1</v>
      </c>
      <c r="E60" s="49"/>
      <c r="F60" s="49"/>
      <c r="G60" s="49"/>
      <c r="H60" s="49"/>
      <c r="I60" s="49"/>
      <c r="J60" s="223"/>
      <c r="K60" s="269"/>
    </row>
    <row r="61" spans="1:11">
      <c r="A61" s="74"/>
      <c r="B61" s="75" t="s">
        <v>78</v>
      </c>
      <c r="C61" s="75"/>
      <c r="D61" s="36" t="s">
        <v>89</v>
      </c>
      <c r="E61" s="76"/>
      <c r="F61" s="76"/>
      <c r="G61" s="76"/>
      <c r="H61" s="58">
        <f>SUM(E61:G61)</f>
        <v>0</v>
      </c>
      <c r="I61" s="58">
        <v>286</v>
      </c>
      <c r="J61" s="85">
        <v>251</v>
      </c>
      <c r="K61" s="186">
        <f>J61/I61*100</f>
        <v>87.76223776223776</v>
      </c>
    </row>
    <row r="62" spans="1:11">
      <c r="A62" s="85"/>
      <c r="B62" s="85"/>
      <c r="C62" s="85"/>
      <c r="D62" s="85" t="s">
        <v>2</v>
      </c>
      <c r="E62" s="86">
        <f>SUM(E61:E61)</f>
        <v>0</v>
      </c>
      <c r="F62" s="86">
        <f>SUM(F61:F61)</f>
        <v>0</v>
      </c>
      <c r="G62" s="86">
        <f>SUM(G61:G61)</f>
        <v>0</v>
      </c>
      <c r="H62" s="86">
        <f>SUM(H61:H61)</f>
        <v>0</v>
      </c>
      <c r="I62" s="86">
        <f>SUM(I61)</f>
        <v>286</v>
      </c>
      <c r="J62" s="86">
        <f>SUM(J61)</f>
        <v>251</v>
      </c>
      <c r="K62" s="186">
        <f>J62/I62*100</f>
        <v>87.76223776223776</v>
      </c>
    </row>
    <row r="63" spans="1:11">
      <c r="A63" s="87"/>
      <c r="B63" s="87"/>
      <c r="C63" s="87"/>
      <c r="D63" s="87"/>
      <c r="E63" s="88"/>
      <c r="F63" s="88"/>
      <c r="G63" s="88"/>
      <c r="H63" s="88"/>
      <c r="I63" s="88"/>
      <c r="K63" s="185"/>
    </row>
    <row r="64" spans="1:11">
      <c r="A64" s="470" t="s">
        <v>113</v>
      </c>
      <c r="B64" s="470"/>
      <c r="C64" s="470"/>
      <c r="D64" s="470"/>
      <c r="E64" s="470"/>
      <c r="F64" s="470"/>
      <c r="G64" s="470"/>
      <c r="H64" s="470"/>
      <c r="K64" s="185"/>
    </row>
    <row r="65" spans="1:17">
      <c r="A65" s="46" t="s">
        <v>7</v>
      </c>
      <c r="B65" s="84"/>
      <c r="C65" s="84"/>
      <c r="D65" s="48" t="s">
        <v>1</v>
      </c>
      <c r="E65" s="49"/>
      <c r="F65" s="49"/>
      <c r="G65" s="49"/>
      <c r="H65" s="49"/>
      <c r="I65" s="49"/>
      <c r="J65" s="46"/>
      <c r="K65" s="184"/>
    </row>
    <row r="66" spans="1:17">
      <c r="A66" s="74"/>
      <c r="B66" s="75" t="s">
        <v>78</v>
      </c>
      <c r="C66" s="75"/>
      <c r="D66" s="36" t="s">
        <v>89</v>
      </c>
      <c r="E66" s="76">
        <v>0</v>
      </c>
      <c r="F66" s="76">
        <v>300</v>
      </c>
      <c r="G66" s="76"/>
      <c r="H66" s="58">
        <f>SUM(E66:G66)</f>
        <v>300</v>
      </c>
      <c r="I66" s="58">
        <v>9582</v>
      </c>
      <c r="J66" s="85">
        <v>9582</v>
      </c>
      <c r="K66" s="186">
        <f>J66/I66*100</f>
        <v>100</v>
      </c>
    </row>
    <row r="67" spans="1:17">
      <c r="A67" s="85"/>
      <c r="B67" s="85"/>
      <c r="C67" s="85"/>
      <c r="D67" s="85" t="s">
        <v>2</v>
      </c>
      <c r="E67" s="86">
        <f>SUM(E66:E66)</f>
        <v>0</v>
      </c>
      <c r="F67" s="86">
        <f>SUM(F66:F66)</f>
        <v>300</v>
      </c>
      <c r="G67" s="86">
        <f>SUM(G66:G66)</f>
        <v>0</v>
      </c>
      <c r="H67" s="86">
        <f>SUM(H66:H66)</f>
        <v>300</v>
      </c>
      <c r="I67" s="86">
        <f>SUM(I66)</f>
        <v>9582</v>
      </c>
      <c r="J67" s="86">
        <f>SUM(J66)</f>
        <v>9582</v>
      </c>
      <c r="K67" s="186">
        <f>J67/I67*100</f>
        <v>100</v>
      </c>
    </row>
    <row r="68" spans="1:17">
      <c r="K68" s="185"/>
    </row>
    <row r="69" spans="1:17">
      <c r="A69" s="470" t="s">
        <v>127</v>
      </c>
      <c r="B69" s="470"/>
      <c r="C69" s="470"/>
      <c r="D69" s="470"/>
      <c r="E69" s="470"/>
      <c r="F69" s="470"/>
      <c r="G69" s="470"/>
      <c r="H69" s="470"/>
      <c r="K69" s="185"/>
    </row>
    <row r="70" spans="1:17">
      <c r="A70" s="46" t="s">
        <v>7</v>
      </c>
      <c r="B70" s="84"/>
      <c r="C70" s="84"/>
      <c r="D70" s="48" t="s">
        <v>1</v>
      </c>
      <c r="E70" s="49"/>
      <c r="F70" s="49"/>
      <c r="G70" s="49"/>
      <c r="H70" s="49"/>
      <c r="I70" s="49"/>
      <c r="J70" s="223"/>
      <c r="K70" s="269"/>
    </row>
    <row r="71" spans="1:17">
      <c r="A71" s="74"/>
      <c r="B71" s="75" t="s">
        <v>78</v>
      </c>
      <c r="C71" s="75"/>
      <c r="D71" s="36" t="s">
        <v>89</v>
      </c>
      <c r="E71" s="76">
        <v>253</v>
      </c>
      <c r="F71" s="76">
        <v>600</v>
      </c>
      <c r="G71" s="76"/>
      <c r="H71" s="58">
        <f>SUM(E71:G71)</f>
        <v>853</v>
      </c>
      <c r="I71" s="58">
        <v>943</v>
      </c>
      <c r="J71" s="85">
        <v>750</v>
      </c>
      <c r="K71" s="186">
        <f>J71/I71*100</f>
        <v>79.533404029692463</v>
      </c>
    </row>
    <row r="72" spans="1:17">
      <c r="A72" s="85"/>
      <c r="B72" s="85"/>
      <c r="C72" s="85"/>
      <c r="D72" s="85" t="s">
        <v>2</v>
      </c>
      <c r="E72" s="86">
        <f>SUM(E71:E71)</f>
        <v>253</v>
      </c>
      <c r="F72" s="86">
        <f>SUM(F71:F71)</f>
        <v>600</v>
      </c>
      <c r="G72" s="86">
        <f>SUM(G71:G71)</f>
        <v>0</v>
      </c>
      <c r="H72" s="86">
        <f>SUM(H71:H71)</f>
        <v>853</v>
      </c>
      <c r="I72" s="58">
        <f>SUM(I71)</f>
        <v>943</v>
      </c>
      <c r="J72" s="58">
        <f>SUM(J71)</f>
        <v>750</v>
      </c>
      <c r="K72" s="186">
        <f>J72/I72*100</f>
        <v>79.533404029692463</v>
      </c>
    </row>
    <row r="73" spans="1:17">
      <c r="K73" s="185"/>
    </row>
    <row r="74" spans="1:17">
      <c r="A74" s="78"/>
      <c r="B74" s="79" t="s">
        <v>78</v>
      </c>
      <c r="C74" s="78"/>
      <c r="D74" s="78" t="s">
        <v>89</v>
      </c>
      <c r="E74" s="80">
        <f t="shared" ref="E74:J74" si="11">E54+E61+E71+E66</f>
        <v>1253</v>
      </c>
      <c r="F74" s="80">
        <f t="shared" si="11"/>
        <v>900</v>
      </c>
      <c r="G74" s="80">
        <f t="shared" si="11"/>
        <v>0</v>
      </c>
      <c r="H74" s="80">
        <f t="shared" si="11"/>
        <v>2153</v>
      </c>
      <c r="I74" s="80">
        <f t="shared" si="11"/>
        <v>165547</v>
      </c>
      <c r="J74" s="80">
        <f t="shared" si="11"/>
        <v>164698</v>
      </c>
      <c r="K74" s="188">
        <f>J74/I74*100</f>
        <v>99.487154705310274</v>
      </c>
    </row>
    <row r="75" spans="1:17">
      <c r="A75" s="78"/>
      <c r="B75" s="79" t="s">
        <v>79</v>
      </c>
      <c r="C75" s="78"/>
      <c r="D75" s="78" t="s">
        <v>21</v>
      </c>
      <c r="E75" s="80">
        <f t="shared" ref="E75:J76" si="12">E55</f>
        <v>0</v>
      </c>
      <c r="F75" s="80">
        <f t="shared" si="12"/>
        <v>0</v>
      </c>
      <c r="G75" s="80">
        <f t="shared" si="12"/>
        <v>0</v>
      </c>
      <c r="H75" s="80">
        <f t="shared" si="12"/>
        <v>0</v>
      </c>
      <c r="I75" s="80">
        <f t="shared" si="12"/>
        <v>20990</v>
      </c>
      <c r="J75" s="80">
        <f t="shared" si="12"/>
        <v>681</v>
      </c>
      <c r="K75" s="188"/>
    </row>
    <row r="76" spans="1:17">
      <c r="A76" s="78"/>
      <c r="B76" s="79" t="s">
        <v>80</v>
      </c>
      <c r="C76" s="78"/>
      <c r="D76" s="89" t="s">
        <v>90</v>
      </c>
      <c r="E76" s="80">
        <f t="shared" si="12"/>
        <v>278964</v>
      </c>
      <c r="F76" s="80">
        <f t="shared" si="12"/>
        <v>0</v>
      </c>
      <c r="G76" s="80">
        <f t="shared" si="12"/>
        <v>0</v>
      </c>
      <c r="H76" s="80">
        <f t="shared" si="12"/>
        <v>278964</v>
      </c>
      <c r="I76" s="80">
        <f t="shared" si="12"/>
        <v>241400</v>
      </c>
      <c r="J76" s="80">
        <f t="shared" si="12"/>
        <v>241400</v>
      </c>
      <c r="K76" s="188">
        <f>J76/I76*100</f>
        <v>100</v>
      </c>
    </row>
    <row r="77" spans="1:17">
      <c r="A77" s="82"/>
      <c r="B77" s="82"/>
      <c r="C77" s="82"/>
      <c r="D77" s="106" t="s">
        <v>131</v>
      </c>
      <c r="E77" s="83">
        <f t="shared" ref="E77:J77" si="13">SUM(E74:E76)</f>
        <v>280217</v>
      </c>
      <c r="F77" s="83">
        <f t="shared" si="13"/>
        <v>900</v>
      </c>
      <c r="G77" s="83">
        <f t="shared" si="13"/>
        <v>0</v>
      </c>
      <c r="H77" s="83">
        <f t="shared" si="13"/>
        <v>281117</v>
      </c>
      <c r="I77" s="83">
        <f t="shared" si="13"/>
        <v>427937</v>
      </c>
      <c r="J77" s="83">
        <f t="shared" si="13"/>
        <v>406779</v>
      </c>
      <c r="K77" s="270">
        <f>J77/I77*100</f>
        <v>95.055814290421253</v>
      </c>
      <c r="L77" s="227"/>
      <c r="M77" s="227"/>
      <c r="N77" s="124"/>
      <c r="O77" s="124"/>
      <c r="P77" s="124"/>
      <c r="Q77" s="124"/>
    </row>
    <row r="78" spans="1:17" s="94" customFormat="1">
      <c r="A78" s="161"/>
      <c r="B78" s="161"/>
      <c r="C78" s="161"/>
      <c r="D78" s="164"/>
      <c r="E78" s="162"/>
      <c r="F78" s="162"/>
      <c r="G78" s="162"/>
      <c r="H78" s="162"/>
      <c r="I78" s="162"/>
      <c r="J78" s="169"/>
      <c r="K78" s="271"/>
      <c r="L78" s="171"/>
      <c r="M78" s="171"/>
    </row>
    <row r="79" spans="1:17" s="94" customFormat="1">
      <c r="A79" s="480" t="s">
        <v>139</v>
      </c>
      <c r="B79" s="480"/>
      <c r="C79" s="480"/>
      <c r="D79" s="480"/>
      <c r="E79" s="480"/>
      <c r="F79" s="480"/>
      <c r="G79" s="480"/>
      <c r="H79" s="480"/>
      <c r="I79" s="169"/>
      <c r="J79" s="169"/>
      <c r="K79" s="271"/>
      <c r="L79" s="171"/>
      <c r="M79" s="171"/>
    </row>
    <row r="80" spans="1:17" s="94" customFormat="1">
      <c r="A80" s="481" t="s">
        <v>109</v>
      </c>
      <c r="B80" s="481"/>
      <c r="C80" s="481"/>
      <c r="D80" s="481"/>
      <c r="E80" s="481"/>
      <c r="F80" s="481"/>
      <c r="G80" s="481"/>
      <c r="H80" s="481"/>
      <c r="I80" s="169"/>
      <c r="J80" s="169"/>
      <c r="K80" s="271"/>
      <c r="L80" s="171"/>
      <c r="M80" s="171"/>
    </row>
    <row r="81" spans="1:13" s="94" customFormat="1" ht="56.25">
      <c r="A81" s="65" t="s">
        <v>15</v>
      </c>
      <c r="B81" s="65" t="s">
        <v>16</v>
      </c>
      <c r="C81" s="65"/>
      <c r="D81" s="65" t="s">
        <v>17</v>
      </c>
      <c r="E81" s="44" t="s">
        <v>181</v>
      </c>
      <c r="F81" s="44" t="s">
        <v>182</v>
      </c>
      <c r="G81" s="44" t="s">
        <v>183</v>
      </c>
      <c r="H81" s="44" t="s">
        <v>144</v>
      </c>
      <c r="I81" s="44" t="s">
        <v>176</v>
      </c>
      <c r="J81" s="130" t="s">
        <v>167</v>
      </c>
      <c r="K81" s="140" t="s">
        <v>170</v>
      </c>
      <c r="L81" s="171"/>
      <c r="M81" s="171"/>
    </row>
    <row r="82" spans="1:13" s="94" customFormat="1">
      <c r="A82" s="46" t="s">
        <v>8</v>
      </c>
      <c r="B82" s="84"/>
      <c r="C82" s="84"/>
      <c r="D82" s="48" t="s">
        <v>139</v>
      </c>
      <c r="E82" s="49"/>
      <c r="F82" s="49"/>
      <c r="G82" s="49"/>
      <c r="H82" s="49"/>
      <c r="I82" s="49"/>
      <c r="J82" s="223"/>
      <c r="K82" s="269"/>
      <c r="L82" s="171"/>
      <c r="M82" s="171"/>
    </row>
    <row r="83" spans="1:13" s="94" customFormat="1" ht="24.75" customHeight="1">
      <c r="A83" s="95"/>
      <c r="B83" s="172" t="s">
        <v>140</v>
      </c>
      <c r="C83" s="173" t="s">
        <v>189</v>
      </c>
      <c r="D83" s="174" t="s">
        <v>180</v>
      </c>
      <c r="E83" s="175"/>
      <c r="F83" s="175"/>
      <c r="G83" s="175"/>
      <c r="H83" s="175"/>
      <c r="I83" s="175">
        <v>11035</v>
      </c>
      <c r="J83" s="175">
        <v>11035</v>
      </c>
      <c r="K83" s="175">
        <f>J83/I83*100</f>
        <v>100</v>
      </c>
      <c r="L83" s="93"/>
      <c r="M83" s="171"/>
    </row>
    <row r="84" spans="1:13" s="171" customFormat="1" ht="25.5" customHeight="1">
      <c r="A84" s="95"/>
      <c r="B84" s="176"/>
      <c r="C84" s="176"/>
      <c r="D84" s="177" t="s">
        <v>187</v>
      </c>
      <c r="E84" s="175"/>
      <c r="F84" s="175"/>
      <c r="G84" s="175"/>
      <c r="H84" s="175"/>
      <c r="I84" s="175"/>
      <c r="J84" s="175">
        <v>245000</v>
      </c>
      <c r="K84" s="175"/>
      <c r="L84" s="93"/>
    </row>
    <row r="85" spans="1:13" s="94" customFormat="1" ht="25.5">
      <c r="A85" s="82"/>
      <c r="B85" s="82" t="s">
        <v>140</v>
      </c>
      <c r="C85" s="82"/>
      <c r="D85" s="97" t="s">
        <v>188</v>
      </c>
      <c r="E85" s="83"/>
      <c r="F85" s="83"/>
      <c r="G85" s="83"/>
      <c r="H85" s="83"/>
      <c r="I85" s="83">
        <f>SUM(I83:I84)</f>
        <v>11035</v>
      </c>
      <c r="J85" s="83">
        <f>SUM(J83:J84)</f>
        <v>256035</v>
      </c>
      <c r="K85" s="170"/>
      <c r="L85" s="171"/>
      <c r="M85" s="171"/>
    </row>
    <row r="86" spans="1:13" s="94" customFormat="1">
      <c r="A86" s="91"/>
      <c r="B86" s="91"/>
      <c r="C86" s="91"/>
      <c r="D86" s="92"/>
      <c r="E86" s="93"/>
      <c r="F86" s="93"/>
      <c r="G86" s="93"/>
      <c r="H86" s="93"/>
      <c r="I86" s="93"/>
      <c r="J86" s="171"/>
      <c r="K86" s="272"/>
      <c r="L86" s="171"/>
      <c r="M86" s="171"/>
    </row>
    <row r="87" spans="1:13" ht="25.5" customHeight="1">
      <c r="A87" s="477" t="s">
        <v>138</v>
      </c>
      <c r="B87" s="478"/>
      <c r="C87" s="478"/>
      <c r="D87" s="479"/>
      <c r="E87" s="83">
        <f t="shared" ref="E87:J87" si="14">E49+E77+E85</f>
        <v>1067346</v>
      </c>
      <c r="F87" s="83">
        <f t="shared" si="14"/>
        <v>275517</v>
      </c>
      <c r="G87" s="83">
        <f t="shared" si="14"/>
        <v>0</v>
      </c>
      <c r="H87" s="83">
        <f t="shared" si="14"/>
        <v>1342863</v>
      </c>
      <c r="I87" s="83">
        <f t="shared" si="14"/>
        <v>1532982</v>
      </c>
      <c r="J87" s="83">
        <f t="shared" si="14"/>
        <v>1501964</v>
      </c>
      <c r="K87" s="142">
        <f>J87/I87*100</f>
        <v>97.976623339347753</v>
      </c>
    </row>
    <row r="89" spans="1:13">
      <c r="H89" s="90"/>
      <c r="I89" s="90"/>
    </row>
  </sheetData>
  <mergeCells count="14">
    <mergeCell ref="A87:D87"/>
    <mergeCell ref="A79:H79"/>
    <mergeCell ref="A80:H80"/>
    <mergeCell ref="A59:H59"/>
    <mergeCell ref="A64:H64"/>
    <mergeCell ref="A26:H26"/>
    <mergeCell ref="A35:H35"/>
    <mergeCell ref="A69:H69"/>
    <mergeCell ref="A3:H3"/>
    <mergeCell ref="A51:H51"/>
    <mergeCell ref="A4:H4"/>
    <mergeCell ref="A52:H52"/>
    <mergeCell ref="A1:K1"/>
    <mergeCell ref="A2:K2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&amp;L2/a melléklet a 10/2017.(V.19.) önk. rendelethez ezer Ft</oddHead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K38"/>
  <sheetViews>
    <sheetView view="pageLayout" zoomScaleNormal="100" workbookViewId="0">
      <selection activeCell="D9" sqref="D9"/>
    </sheetView>
  </sheetViews>
  <sheetFormatPr defaultRowHeight="12.75"/>
  <cols>
    <col min="1" max="1" width="7.85546875" style="4" customWidth="1"/>
    <col min="2" max="2" width="6.42578125" style="4" customWidth="1"/>
    <col min="3" max="3" width="7.28515625" style="4" customWidth="1"/>
    <col min="4" max="4" width="47.42578125" style="13" customWidth="1"/>
    <col min="5" max="5" width="9.140625" style="90"/>
    <col min="6" max="8" width="12.28515625" style="4" customWidth="1"/>
    <col min="9" max="11" width="9.140625" style="4"/>
  </cols>
  <sheetData>
    <row r="1" spans="1:11" ht="15.75">
      <c r="A1" s="482" t="s">
        <v>254</v>
      </c>
      <c r="B1" s="482"/>
      <c r="C1" s="482"/>
      <c r="D1" s="482"/>
      <c r="E1" s="482"/>
      <c r="F1" s="482"/>
      <c r="G1" s="482"/>
      <c r="H1" s="482"/>
    </row>
    <row r="2" spans="1:11" ht="24" customHeight="1">
      <c r="A2" s="483" t="s">
        <v>123</v>
      </c>
      <c r="B2" s="483"/>
      <c r="C2" s="483"/>
      <c r="D2" s="483"/>
      <c r="E2" s="483"/>
      <c r="F2" s="483"/>
      <c r="G2" s="483"/>
      <c r="H2" s="483"/>
    </row>
    <row r="3" spans="1:11" ht="33" customHeight="1">
      <c r="A3" s="41" t="s">
        <v>18</v>
      </c>
      <c r="B3" s="41" t="s">
        <v>19</v>
      </c>
      <c r="C3" s="41" t="s">
        <v>16</v>
      </c>
      <c r="D3" s="40" t="s">
        <v>17</v>
      </c>
      <c r="E3" s="42" t="s">
        <v>205</v>
      </c>
      <c r="F3" s="205" t="s">
        <v>171</v>
      </c>
      <c r="G3" s="205" t="s">
        <v>167</v>
      </c>
      <c r="H3" s="206" t="s">
        <v>170</v>
      </c>
    </row>
    <row r="4" spans="1:11">
      <c r="A4" s="77" t="s">
        <v>6</v>
      </c>
      <c r="B4" s="77" t="s">
        <v>77</v>
      </c>
      <c r="C4" s="221"/>
      <c r="D4" s="20" t="s">
        <v>82</v>
      </c>
      <c r="E4" s="72"/>
      <c r="F4" s="74"/>
      <c r="G4" s="74"/>
      <c r="H4" s="247"/>
    </row>
    <row r="5" spans="1:11">
      <c r="A5" s="125"/>
      <c r="B5" s="125"/>
      <c r="C5" s="248" t="s">
        <v>84</v>
      </c>
      <c r="D5" s="249" t="s">
        <v>118</v>
      </c>
      <c r="E5" s="72"/>
      <c r="F5" s="99"/>
      <c r="G5" s="99"/>
      <c r="H5" s="250"/>
    </row>
    <row r="6" spans="1:11">
      <c r="A6" s="125"/>
      <c r="B6" s="125"/>
      <c r="C6" s="251"/>
      <c r="D6" s="20" t="s">
        <v>206</v>
      </c>
      <c r="E6" s="72">
        <v>78</v>
      </c>
      <c r="F6" s="105">
        <f>SUM(E6:E6)</f>
        <v>78</v>
      </c>
      <c r="G6" s="105">
        <v>78</v>
      </c>
      <c r="H6" s="250">
        <f t="shared" ref="H6:H13" si="0">G6/F6</f>
        <v>1</v>
      </c>
    </row>
    <row r="7" spans="1:11" s="29" customFormat="1">
      <c r="A7" s="99"/>
      <c r="B7" s="99"/>
      <c r="C7" s="251"/>
      <c r="D7" s="20" t="s">
        <v>119</v>
      </c>
      <c r="E7" s="105">
        <v>300</v>
      </c>
      <c r="F7" s="105">
        <v>330</v>
      </c>
      <c r="G7" s="105">
        <v>330</v>
      </c>
      <c r="H7" s="250">
        <f t="shared" si="0"/>
        <v>1</v>
      </c>
      <c r="I7" s="11"/>
      <c r="J7" s="11"/>
      <c r="K7" s="11"/>
    </row>
    <row r="8" spans="1:11">
      <c r="A8" s="125"/>
      <c r="B8" s="125"/>
      <c r="C8" s="221"/>
      <c r="D8" s="252" t="s">
        <v>93</v>
      </c>
      <c r="E8" s="72">
        <v>21552</v>
      </c>
      <c r="F8" s="105">
        <v>21600</v>
      </c>
      <c r="G8" s="105">
        <v>17947</v>
      </c>
      <c r="H8" s="250">
        <f t="shared" si="0"/>
        <v>0.83087962962962958</v>
      </c>
    </row>
    <row r="9" spans="1:11">
      <c r="A9" s="125"/>
      <c r="B9" s="125"/>
      <c r="C9" s="221"/>
      <c r="D9" s="20" t="s">
        <v>120</v>
      </c>
      <c r="E9" s="72">
        <v>41028</v>
      </c>
      <c r="F9" s="105">
        <f>SUM(E9:E9)</f>
        <v>41028</v>
      </c>
      <c r="G9" s="105">
        <v>41028</v>
      </c>
      <c r="H9" s="250">
        <f t="shared" si="0"/>
        <v>1</v>
      </c>
    </row>
    <row r="10" spans="1:11">
      <c r="A10" s="125"/>
      <c r="B10" s="125"/>
      <c r="C10" s="221"/>
      <c r="D10" s="20" t="s">
        <v>160</v>
      </c>
      <c r="E10" s="72">
        <v>103394</v>
      </c>
      <c r="F10" s="105">
        <v>107119</v>
      </c>
      <c r="G10" s="105">
        <v>107119</v>
      </c>
      <c r="H10" s="250">
        <f t="shared" si="0"/>
        <v>1</v>
      </c>
    </row>
    <row r="11" spans="1:11">
      <c r="A11" s="125"/>
      <c r="B11" s="125"/>
      <c r="C11" s="221"/>
      <c r="D11" s="20" t="s">
        <v>207</v>
      </c>
      <c r="E11" s="72">
        <v>784</v>
      </c>
      <c r="F11" s="105">
        <v>1079</v>
      </c>
      <c r="G11" s="105">
        <v>1079</v>
      </c>
      <c r="H11" s="250">
        <f t="shared" si="0"/>
        <v>1</v>
      </c>
    </row>
    <row r="12" spans="1:11">
      <c r="A12" s="125"/>
      <c r="B12" s="125"/>
      <c r="C12" s="221"/>
      <c r="D12" s="20" t="s">
        <v>208</v>
      </c>
      <c r="E12" s="72"/>
      <c r="F12" s="105">
        <v>443</v>
      </c>
      <c r="G12" s="105">
        <v>443</v>
      </c>
      <c r="H12" s="250">
        <f t="shared" si="0"/>
        <v>1</v>
      </c>
    </row>
    <row r="13" spans="1:11">
      <c r="A13" s="125"/>
      <c r="B13" s="125"/>
      <c r="C13" s="221"/>
      <c r="D13" s="96" t="s">
        <v>2</v>
      </c>
      <c r="E13" s="83">
        <f>SUM(E6:E11)</f>
        <v>167136</v>
      </c>
      <c r="F13" s="83">
        <f>SUM(F6:F12)</f>
        <v>171677</v>
      </c>
      <c r="G13" s="83">
        <f>SUM(G6:G12)</f>
        <v>168024</v>
      </c>
      <c r="H13" s="253">
        <f t="shared" si="0"/>
        <v>0.97872166918107839</v>
      </c>
    </row>
    <row r="14" spans="1:11">
      <c r="A14" s="125"/>
      <c r="B14" s="125"/>
      <c r="C14" s="221"/>
      <c r="D14" s="254"/>
      <c r="E14" s="255"/>
      <c r="F14" s="255"/>
      <c r="G14" s="255"/>
      <c r="H14" s="256"/>
    </row>
    <row r="15" spans="1:11" ht="33" customHeight="1">
      <c r="A15" s="125"/>
      <c r="B15" s="125"/>
      <c r="C15" s="248" t="s">
        <v>209</v>
      </c>
      <c r="D15" s="254" t="s">
        <v>210</v>
      </c>
      <c r="E15" s="255"/>
      <c r="F15" s="255"/>
      <c r="G15" s="255"/>
      <c r="H15" s="256"/>
    </row>
    <row r="16" spans="1:11" s="29" customFormat="1" ht="17.25" customHeight="1">
      <c r="A16" s="99"/>
      <c r="B16" s="99"/>
      <c r="C16" s="251"/>
      <c r="D16" s="257" t="s">
        <v>240</v>
      </c>
      <c r="E16" s="195"/>
      <c r="F16" s="195">
        <v>579</v>
      </c>
      <c r="G16" s="195">
        <v>517</v>
      </c>
      <c r="H16" s="258">
        <f>G16/F16</f>
        <v>0.89291882556131263</v>
      </c>
      <c r="I16" s="11"/>
      <c r="J16" s="11"/>
      <c r="K16" s="11"/>
    </row>
    <row r="17" spans="1:11" s="29" customFormat="1" ht="18" customHeight="1">
      <c r="A17" s="99"/>
      <c r="B17" s="99"/>
      <c r="C17" s="251"/>
      <c r="D17" s="20" t="s">
        <v>211</v>
      </c>
      <c r="E17" s="105"/>
      <c r="F17" s="105">
        <v>1500</v>
      </c>
      <c r="G17" s="105">
        <v>1500</v>
      </c>
      <c r="H17" s="250">
        <v>1</v>
      </c>
      <c r="I17" s="11"/>
      <c r="J17" s="11"/>
      <c r="K17" s="11"/>
    </row>
    <row r="18" spans="1:11" s="29" customFormat="1" ht="15" customHeight="1">
      <c r="A18" s="125"/>
      <c r="B18" s="125"/>
      <c r="C18" s="221"/>
      <c r="D18" s="259" t="s">
        <v>2</v>
      </c>
      <c r="E18" s="83"/>
      <c r="F18" s="83">
        <f>SUM(F16:F17)</f>
        <v>2079</v>
      </c>
      <c r="G18" s="83">
        <f>SUM(G16:G17)</f>
        <v>2017</v>
      </c>
      <c r="H18" s="253">
        <f>G18/F18</f>
        <v>0.97017797017797014</v>
      </c>
      <c r="I18" s="11"/>
      <c r="J18" s="11"/>
      <c r="K18" s="11"/>
    </row>
    <row r="19" spans="1:11" s="29" customFormat="1" ht="15" customHeight="1">
      <c r="A19" s="125"/>
      <c r="B19" s="125"/>
      <c r="C19" s="221"/>
      <c r="D19" s="23"/>
      <c r="E19" s="73"/>
      <c r="F19" s="105"/>
      <c r="G19" s="105"/>
      <c r="H19" s="250"/>
      <c r="I19" s="11"/>
      <c r="J19" s="11"/>
      <c r="K19" s="11"/>
    </row>
    <row r="20" spans="1:11" s="29" customFormat="1" ht="15" customHeight="1">
      <c r="A20" s="125"/>
      <c r="B20" s="125"/>
      <c r="C20" s="248" t="s">
        <v>86</v>
      </c>
      <c r="D20" s="260" t="s">
        <v>121</v>
      </c>
      <c r="E20" s="72"/>
      <c r="F20" s="105"/>
      <c r="G20" s="105"/>
      <c r="H20" s="250"/>
      <c r="I20" s="11"/>
      <c r="J20" s="11"/>
      <c r="K20" s="11"/>
    </row>
    <row r="21" spans="1:11" s="29" customFormat="1" ht="25.5" customHeight="1">
      <c r="A21" s="99"/>
      <c r="B21" s="99"/>
      <c r="C21" s="251"/>
      <c r="D21" s="261" t="s">
        <v>122</v>
      </c>
      <c r="E21" s="105"/>
      <c r="F21" s="105">
        <v>5185</v>
      </c>
      <c r="G21" s="105">
        <v>5185</v>
      </c>
      <c r="H21" s="250">
        <f>G21/F21</f>
        <v>1</v>
      </c>
      <c r="I21" s="11"/>
      <c r="J21" s="11"/>
      <c r="K21" s="11"/>
    </row>
    <row r="22" spans="1:11" s="29" customFormat="1" ht="25.5" customHeight="1">
      <c r="A22" s="99"/>
      <c r="B22" s="99"/>
      <c r="C22" s="251"/>
      <c r="D22" s="261" t="s">
        <v>241</v>
      </c>
      <c r="E22" s="105"/>
      <c r="F22" s="105">
        <v>4703</v>
      </c>
      <c r="G22" s="105">
        <v>4703</v>
      </c>
      <c r="H22" s="250">
        <f>G22/F22</f>
        <v>1</v>
      </c>
      <c r="I22" s="11"/>
      <c r="J22" s="11"/>
      <c r="K22" s="11"/>
    </row>
    <row r="23" spans="1:11" s="29" customFormat="1" ht="29.25" customHeight="1">
      <c r="A23" s="99"/>
      <c r="B23" s="99"/>
      <c r="C23" s="251"/>
      <c r="D23" s="261" t="s">
        <v>184</v>
      </c>
      <c r="E23" s="105">
        <v>274</v>
      </c>
      <c r="F23" s="105">
        <f t="shared" ref="F23:F29" si="1">SUM(E23:E23)</f>
        <v>274</v>
      </c>
      <c r="G23" s="105">
        <v>274</v>
      </c>
      <c r="H23" s="250">
        <f>G23/F23</f>
        <v>1</v>
      </c>
      <c r="I23" s="11"/>
      <c r="J23" s="11"/>
      <c r="K23" s="11"/>
    </row>
    <row r="24" spans="1:11">
      <c r="A24" s="99"/>
      <c r="B24" s="99"/>
      <c r="C24" s="251"/>
      <c r="D24" s="261" t="s">
        <v>212</v>
      </c>
      <c r="E24" s="105">
        <v>1100</v>
      </c>
      <c r="F24" s="105">
        <v>1125</v>
      </c>
      <c r="G24" s="105">
        <v>1125</v>
      </c>
      <c r="H24" s="250">
        <f t="shared" ref="H24:H37" si="2">G24/F24</f>
        <v>1</v>
      </c>
    </row>
    <row r="25" spans="1:11">
      <c r="A25" s="99"/>
      <c r="B25" s="99"/>
      <c r="C25" s="251"/>
      <c r="D25" s="261" t="s">
        <v>242</v>
      </c>
      <c r="E25" s="105"/>
      <c r="F25" s="105">
        <v>1814</v>
      </c>
      <c r="G25" s="105">
        <v>1814</v>
      </c>
      <c r="H25" s="250">
        <f t="shared" si="2"/>
        <v>1</v>
      </c>
    </row>
    <row r="26" spans="1:11">
      <c r="A26" s="99"/>
      <c r="B26" s="99"/>
      <c r="C26" s="251"/>
      <c r="D26" s="259" t="s">
        <v>2</v>
      </c>
      <c r="E26" s="83">
        <f>SUM(E21:E24)</f>
        <v>1374</v>
      </c>
      <c r="F26" s="83">
        <f>SUM(F21:F25)</f>
        <v>13101</v>
      </c>
      <c r="G26" s="83">
        <f>SUM(G21:G25)</f>
        <v>13101</v>
      </c>
      <c r="H26" s="262">
        <f t="shared" si="2"/>
        <v>1</v>
      </c>
    </row>
    <row r="27" spans="1:11">
      <c r="A27" s="99"/>
      <c r="B27" s="99"/>
      <c r="C27" s="248" t="s">
        <v>133</v>
      </c>
      <c r="D27" s="260" t="s">
        <v>121</v>
      </c>
      <c r="E27" s="73"/>
      <c r="F27" s="105"/>
      <c r="G27" s="105"/>
      <c r="H27" s="250"/>
    </row>
    <row r="28" spans="1:11">
      <c r="A28" s="99"/>
      <c r="B28" s="99"/>
      <c r="C28" s="251"/>
      <c r="D28" s="261" t="s">
        <v>134</v>
      </c>
      <c r="E28" s="105">
        <v>5110</v>
      </c>
      <c r="F28" s="105">
        <f t="shared" si="1"/>
        <v>5110</v>
      </c>
      <c r="G28" s="105">
        <v>5110</v>
      </c>
      <c r="H28" s="250">
        <f t="shared" si="2"/>
        <v>1</v>
      </c>
    </row>
    <row r="29" spans="1:11">
      <c r="A29" s="99"/>
      <c r="B29" s="99"/>
      <c r="C29" s="251"/>
      <c r="D29" s="261" t="s">
        <v>135</v>
      </c>
      <c r="E29" s="105">
        <v>140</v>
      </c>
      <c r="F29" s="105">
        <f t="shared" si="1"/>
        <v>140</v>
      </c>
      <c r="G29" s="105"/>
      <c r="H29" s="250">
        <f t="shared" si="2"/>
        <v>0</v>
      </c>
    </row>
    <row r="30" spans="1:11">
      <c r="A30" s="99"/>
      <c r="B30" s="99"/>
      <c r="C30" s="251"/>
      <c r="D30" s="261" t="s">
        <v>136</v>
      </c>
      <c r="E30" s="105">
        <v>1135</v>
      </c>
      <c r="F30" s="105">
        <v>816</v>
      </c>
      <c r="G30" s="105">
        <v>815</v>
      </c>
      <c r="H30" s="250">
        <f t="shared" si="2"/>
        <v>0.99877450980392157</v>
      </c>
    </row>
    <row r="31" spans="1:11">
      <c r="A31" s="99"/>
      <c r="B31" s="99"/>
      <c r="C31" s="251"/>
      <c r="D31" s="259" t="s">
        <v>2</v>
      </c>
      <c r="E31" s="83">
        <f>SUM(E28:E30)</f>
        <v>6385</v>
      </c>
      <c r="F31" s="83">
        <f>SUM(F28:F30)</f>
        <v>6066</v>
      </c>
      <c r="G31" s="83">
        <f>SUM(G28:G30)</f>
        <v>5925</v>
      </c>
      <c r="H31" s="262">
        <f t="shared" si="2"/>
        <v>0.97675568743817998</v>
      </c>
    </row>
    <row r="32" spans="1:11" s="159" customFormat="1">
      <c r="A32" s="194"/>
      <c r="B32" s="194"/>
      <c r="C32" s="282"/>
      <c r="D32" s="283"/>
      <c r="E32" s="255"/>
      <c r="F32" s="255"/>
      <c r="G32" s="255"/>
      <c r="H32" s="258"/>
      <c r="I32" s="267"/>
      <c r="J32" s="267"/>
      <c r="K32" s="267"/>
    </row>
    <row r="33" spans="1:11" s="159" customFormat="1">
      <c r="A33" s="194"/>
      <c r="B33" s="470" t="s">
        <v>127</v>
      </c>
      <c r="C33" s="470"/>
      <c r="D33" s="470"/>
      <c r="E33" s="470"/>
      <c r="F33" s="255"/>
      <c r="G33" s="255"/>
      <c r="H33" s="258"/>
      <c r="I33" s="267"/>
      <c r="J33" s="267"/>
      <c r="K33" s="267"/>
    </row>
    <row r="34" spans="1:11" s="159" customFormat="1">
      <c r="A34" s="194"/>
      <c r="B34" s="284" t="s">
        <v>77</v>
      </c>
      <c r="C34" s="285"/>
      <c r="D34" s="286" t="s">
        <v>82</v>
      </c>
      <c r="E34" s="255"/>
      <c r="F34" s="255"/>
      <c r="G34" s="255"/>
      <c r="H34" s="258"/>
      <c r="I34" s="267"/>
      <c r="J34" s="267"/>
      <c r="K34" s="267"/>
    </row>
    <row r="35" spans="1:11" s="159" customFormat="1">
      <c r="A35" s="194"/>
      <c r="B35" s="287"/>
      <c r="C35" s="288"/>
      <c r="D35" s="289" t="s">
        <v>249</v>
      </c>
      <c r="E35" s="255"/>
      <c r="F35" s="255">
        <v>942</v>
      </c>
      <c r="G35" s="255">
        <v>942</v>
      </c>
      <c r="H35" s="258">
        <v>1</v>
      </c>
      <c r="I35" s="267"/>
      <c r="J35" s="267"/>
      <c r="K35" s="267"/>
    </row>
    <row r="36" spans="1:11">
      <c r="A36" s="194"/>
      <c r="B36" s="287"/>
      <c r="C36" s="288"/>
      <c r="D36" s="290" t="s">
        <v>2</v>
      </c>
      <c r="E36" s="83"/>
      <c r="F36" s="83">
        <f>SUM(F35)</f>
        <v>942</v>
      </c>
      <c r="G36" s="83">
        <f>SUM(G35)</f>
        <v>942</v>
      </c>
      <c r="H36" s="253">
        <v>1</v>
      </c>
    </row>
    <row r="37" spans="1:11">
      <c r="A37" s="81"/>
      <c r="B37" s="81"/>
      <c r="C37" s="263"/>
      <c r="D37" s="259" t="s">
        <v>114</v>
      </c>
      <c r="E37" s="83">
        <f>E13+E26+E31</f>
        <v>174895</v>
      </c>
      <c r="F37" s="83">
        <f>F13+F26+F31+F18+F36</f>
        <v>193865</v>
      </c>
      <c r="G37" s="83">
        <f>G13+G26+G31+G18+G36</f>
        <v>190009</v>
      </c>
      <c r="H37" s="253">
        <f t="shared" si="2"/>
        <v>0.98010987027054908</v>
      </c>
    </row>
    <row r="38" spans="1:11">
      <c r="E38" s="4"/>
      <c r="F38" s="11"/>
      <c r="G38" s="11"/>
      <c r="H38" s="264"/>
    </row>
  </sheetData>
  <mergeCells count="3">
    <mergeCell ref="B33:E33"/>
    <mergeCell ref="A1:H1"/>
    <mergeCell ref="A2:H2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&amp;L3. melléklet a 10/2017.(V.19.) önk. rendelethez ezer Ft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"/>
  <sheetViews>
    <sheetView view="pageLayout" zoomScaleNormal="100" workbookViewId="0">
      <selection activeCell="D14" sqref="D14"/>
    </sheetView>
  </sheetViews>
  <sheetFormatPr defaultRowHeight="12.75"/>
  <cols>
    <col min="1" max="1" width="7.140625" style="4" customWidth="1"/>
    <col min="2" max="2" width="4.5703125" style="4" customWidth="1"/>
    <col min="3" max="3" width="9.140625" style="4"/>
    <col min="4" max="4" width="33.140625" style="4" customWidth="1"/>
    <col min="5" max="5" width="9.140625" style="4"/>
    <col min="6" max="6" width="9.7109375" style="4" customWidth="1"/>
    <col min="7" max="7" width="11.85546875" style="4" customWidth="1"/>
    <col min="8" max="9" width="9.140625" style="4"/>
  </cols>
  <sheetData>
    <row r="1" spans="1:8" ht="15.75">
      <c r="A1" s="482" t="s">
        <v>255</v>
      </c>
      <c r="B1" s="482"/>
      <c r="C1" s="482"/>
      <c r="D1" s="482"/>
      <c r="E1" s="482"/>
      <c r="F1" s="482"/>
      <c r="G1" s="482"/>
      <c r="H1" s="482"/>
    </row>
    <row r="2" spans="1:8" ht="15.75">
      <c r="A2" s="483" t="s">
        <v>124</v>
      </c>
      <c r="B2" s="483"/>
      <c r="C2" s="483"/>
      <c r="D2" s="483"/>
      <c r="E2" s="483"/>
      <c r="F2" s="483"/>
      <c r="G2" s="483"/>
      <c r="H2" s="483"/>
    </row>
    <row r="3" spans="1:8" ht="39.75" customHeight="1">
      <c r="A3" s="41" t="s">
        <v>18</v>
      </c>
      <c r="B3" s="41" t="s">
        <v>19</v>
      </c>
      <c r="C3" s="41" t="s">
        <v>16</v>
      </c>
      <c r="D3" s="40" t="s">
        <v>17</v>
      </c>
      <c r="E3" s="42" t="s">
        <v>205</v>
      </c>
      <c r="F3" s="42" t="s">
        <v>213</v>
      </c>
      <c r="G3" s="42" t="s">
        <v>167</v>
      </c>
      <c r="H3" s="207" t="s">
        <v>170</v>
      </c>
    </row>
    <row r="4" spans="1:8" ht="15" customHeight="1">
      <c r="A4" s="228" t="s">
        <v>7</v>
      </c>
      <c r="B4" s="228" t="s">
        <v>80</v>
      </c>
      <c r="C4" s="229"/>
      <c r="D4" s="230" t="s">
        <v>161</v>
      </c>
      <c r="E4" s="208"/>
      <c r="F4" s="208"/>
      <c r="G4" s="208"/>
      <c r="H4" s="209"/>
    </row>
    <row r="5" spans="1:8" ht="15" customHeight="1">
      <c r="A5" s="209"/>
      <c r="B5" s="209"/>
      <c r="C5" s="229" t="s">
        <v>162</v>
      </c>
      <c r="D5" s="231" t="s">
        <v>90</v>
      </c>
      <c r="E5" s="210"/>
      <c r="F5" s="210"/>
      <c r="G5" s="210"/>
      <c r="H5" s="209"/>
    </row>
    <row r="6" spans="1:8" ht="42" customHeight="1">
      <c r="A6" s="209"/>
      <c r="B6" s="209"/>
      <c r="C6" s="215"/>
      <c r="D6" s="232" t="s">
        <v>163</v>
      </c>
      <c r="E6" s="211"/>
      <c r="F6" s="211">
        <v>667</v>
      </c>
      <c r="G6" s="211">
        <v>667</v>
      </c>
      <c r="H6" s="211">
        <f>(G6/F6)*100</f>
        <v>100</v>
      </c>
    </row>
    <row r="7" spans="1:8" ht="35.25" customHeight="1">
      <c r="A7" s="209"/>
      <c r="B7" s="209"/>
      <c r="C7" s="215"/>
      <c r="D7" s="232" t="s">
        <v>164</v>
      </c>
      <c r="E7" s="211"/>
      <c r="F7" s="211">
        <v>851</v>
      </c>
      <c r="G7" s="211">
        <v>851</v>
      </c>
      <c r="H7" s="211">
        <f t="shared" ref="H7:H14" si="0">(G7/F7)*100</f>
        <v>100</v>
      </c>
    </row>
    <row r="8" spans="1:8" ht="30" customHeight="1">
      <c r="A8" s="209"/>
      <c r="B8" s="209"/>
      <c r="C8" s="215"/>
      <c r="D8" s="214" t="s">
        <v>185</v>
      </c>
      <c r="E8" s="233">
        <v>56684</v>
      </c>
      <c r="F8" s="233"/>
      <c r="G8" s="211"/>
      <c r="H8" s="211"/>
    </row>
    <row r="9" spans="1:8" ht="53.25" customHeight="1">
      <c r="A9" s="209"/>
      <c r="B9" s="209"/>
      <c r="C9" s="215"/>
      <c r="D9" s="212" t="s">
        <v>214</v>
      </c>
      <c r="E9" s="233">
        <v>104677</v>
      </c>
      <c r="F9" s="233">
        <v>105672</v>
      </c>
      <c r="G9" s="211">
        <v>105672</v>
      </c>
      <c r="H9" s="211">
        <f t="shared" si="0"/>
        <v>100</v>
      </c>
    </row>
    <row r="10" spans="1:8" ht="36.75" customHeight="1">
      <c r="A10" s="209"/>
      <c r="B10" s="209"/>
      <c r="C10" s="215"/>
      <c r="D10" s="213" t="s">
        <v>215</v>
      </c>
      <c r="E10" s="233">
        <v>117603</v>
      </c>
      <c r="F10" s="233">
        <v>117711</v>
      </c>
      <c r="G10" s="211">
        <v>117711</v>
      </c>
      <c r="H10" s="211">
        <f t="shared" si="0"/>
        <v>100</v>
      </c>
    </row>
    <row r="11" spans="1:8" ht="60">
      <c r="A11" s="234"/>
      <c r="B11" s="234"/>
      <c r="C11" s="235"/>
      <c r="D11" s="214" t="s">
        <v>216</v>
      </c>
      <c r="E11" s="233"/>
      <c r="F11" s="233">
        <v>11850</v>
      </c>
      <c r="G11" s="211">
        <v>11850</v>
      </c>
      <c r="H11" s="211">
        <f t="shared" si="0"/>
        <v>100</v>
      </c>
    </row>
    <row r="12" spans="1:8">
      <c r="A12" s="234"/>
      <c r="B12" s="234"/>
      <c r="C12" s="235" t="s">
        <v>92</v>
      </c>
      <c r="D12" s="214" t="s">
        <v>464</v>
      </c>
      <c r="E12" s="233"/>
      <c r="F12" s="233">
        <v>4039</v>
      </c>
      <c r="G12" s="211">
        <v>4039</v>
      </c>
      <c r="H12" s="211">
        <f t="shared" si="0"/>
        <v>100</v>
      </c>
    </row>
    <row r="13" spans="1:8" ht="24">
      <c r="A13" s="209"/>
      <c r="B13" s="209"/>
      <c r="C13" s="215"/>
      <c r="D13" s="214" t="s">
        <v>217</v>
      </c>
      <c r="E13" s="233">
        <v>0</v>
      </c>
      <c r="F13" s="233">
        <v>546</v>
      </c>
      <c r="G13" s="211">
        <v>546</v>
      </c>
      <c r="H13" s="211">
        <f t="shared" si="0"/>
        <v>100</v>
      </c>
    </row>
    <row r="14" spans="1:8">
      <c r="A14" s="209"/>
      <c r="B14" s="209"/>
      <c r="C14" s="215"/>
      <c r="D14" s="214" t="s">
        <v>218</v>
      </c>
      <c r="E14" s="233"/>
      <c r="F14" s="233">
        <v>64</v>
      </c>
      <c r="G14" s="211">
        <v>64</v>
      </c>
      <c r="H14" s="211">
        <f t="shared" si="0"/>
        <v>100</v>
      </c>
    </row>
    <row r="15" spans="1:8" ht="15">
      <c r="A15" s="484" t="s">
        <v>2</v>
      </c>
      <c r="B15" s="484"/>
      <c r="C15" s="484"/>
      <c r="D15" s="484"/>
      <c r="E15" s="236">
        <f>SUM(E6:E13)</f>
        <v>278964</v>
      </c>
      <c r="F15" s="236">
        <f>SUM(F6:F14)</f>
        <v>241400</v>
      </c>
      <c r="G15" s="236">
        <f>SUM(G6:G14)</f>
        <v>241400</v>
      </c>
      <c r="H15" s="216">
        <f>G15/F15*100</f>
        <v>100</v>
      </c>
    </row>
  </sheetData>
  <mergeCells count="3">
    <mergeCell ref="A15:D15"/>
    <mergeCell ref="A1:H1"/>
    <mergeCell ref="A2:H2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&amp;L4. melléklet a 10/2017.(V.19.) önk. rendelethez ezer Ft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39"/>
  <sheetViews>
    <sheetView view="pageLayout" zoomScaleNormal="100" workbookViewId="0">
      <selection activeCell="A4" sqref="A4:B4"/>
    </sheetView>
  </sheetViews>
  <sheetFormatPr defaultRowHeight="12.75"/>
  <cols>
    <col min="1" max="1" width="14.5703125" customWidth="1"/>
    <col min="2" max="2" width="50.85546875" customWidth="1"/>
    <col min="3" max="3" width="12.7109375" style="3" customWidth="1"/>
    <col min="4" max="4" width="11.140625" customWidth="1"/>
    <col min="6" max="6" width="9.7109375" customWidth="1"/>
  </cols>
  <sheetData>
    <row r="1" spans="1:6" ht="15.75">
      <c r="A1" s="485" t="s">
        <v>251</v>
      </c>
      <c r="B1" s="485"/>
      <c r="C1" s="485"/>
      <c r="D1" s="485"/>
      <c r="E1" s="485"/>
      <c r="F1" s="485"/>
    </row>
    <row r="2" spans="1:6" ht="15.75">
      <c r="A2" s="486" t="s">
        <v>115</v>
      </c>
      <c r="B2" s="486"/>
      <c r="C2" s="486"/>
      <c r="D2" s="486"/>
      <c r="E2" s="486"/>
      <c r="F2" s="486"/>
    </row>
    <row r="3" spans="1:6" ht="38.25">
      <c r="A3" s="28"/>
      <c r="B3" s="39" t="s">
        <v>94</v>
      </c>
      <c r="C3" s="100" t="s">
        <v>205</v>
      </c>
      <c r="D3" s="100" t="s">
        <v>248</v>
      </c>
      <c r="E3" s="126" t="s">
        <v>167</v>
      </c>
      <c r="F3" s="145" t="s">
        <v>170</v>
      </c>
    </row>
    <row r="4" spans="1:6">
      <c r="A4" s="487" t="s">
        <v>21</v>
      </c>
      <c r="B4" s="488"/>
      <c r="C4" s="83"/>
      <c r="D4" s="83"/>
      <c r="E4" s="83"/>
      <c r="F4" s="83"/>
    </row>
    <row r="5" spans="1:6">
      <c r="A5" s="489" t="s">
        <v>109</v>
      </c>
      <c r="B5" s="490"/>
      <c r="C5" s="37"/>
      <c r="D5" s="37"/>
      <c r="E5" s="37"/>
      <c r="F5" s="37"/>
    </row>
    <row r="6" spans="1:6">
      <c r="A6" s="246"/>
      <c r="B6" s="265" t="s">
        <v>247</v>
      </c>
      <c r="C6" s="37"/>
      <c r="D6" s="37">
        <v>20990</v>
      </c>
      <c r="E6" s="37">
        <v>681</v>
      </c>
      <c r="F6" s="37">
        <f>(E6/D6)*100</f>
        <v>3.2444020962363025</v>
      </c>
    </row>
    <row r="7" spans="1:6">
      <c r="A7" s="167" t="s">
        <v>116</v>
      </c>
      <c r="B7" s="167"/>
      <c r="C7" s="83"/>
      <c r="D7" s="83">
        <f>SUM(D6)</f>
        <v>20990</v>
      </c>
      <c r="E7" s="317">
        <f>SUM(E6)</f>
        <v>681</v>
      </c>
      <c r="F7" s="317">
        <f>(E7/D7)*100</f>
        <v>3.2444020962363025</v>
      </c>
    </row>
    <row r="8" spans="1:6">
      <c r="A8" s="489"/>
      <c r="B8" s="493"/>
      <c r="C8" s="490"/>
      <c r="D8" s="4"/>
      <c r="E8" s="454"/>
      <c r="F8" s="37"/>
    </row>
    <row r="9" spans="1:6">
      <c r="A9" s="487" t="s">
        <v>89</v>
      </c>
      <c r="B9" s="488"/>
      <c r="C9" s="83"/>
      <c r="D9" s="83"/>
      <c r="E9" s="317"/>
      <c r="F9" s="316"/>
    </row>
    <row r="10" spans="1:6">
      <c r="A10" s="494" t="s">
        <v>109</v>
      </c>
      <c r="B10" s="495"/>
      <c r="C10" s="37"/>
      <c r="D10" s="37"/>
      <c r="E10" s="37"/>
      <c r="F10" s="37"/>
    </row>
    <row r="11" spans="1:6" ht="38.25">
      <c r="A11" s="166"/>
      <c r="B11" s="20" t="s">
        <v>142</v>
      </c>
      <c r="C11" s="217"/>
      <c r="D11" s="33">
        <v>72335</v>
      </c>
      <c r="E11" s="37">
        <v>72335</v>
      </c>
      <c r="F11" s="37">
        <f>E11/D11*100</f>
        <v>100</v>
      </c>
    </row>
    <row r="12" spans="1:6" ht="38.25">
      <c r="A12" s="166"/>
      <c r="B12" s="20" t="s">
        <v>214</v>
      </c>
      <c r="C12" s="217"/>
      <c r="D12" s="33">
        <v>44937</v>
      </c>
      <c r="E12" s="37">
        <v>44937</v>
      </c>
      <c r="F12" s="37">
        <f>E12/D12*100</f>
        <v>100</v>
      </c>
    </row>
    <row r="13" spans="1:6">
      <c r="A13" s="166"/>
      <c r="B13" s="20" t="s">
        <v>219</v>
      </c>
      <c r="C13" s="217"/>
      <c r="D13" s="33">
        <v>2892</v>
      </c>
      <c r="E13" s="37">
        <v>2892</v>
      </c>
      <c r="F13" s="37">
        <f t="shared" ref="F13:F23" si="0">E13/D13*100</f>
        <v>100</v>
      </c>
    </row>
    <row r="14" spans="1:6">
      <c r="A14" s="102"/>
      <c r="B14" s="104" t="s">
        <v>186</v>
      </c>
      <c r="C14" s="217">
        <v>1000</v>
      </c>
      <c r="D14" s="33">
        <v>500</v>
      </c>
      <c r="E14" s="37">
        <v>320</v>
      </c>
      <c r="F14" s="37">
        <f t="shared" si="0"/>
        <v>64</v>
      </c>
    </row>
    <row r="15" spans="1:6">
      <c r="A15" s="102"/>
      <c r="B15" s="104" t="s">
        <v>220</v>
      </c>
      <c r="C15" s="217"/>
      <c r="D15" s="33">
        <v>441</v>
      </c>
      <c r="E15" s="37"/>
      <c r="F15" s="37">
        <f t="shared" si="0"/>
        <v>0</v>
      </c>
    </row>
    <row r="16" spans="1:6" ht="25.5">
      <c r="A16" s="102"/>
      <c r="B16" s="98" t="s">
        <v>221</v>
      </c>
      <c r="C16" s="218"/>
      <c r="D16" s="33">
        <v>1775</v>
      </c>
      <c r="E16" s="37">
        <v>1775</v>
      </c>
      <c r="F16" s="37">
        <f t="shared" si="0"/>
        <v>100</v>
      </c>
    </row>
    <row r="17" spans="1:6" ht="22.5" customHeight="1">
      <c r="A17" s="102"/>
      <c r="B17" s="98" t="s">
        <v>222</v>
      </c>
      <c r="C17" s="101"/>
      <c r="D17" s="33">
        <v>1257</v>
      </c>
      <c r="E17" s="37">
        <v>1257</v>
      </c>
      <c r="F17" s="37">
        <f t="shared" si="0"/>
        <v>100</v>
      </c>
    </row>
    <row r="18" spans="1:6" ht="38.25">
      <c r="A18" s="102"/>
      <c r="B18" s="98" t="s">
        <v>223</v>
      </c>
      <c r="C18" s="101"/>
      <c r="D18" s="33">
        <v>5854</v>
      </c>
      <c r="E18" s="37">
        <v>5854</v>
      </c>
      <c r="F18" s="37">
        <f t="shared" si="0"/>
        <v>100</v>
      </c>
    </row>
    <row r="19" spans="1:6" ht="25.5">
      <c r="A19" s="102"/>
      <c r="B19" s="98" t="s">
        <v>243</v>
      </c>
      <c r="C19" s="101"/>
      <c r="D19" s="33">
        <v>2540</v>
      </c>
      <c r="E19" s="37">
        <v>2540</v>
      </c>
      <c r="F19" s="37">
        <f t="shared" si="0"/>
        <v>100</v>
      </c>
    </row>
    <row r="20" spans="1:6" ht="25.5">
      <c r="A20" s="102"/>
      <c r="B20" s="98" t="s">
        <v>244</v>
      </c>
      <c r="C20" s="101"/>
      <c r="D20" s="33">
        <v>11430</v>
      </c>
      <c r="E20" s="37">
        <v>11430</v>
      </c>
      <c r="F20" s="37">
        <f t="shared" si="0"/>
        <v>100</v>
      </c>
    </row>
    <row r="21" spans="1:6" ht="25.5">
      <c r="A21" s="102"/>
      <c r="B21" s="98" t="s">
        <v>245</v>
      </c>
      <c r="C21" s="101"/>
      <c r="D21" s="33">
        <v>3000</v>
      </c>
      <c r="E21" s="37">
        <v>3000</v>
      </c>
      <c r="F21" s="37">
        <f t="shared" si="0"/>
        <v>100</v>
      </c>
    </row>
    <row r="22" spans="1:6" ht="25.5">
      <c r="A22" s="102"/>
      <c r="B22" s="98" t="s">
        <v>246</v>
      </c>
      <c r="C22" s="101"/>
      <c r="D22" s="33">
        <v>7197</v>
      </c>
      <c r="E22" s="37">
        <v>7197</v>
      </c>
      <c r="F22" s="37">
        <f t="shared" si="0"/>
        <v>100</v>
      </c>
    </row>
    <row r="23" spans="1:6">
      <c r="A23" s="102"/>
      <c r="B23" s="98" t="s">
        <v>463</v>
      </c>
      <c r="C23" s="101"/>
      <c r="D23" s="33">
        <v>578</v>
      </c>
      <c r="E23" s="37">
        <v>578</v>
      </c>
      <c r="F23" s="37">
        <f t="shared" si="0"/>
        <v>100</v>
      </c>
    </row>
    <row r="24" spans="1:6">
      <c r="A24" s="168" t="s">
        <v>117</v>
      </c>
      <c r="B24" s="168"/>
      <c r="C24" s="83">
        <f>SUM(C11:C18)</f>
        <v>1000</v>
      </c>
      <c r="D24" s="83">
        <f>SUM(D11:D23)</f>
        <v>154736</v>
      </c>
      <c r="E24" s="83">
        <f>SUM(E11:E23)</f>
        <v>154115</v>
      </c>
      <c r="F24" s="165">
        <f>E24/D24*100</f>
        <v>99.598671285285917</v>
      </c>
    </row>
    <row r="25" spans="1:6">
      <c r="A25" s="102"/>
      <c r="B25" s="103"/>
      <c r="C25" s="37"/>
      <c r="D25" s="37"/>
      <c r="E25" s="143"/>
      <c r="F25" s="143"/>
    </row>
    <row r="26" spans="1:6">
      <c r="A26" s="102" t="s">
        <v>126</v>
      </c>
      <c r="B26" s="103"/>
      <c r="C26" s="37"/>
      <c r="D26" s="35"/>
      <c r="E26" s="455"/>
      <c r="F26" s="1"/>
    </row>
    <row r="27" spans="1:6">
      <c r="A27" s="102"/>
      <c r="B27" s="103" t="s">
        <v>137</v>
      </c>
      <c r="C27" s="37"/>
      <c r="D27" s="37">
        <v>286</v>
      </c>
      <c r="E27" s="455">
        <v>251</v>
      </c>
      <c r="F27" s="139">
        <f>E27/D27*100</f>
        <v>87.76223776223776</v>
      </c>
    </row>
    <row r="28" spans="1:6">
      <c r="A28" s="491" t="s">
        <v>145</v>
      </c>
      <c r="B28" s="492"/>
      <c r="C28" s="147">
        <f>SUM(C27:C27)</f>
        <v>0</v>
      </c>
      <c r="D28" s="147">
        <f>SUM(D27:D27)</f>
        <v>286</v>
      </c>
      <c r="E28" s="147">
        <f>SUM(E27:E27)</f>
        <v>251</v>
      </c>
      <c r="F28" s="148">
        <f>E28/D28*100</f>
        <v>87.76223776223776</v>
      </c>
    </row>
    <row r="29" spans="1:6">
      <c r="A29" s="31" t="s">
        <v>132</v>
      </c>
      <c r="B29" s="30"/>
      <c r="C29" s="35"/>
      <c r="D29" s="35"/>
      <c r="E29" s="455"/>
      <c r="F29" s="1"/>
    </row>
    <row r="30" spans="1:6">
      <c r="A30" s="69"/>
      <c r="B30" s="70" t="s">
        <v>137</v>
      </c>
      <c r="C30" s="71">
        <v>853</v>
      </c>
      <c r="D30" s="71">
        <v>943</v>
      </c>
      <c r="E30" s="455">
        <v>750</v>
      </c>
      <c r="F30" s="139">
        <f>E30/D30*100</f>
        <v>79.533404029692463</v>
      </c>
    </row>
    <row r="31" spans="1:6">
      <c r="A31" s="491" t="s">
        <v>145</v>
      </c>
      <c r="B31" s="492"/>
      <c r="C31" s="149">
        <f>SUM(C30:C30)</f>
        <v>853</v>
      </c>
      <c r="D31" s="149">
        <f>SUM(D30:D30)</f>
        <v>943</v>
      </c>
      <c r="E31" s="147">
        <f>SUM(E30)</f>
        <v>750</v>
      </c>
      <c r="F31" s="148">
        <f>E31/D31*100</f>
        <v>79.533404029692463</v>
      </c>
    </row>
    <row r="32" spans="1:6">
      <c r="A32" s="66" t="s">
        <v>113</v>
      </c>
      <c r="B32" s="66"/>
      <c r="C32" s="66"/>
      <c r="D32" s="66"/>
      <c r="E32" s="455"/>
      <c r="F32" s="1"/>
    </row>
    <row r="33" spans="1:6">
      <c r="A33" s="31"/>
      <c r="B33" s="219" t="s">
        <v>137</v>
      </c>
      <c r="C33" s="35">
        <v>300</v>
      </c>
      <c r="D33" s="35">
        <v>950</v>
      </c>
      <c r="E33" s="455">
        <v>950</v>
      </c>
      <c r="F33" s="1">
        <f>E33/D33*100</f>
        <v>100</v>
      </c>
    </row>
    <row r="34" spans="1:6">
      <c r="A34" s="31"/>
      <c r="B34" s="219" t="s">
        <v>224</v>
      </c>
      <c r="C34" s="35"/>
      <c r="D34" s="35">
        <v>904</v>
      </c>
      <c r="E34" s="455">
        <v>904</v>
      </c>
      <c r="F34" s="139">
        <f>E34/D34*100</f>
        <v>100</v>
      </c>
    </row>
    <row r="35" spans="1:6">
      <c r="A35" s="31"/>
      <c r="B35" s="219" t="s">
        <v>660</v>
      </c>
      <c r="C35" s="35"/>
      <c r="D35" s="35">
        <v>5686</v>
      </c>
      <c r="E35" s="455">
        <v>5686</v>
      </c>
      <c r="F35" s="139"/>
    </row>
    <row r="36" spans="1:6">
      <c r="A36" s="31"/>
      <c r="B36" s="219" t="s">
        <v>661</v>
      </c>
      <c r="C36" s="35"/>
      <c r="D36" s="35">
        <v>2042</v>
      </c>
      <c r="E36" s="455">
        <v>2042</v>
      </c>
      <c r="F36" s="139"/>
    </row>
    <row r="37" spans="1:6" ht="12" customHeight="1">
      <c r="A37" s="491" t="s">
        <v>145</v>
      </c>
      <c r="B37" s="492"/>
      <c r="C37" s="147">
        <f>SUM(C33:C34)</f>
        <v>300</v>
      </c>
      <c r="D37" s="147">
        <f>SUM(D33:D36)</f>
        <v>9582</v>
      </c>
      <c r="E37" s="147">
        <f>SUM(E33:E36)</f>
        <v>9582</v>
      </c>
      <c r="F37" s="148">
        <f>E37/D37*100</f>
        <v>100</v>
      </c>
    </row>
    <row r="38" spans="1:6">
      <c r="A38" s="109" t="s">
        <v>117</v>
      </c>
      <c r="B38" s="109"/>
      <c r="C38" s="110">
        <f>C24+C28+C31+C37</f>
        <v>2153</v>
      </c>
      <c r="D38" s="110">
        <f>D24+D28+D31+D37</f>
        <v>165547</v>
      </c>
      <c r="E38" s="110">
        <f>E24+E28+E31+E37</f>
        <v>164698</v>
      </c>
      <c r="F38" s="144">
        <f>E38/D38*100</f>
        <v>99.487154705310274</v>
      </c>
    </row>
    <row r="39" spans="1:6">
      <c r="A39" s="111" t="s">
        <v>95</v>
      </c>
      <c r="B39" s="111"/>
      <c r="C39" s="110">
        <f>C7+C38</f>
        <v>2153</v>
      </c>
      <c r="D39" s="110">
        <f>D7+D38</f>
        <v>186537</v>
      </c>
      <c r="E39" s="110">
        <f>E7+E38</f>
        <v>165379</v>
      </c>
      <c r="F39" s="144">
        <f>E39/D39*100</f>
        <v>88.657478141065852</v>
      </c>
    </row>
  </sheetData>
  <mergeCells count="10">
    <mergeCell ref="A1:F1"/>
    <mergeCell ref="A2:F2"/>
    <mergeCell ref="A4:B4"/>
    <mergeCell ref="A5:B5"/>
    <mergeCell ref="A37:B37"/>
    <mergeCell ref="A28:B28"/>
    <mergeCell ref="A31:B31"/>
    <mergeCell ref="A8:C8"/>
    <mergeCell ref="A9:B9"/>
    <mergeCell ref="A10:B10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&amp;L5. melléklet a 10/2017.(V.19.) önk. rendelethez ezer Ft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5</vt:i4>
      </vt:variant>
    </vt:vector>
  </HeadingPairs>
  <TitlesOfParts>
    <vt:vector size="28" baseType="lpstr">
      <vt:lpstr>Rendelet</vt:lpstr>
      <vt:lpstr>Előterjesztés</vt:lpstr>
      <vt:lpstr>1 Bevétel</vt:lpstr>
      <vt:lpstr>2 Bevétel1a</vt:lpstr>
      <vt:lpstr>3 Kiadás2</vt:lpstr>
      <vt:lpstr>4 Kiadás2a</vt:lpstr>
      <vt:lpstr>5 Műk.tám.</vt:lpstr>
      <vt:lpstr>6 Felh.tám.</vt:lpstr>
      <vt:lpstr>7 Felhalmozási kiadások</vt:lpstr>
      <vt:lpstr>8 Létszám</vt:lpstr>
      <vt:lpstr>9EU-s támog.</vt:lpstr>
      <vt:lpstr>10 Köt.váll.</vt:lpstr>
      <vt:lpstr>11 Tartalék</vt:lpstr>
      <vt:lpstr>12 Fin.ütemterv</vt:lpstr>
      <vt:lpstr>13 Közvetett támog.</vt:lpstr>
      <vt:lpstr>14 Normatív támog</vt:lpstr>
      <vt:lpstr>15 Finansz.</vt:lpstr>
      <vt:lpstr>16 Előir felh.</vt:lpstr>
      <vt:lpstr>17 Mérleg 3 év</vt:lpstr>
      <vt:lpstr>18 Mérleg 12A</vt:lpstr>
      <vt:lpstr>19 Maradvány 07A</vt:lpstr>
      <vt:lpstr>20 Vagyonkimutatás 15A</vt:lpstr>
      <vt:lpstr>Munka1</vt:lpstr>
      <vt:lpstr>'1 Bevétel'!Nyomtatási_terület</vt:lpstr>
      <vt:lpstr>'14 Normatív támog'!Nyomtatási_terület</vt:lpstr>
      <vt:lpstr>'2 Bevétel1a'!Nyomtatási_terület</vt:lpstr>
      <vt:lpstr>'3 Kiadás2'!Nyomtatási_terület</vt:lpstr>
      <vt:lpstr>'4 Kiadás2a'!Nyomtatási_terület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karsai.anita</dc:creator>
  <cp:lastModifiedBy>timar.livia</cp:lastModifiedBy>
  <cp:lastPrinted>2017-05-23T11:45:35Z</cp:lastPrinted>
  <dcterms:created xsi:type="dcterms:W3CDTF">2005-02-03T09:30:35Z</dcterms:created>
  <dcterms:modified xsi:type="dcterms:W3CDTF">2017-05-23T12:09:16Z</dcterms:modified>
</cp:coreProperties>
</file>