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599" firstSheet="17" activeTab="30"/>
  </bookViews>
  <sheets>
    <sheet name="Előterjesztés" sheetId="1" r:id="rId1"/>
    <sheet name="zárszámadási rendelet" sheetId="2" r:id="rId2"/>
    <sheet name="Bevétel" sheetId="3" r:id="rId3"/>
    <sheet name="Bevétel1a" sheetId="4" r:id="rId4"/>
    <sheet name="Bevétel1b" sheetId="5" r:id="rId5"/>
    <sheet name="Kiadás2" sheetId="6" r:id="rId6"/>
    <sheet name="Kiadás2a" sheetId="7" r:id="rId7"/>
    <sheet name="Kiadás2b" sheetId="8" r:id="rId8"/>
    <sheet name="Átadott pe.3" sheetId="9" r:id="rId9"/>
    <sheet name="Átadott pe3a" sheetId="10" r:id="rId10"/>
    <sheet name="Beruházás4" sheetId="11" r:id="rId11"/>
    <sheet name="Szlovák" sheetId="12" r:id="rId12"/>
    <sheet name="Tartalék6" sheetId="13" r:id="rId13"/>
    <sheet name="Mérleg7" sheetId="14" r:id="rId14"/>
    <sheet name="EU-8" sheetId="15" r:id="rId15"/>
    <sheet name="KV9" sheetId="16" r:id="rId16"/>
    <sheet name="KV10" sheetId="17" r:id="rId17"/>
    <sheet name="KV11" sheetId="18" r:id="rId18"/>
    <sheet name="KV12" sheetId="19" r:id="rId19"/>
    <sheet name="KV13" sheetId="20" r:id="rId20"/>
    <sheet name="KV14" sheetId="21" r:id="rId21"/>
    <sheet name="KV15" sheetId="22" r:id="rId22"/>
    <sheet name="KV15A" sheetId="23" r:id="rId23"/>
    <sheet name="KV15B" sheetId="24" r:id="rId24"/>
    <sheet name="KV15C" sheetId="25" r:id="rId25"/>
    <sheet name="KV16" sheetId="26" r:id="rId26"/>
    <sheet name="KV17" sheetId="27" r:id="rId27"/>
    <sheet name="KV18" sheetId="28" r:id="rId28"/>
    <sheet name="KV19" sheetId="29" r:id="rId29"/>
    <sheet name="KV20" sheetId="30" r:id="rId30"/>
    <sheet name="KV21" sheetId="31" r:id="rId31"/>
  </sheets>
  <definedNames/>
  <calcPr fullCalcOnLoad="1"/>
</workbook>
</file>

<file path=xl/sharedStrings.xml><?xml version="1.0" encoding="utf-8"?>
<sst xmlns="http://schemas.openxmlformats.org/spreadsheetml/2006/main" count="2508" uniqueCount="1292">
  <si>
    <t>KINIZSI UTCA</t>
  </si>
  <si>
    <t>125/1</t>
  </si>
  <si>
    <t>KLAPKA UTCA</t>
  </si>
  <si>
    <t>KÖLCSEY FERENC UTCA</t>
  </si>
  <si>
    <t>LIGET UTCA</t>
  </si>
  <si>
    <t>MÁTYÁS KIRÁLY UTCA</t>
  </si>
  <si>
    <t>MUNKÁCSY UTCA</t>
  </si>
  <si>
    <t>NEFELEJCS UTCA</t>
  </si>
  <si>
    <t>OKTÓBER 6. UTCA</t>
  </si>
  <si>
    <t>ŐR UTCA</t>
  </si>
  <si>
    <t>PETŐFI UTCA</t>
  </si>
  <si>
    <t>PIPACS UTCA</t>
  </si>
  <si>
    <t>2067/19</t>
  </si>
  <si>
    <t>RÁKÓCZI FERENC UTCA</t>
  </si>
  <si>
    <t>RIGÓ UTCA</t>
  </si>
  <si>
    <t>2067/7</t>
  </si>
  <si>
    <t>RÓZSA UTCA</t>
  </si>
  <si>
    <t>SOMOGYI BÉLA UTCA</t>
  </si>
  <si>
    <t>SZABADSÁG UTCA</t>
  </si>
  <si>
    <t>SZÉCHENYI UTCA</t>
  </si>
  <si>
    <t>SZEDER UTCA</t>
  </si>
  <si>
    <t>2067/31</t>
  </si>
  <si>
    <t>SZÉNÁSI ÚT</t>
  </si>
  <si>
    <t>SZŐLŐ UTCA</t>
  </si>
  <si>
    <t>TÁNCSICS UTCA</t>
  </si>
  <si>
    <t>TEMETŐI ÚT</t>
  </si>
  <si>
    <t>TESSEDIK UTCA</t>
  </si>
  <si>
    <t>THALY KÁLMÁN UTCA</t>
  </si>
  <si>
    <t>TÓPART</t>
  </si>
  <si>
    <t>TULIPÁN UTCA</t>
  </si>
  <si>
    <t>VASÚT UTCA</t>
  </si>
  <si>
    <t>VASVÁRI UTCA</t>
  </si>
  <si>
    <t>WESSELÉNYI UTCA</t>
  </si>
  <si>
    <t>ZRÍNYI MIKLÓS UTCA</t>
  </si>
  <si>
    <t>NÉVTELEN ÖNKORMÁNYZATI ÚT/UTCÁK</t>
  </si>
  <si>
    <t>2067/1</t>
  </si>
  <si>
    <t>2067/13</t>
  </si>
  <si>
    <t>2067/25</t>
  </si>
  <si>
    <t>DOLGOZÓK DŰLŐ</t>
  </si>
  <si>
    <t>TEHENÉSZETI BEKÖTŐ</t>
  </si>
  <si>
    <t>TEHENÉSZETRŐL ZVADA SORRA ÚT</t>
  </si>
  <si>
    <t>BEKÖTŐ A RÉGI SERTÉSTELEPRE</t>
  </si>
  <si>
    <t>014/1</t>
  </si>
  <si>
    <t>KARDOS-KONDOROS HATÁRÚT</t>
  </si>
  <si>
    <t>ZVADA SOR</t>
  </si>
  <si>
    <t>HOSSZÚ SOR</t>
  </si>
  <si>
    <t>LESTYAN DŰLŐ</t>
  </si>
  <si>
    <t>TÓTH DŰLŐ</t>
  </si>
  <si>
    <t>PALUSKA DŰLŐ</t>
  </si>
  <si>
    <t>KÜLTERÜLETI KÖZÚT</t>
  </si>
  <si>
    <t>030/38</t>
  </si>
  <si>
    <t>RÁK DŰLŐ</t>
  </si>
  <si>
    <t>PEPÓ DŰLŐ</t>
  </si>
  <si>
    <t>HUNYA-KONDOROS HATÁRÚT</t>
  </si>
  <si>
    <t>038/50</t>
  </si>
  <si>
    <t>HATÁRÚTTÓL KERTÉSZETIG ÚT</t>
  </si>
  <si>
    <t>TÓTH-FECSKE DŰLŐ</t>
  </si>
  <si>
    <t>041/21</t>
  </si>
  <si>
    <t>HOMOKBÁNYÁNÁL LÉVŐ ÚT</t>
  </si>
  <si>
    <t>042/6/a</t>
  </si>
  <si>
    <t>HOMOKBÁNYÁT MEGKERÜLŐ ÚT</t>
  </si>
  <si>
    <t>ISKOLA SOR</t>
  </si>
  <si>
    <t>MELIS DŰLŐ</t>
  </si>
  <si>
    <t>KERTÉSZETI BEKÖTŐ</t>
  </si>
  <si>
    <t>SZESZFŐZDE DŰLŐ</t>
  </si>
  <si>
    <t>064/16</t>
  </si>
  <si>
    <t>064/17</t>
  </si>
  <si>
    <t>064/26</t>
  </si>
  <si>
    <t>VASKOR SOR</t>
  </si>
  <si>
    <t>068/40</t>
  </si>
  <si>
    <t>VINCE DŰLŐ</t>
  </si>
  <si>
    <t>FENYŐERDŐ MELLETTI ÚT A LIGETNÉL</t>
  </si>
  <si>
    <t>070/8</t>
  </si>
  <si>
    <t>BENZINKÚT MELLETTI ÚT</t>
  </si>
  <si>
    <t>071/2/d</t>
  </si>
  <si>
    <t>TARCSAI ÚT</t>
  </si>
  <si>
    <t>074/1</t>
  </si>
  <si>
    <t>074/2</t>
  </si>
  <si>
    <t>075/16</t>
  </si>
  <si>
    <t>MAGSZÖV BEKÖTŐ</t>
  </si>
  <si>
    <t>LENGYEL DŰLŐ</t>
  </si>
  <si>
    <t>ÚT A LENGYEL DŰLŐRŐL A LINEÁRÚTRA</t>
  </si>
  <si>
    <t>081/7</t>
  </si>
  <si>
    <t>Petőfi István Általános Iskola, Diákotthon és Alapfokú Művészetoktatási Intézmény</t>
  </si>
  <si>
    <t>ÚT A TARCSAIRÓL A LINEÁRUTAKHOZ</t>
  </si>
  <si>
    <t>LINEÁR I. BAL OLDALI ÚT</t>
  </si>
  <si>
    <t>0117/4</t>
  </si>
  <si>
    <t>LINEÁR II. KEZELŐÚT</t>
  </si>
  <si>
    <t>093/6</t>
  </si>
  <si>
    <t>LINEÁR II. BAL OLDALI ÚT</t>
  </si>
  <si>
    <t>094/2</t>
  </si>
  <si>
    <t>0103/6</t>
  </si>
  <si>
    <t>094/3</t>
  </si>
  <si>
    <t>LINEÁR II. JOBB OLDALI ÚT</t>
  </si>
  <si>
    <t>0117/2</t>
  </si>
  <si>
    <t>096/1</t>
  </si>
  <si>
    <t>096/3</t>
  </si>
  <si>
    <t>0103/7</t>
  </si>
  <si>
    <t>0103/9</t>
  </si>
  <si>
    <t>BAKOS HATÁR DŰLŐ</t>
  </si>
  <si>
    <t>0104/1</t>
  </si>
  <si>
    <t>LINEÁR I JOBB OLDALI ÚT</t>
  </si>
  <si>
    <t>0104/2</t>
  </si>
  <si>
    <t>0106/2</t>
  </si>
  <si>
    <t>0108/2</t>
  </si>
  <si>
    <t>0117/10</t>
  </si>
  <si>
    <t>BAKOS BEJÁRÓ</t>
  </si>
  <si>
    <t>0106/1</t>
  </si>
  <si>
    <t>SZABÓ DŰLŐ</t>
  </si>
  <si>
    <t>0108/1</t>
  </si>
  <si>
    <t>LINEÁR I.KEZELŐÚT</t>
  </si>
  <si>
    <t>0117/6</t>
  </si>
  <si>
    <t>MICSURIN ÚT</t>
  </si>
  <si>
    <t>0115/2</t>
  </si>
  <si>
    <t>OLAJKUTAS ÚT</t>
  </si>
  <si>
    <t>LÁNG DŰLŐ</t>
  </si>
  <si>
    <t>0123/16</t>
  </si>
  <si>
    <t>GYEMENGYI DŰLŐ</t>
  </si>
  <si>
    <t>0124/1</t>
  </si>
  <si>
    <t>0124/3</t>
  </si>
  <si>
    <t>0125/32</t>
  </si>
  <si>
    <t>KOVÁCS DŰLŐ</t>
  </si>
  <si>
    <t>0126/1</t>
  </si>
  <si>
    <t>0126/3</t>
  </si>
  <si>
    <t>CSATÁR DŰLŐ</t>
  </si>
  <si>
    <t>0131/1</t>
  </si>
  <si>
    <t>0131/3</t>
  </si>
  <si>
    <t>LADÁNYI DŰLŐ</t>
  </si>
  <si>
    <t>MAGTÁR DŰLŐ</t>
  </si>
  <si>
    <t>ERZSÉBET TÉRI ÚT</t>
  </si>
  <si>
    <t>CSÁNYI DŰLŐ</t>
  </si>
  <si>
    <t>BÓDIS DŰLŐ</t>
  </si>
  <si>
    <t>SUTYINSZKI DŰLŐ</t>
  </si>
  <si>
    <t>0161/1</t>
  </si>
  <si>
    <t>0161/3</t>
  </si>
  <si>
    <t>0159/39</t>
  </si>
  <si>
    <t>BAROMFITELEPI BEKÖTŐ</t>
  </si>
  <si>
    <t>VALYGEL DŰLŐ</t>
  </si>
  <si>
    <t>0164/1</t>
  </si>
  <si>
    <t>0164/3</t>
  </si>
  <si>
    <t>SERTÉSTELEP MELLETTI ÚT</t>
  </si>
  <si>
    <t>BECSKEREKI SOR</t>
  </si>
  <si>
    <t>CSORVÁS-KONDOROS HATÁRÚT</t>
  </si>
  <si>
    <t>DAJKA DŰLŐ</t>
  </si>
  <si>
    <t>VITÁLIS DŰLŐ</t>
  </si>
  <si>
    <t>PEKÁRIK DŰLŐ</t>
  </si>
  <si>
    <t>DÍSZÚT</t>
  </si>
  <si>
    <t>SZÉLES ÚT</t>
  </si>
  <si>
    <t>GERGELY DŰLŐ</t>
  </si>
  <si>
    <t>ISTVÁN MAJORI ÚT</t>
  </si>
  <si>
    <t>VÁLASZTÓ VONAL ÚT</t>
  </si>
  <si>
    <t>0209/2</t>
  </si>
  <si>
    <t>MEGGYESALÉ</t>
  </si>
  <si>
    <t>GEISZT MAJORI BEKÖTŐ</t>
  </si>
  <si>
    <t>0217/9</t>
  </si>
  <si>
    <t>KATONA SOR</t>
  </si>
  <si>
    <t>0233/1</t>
  </si>
  <si>
    <t>0233/3</t>
  </si>
  <si>
    <t>0225/46</t>
  </si>
  <si>
    <t>KECSKE SOR</t>
  </si>
  <si>
    <t>0230/12</t>
  </si>
  <si>
    <t>SOMOGYI DŰLŐ</t>
  </si>
  <si>
    <t>0234/31</t>
  </si>
  <si>
    <t>0235/1</t>
  </si>
  <si>
    <t>GÉPÁLLOMÁS DŰLŐ</t>
  </si>
  <si>
    <t>0235/2</t>
  </si>
  <si>
    <t>0245/13</t>
  </si>
  <si>
    <t>0247/7</t>
  </si>
  <si>
    <t>BÉRLETI BEKÖTŐ</t>
  </si>
  <si>
    <t>CSENDES DŰLŐ</t>
  </si>
  <si>
    <t>0274/1</t>
  </si>
  <si>
    <t>0274/3</t>
  </si>
  <si>
    <t>SONKOLY DŰLŐ</t>
  </si>
  <si>
    <t>0286/1</t>
  </si>
  <si>
    <t>0286/3</t>
  </si>
  <si>
    <t>0291/a</t>
  </si>
  <si>
    <t>EGYHÁZ DŰLŐ</t>
  </si>
  <si>
    <t>SZENTESI DŰLŐ</t>
  </si>
  <si>
    <t>0257/2</t>
  </si>
  <si>
    <t>0262/1</t>
  </si>
  <si>
    <t>0262/3</t>
  </si>
  <si>
    <t>0273/22</t>
  </si>
  <si>
    <t>0276/7</t>
  </si>
  <si>
    <t>0277/1</t>
  </si>
  <si>
    <t>0277/3</t>
  </si>
  <si>
    <t>SZENTESI ÚT</t>
  </si>
  <si>
    <t>0288/1</t>
  </si>
  <si>
    <t>0288/3</t>
  </si>
  <si>
    <t>MRÁZ BEKÖTŐ</t>
  </si>
  <si>
    <t>MACZÁK DŰLŐ</t>
  </si>
  <si>
    <t>0295/2</t>
  </si>
  <si>
    <t>0295/3</t>
  </si>
  <si>
    <t>0304/15/b</t>
  </si>
  <si>
    <t>0117/31</t>
  </si>
  <si>
    <t>ÁRPÁD JÁTSZÓTÉR</t>
  </si>
  <si>
    <t>VOLT MOZI TERÜLETE</t>
  </si>
  <si>
    <t>KOSSUTH LAJOS TÉR</t>
  </si>
  <si>
    <t>563/3</t>
  </si>
  <si>
    <t>GAGARIN JÁTSZÓTÉR</t>
  </si>
  <si>
    <t>PÖTTYÖS ELÖTTI KÖZKERT</t>
  </si>
  <si>
    <t>PIACTÉR</t>
  </si>
  <si>
    <t>ÚJ PIACTÉR</t>
  </si>
  <si>
    <t>HŐSÖK TERE</t>
  </si>
  <si>
    <t>VÁSÁRTÉR</t>
  </si>
  <si>
    <t>SZÉCHENYI TÉR</t>
  </si>
  <si>
    <t>BÉKE UTCAI KÖZKERT</t>
  </si>
  <si>
    <t>LAKÓTELEPI KÖZPARK</t>
  </si>
  <si>
    <t>2057/2</t>
  </si>
  <si>
    <t>RÉGI LIGET</t>
  </si>
  <si>
    <t>VASÚTÁLLOMÁS-VASVÁRI U.-I KÖZKERT</t>
  </si>
  <si>
    <t>KEVERŐVEL SZEMBENI KÖZKERT</t>
  </si>
  <si>
    <t>RÓZSA TÉR</t>
  </si>
  <si>
    <t>NEM NEVESÍTETT KÖZKERT</t>
  </si>
  <si>
    <t>VALACZKAI FÉLE TERÜLET</t>
  </si>
  <si>
    <t>SZÉNÁSI ÚTI TELEK (CSÁRDA MELLETT)</t>
  </si>
  <si>
    <r>
      <t xml:space="preserve">SZÉCHENYI TÉRI TERÜLET </t>
    </r>
    <r>
      <rPr>
        <sz val="9"/>
        <color indexed="8"/>
        <rFont val="Arial"/>
        <family val="2"/>
      </rPr>
      <t>(VOLT FÜRDŐ)</t>
    </r>
  </si>
  <si>
    <t>ÖVÁROK/CSATORNA </t>
  </si>
  <si>
    <t>066/28</t>
  </si>
  <si>
    <t>068/55</t>
  </si>
  <si>
    <t>070/20</t>
  </si>
  <si>
    <t>070/22</t>
  </si>
  <si>
    <t>070/25</t>
  </si>
  <si>
    <t>070/26</t>
  </si>
  <si>
    <t>070/28</t>
  </si>
  <si>
    <t>0234/95</t>
  </si>
  <si>
    <t>0174/62</t>
  </si>
  <si>
    <t>0296/16</t>
  </si>
  <si>
    <t>0172/34</t>
  </si>
  <si>
    <t>0234/87/a</t>
  </si>
  <si>
    <t>0234/89</t>
  </si>
  <si>
    <t>0234/92</t>
  </si>
  <si>
    <t>0239/34</t>
  </si>
  <si>
    <t>0261/62</t>
  </si>
  <si>
    <t>0226/13</t>
  </si>
  <si>
    <t>042/22</t>
  </si>
  <si>
    <t>042/26</t>
  </si>
  <si>
    <t>066/29</t>
  </si>
  <si>
    <t>0184/11</t>
  </si>
  <si>
    <t>0245/24</t>
  </si>
  <si>
    <t>0290/6</t>
  </si>
  <si>
    <t>KERÉKPÁRÚT</t>
  </si>
  <si>
    <t>KERÉKPÁRÚT FRÍZTEJ FELÉ</t>
  </si>
  <si>
    <t>KERÉKPÁRÚT A 44-ES MELLETT</t>
  </si>
  <si>
    <t>Gyomaendrődi Hulladékkezelőmű</t>
  </si>
  <si>
    <t>0130/15 </t>
  </si>
  <si>
    <t>KORLÁTOZOTTAN FORGALOMKÉPES VAGYONA (TÖRZSVAGYON)</t>
  </si>
  <si>
    <t>ALSÓS ISKOLA, SZOLGÁLATI LAKÁS ÉS TORNAÉPÜLET</t>
  </si>
  <si>
    <t>ALSÓS ISKOLA UDVAR</t>
  </si>
  <si>
    <t>CSELÉDLAKÁS, KÁPOLNA</t>
  </si>
  <si>
    <t>0216/7/f</t>
  </si>
  <si>
    <t>FELSŐS ISKOLA ÉS TORNACSARNOK</t>
  </si>
  <si>
    <t>GYAKORLÓKERT</t>
  </si>
  <si>
    <t>IDŐSEK NAPKÖZI OTTHONA</t>
  </si>
  <si>
    <t>KONDOROSI CSÁRDA</t>
  </si>
  <si>
    <t>MŰVELŐDÉSI HÁZ</t>
  </si>
  <si>
    <t>KÖZSÉGHÁZA</t>
  </si>
  <si>
    <t>KÖRZETI RENDELŐ ÉS SZOLGÁLATI LAKÁSOK</t>
  </si>
  <si>
    <t>MDF SZÉKHÁZ ÉS SZOLGÁLATI LAKÁSOK</t>
  </si>
  <si>
    <t>ÓVODA ÉS BÖLCSŐDE</t>
  </si>
  <si>
    <t>RENDŐRSÉG ÉS SZOLGÁLATI LAKÁSOK</t>
  </si>
  <si>
    <t>1215/1</t>
  </si>
  <si>
    <t>SZENNYVÍZTISZTÍTÓ TELEP</t>
  </si>
  <si>
    <t>0304/3/a</t>
  </si>
  <si>
    <t>SZIVATTYÚHÁZ</t>
  </si>
  <si>
    <t>918/2</t>
  </si>
  <si>
    <t>SZOCIÁLIS BÉRLAKÁSOK (HŐSÖK ÚTJA)</t>
  </si>
  <si>
    <r>
      <t xml:space="preserve">SZOCIÁLIS BÉRLAKÁSOK </t>
    </r>
    <r>
      <rPr>
        <sz val="9"/>
        <color indexed="8"/>
        <rFont val="Arial"/>
        <family val="2"/>
      </rPr>
      <t>(WESSELÉNYI U.)</t>
    </r>
  </si>
  <si>
    <t>SZOLGÁLATI LAKÁS</t>
  </si>
  <si>
    <t>SZOLGÁLATI LAKÁS (Béke u. 36.)</t>
  </si>
  <si>
    <t>SZOLGÁLATI LAKÁS (CSABAI ÚT 23.)</t>
  </si>
  <si>
    <t>SZOLGÁLATI LAKÁS (PIPACS U.)</t>
  </si>
  <si>
    <t>2067/22</t>
  </si>
  <si>
    <t>2067/23</t>
  </si>
  <si>
    <t>SZOLGÁLATI LAKÁS (ISKOLA U. 2/4)</t>
  </si>
  <si>
    <t>SZOLGÁLATI TANYÁK (MAJOR)</t>
  </si>
  <si>
    <t>0216/7/b</t>
  </si>
  <si>
    <t>TELEPÜLÉSI SZOLGÁLTATÓ INT.</t>
  </si>
  <si>
    <t>VADÁSZKASTÉLY + ERDŐ</t>
  </si>
  <si>
    <t>0216/2/a / b</t>
  </si>
  <si>
    <t>VÁGÓHÍD</t>
  </si>
  <si>
    <t>VÍZMŰ</t>
  </si>
  <si>
    <t>KÖZTEMETŐ</t>
  </si>
  <si>
    <t>ÚJ LIGET</t>
  </si>
  <si>
    <t>071/2/a</t>
  </si>
  <si>
    <t>KÜLTERÜLETI ZÖLDTERÜLET</t>
  </si>
  <si>
    <t>071/2/c</t>
  </si>
  <si>
    <t>NAGYMAJORI ERDŐ</t>
  </si>
  <si>
    <t>0216/6/a</t>
  </si>
  <si>
    <t>0304/3/b</t>
  </si>
  <si>
    <t>BEÉPÍTETT INGATLAN</t>
  </si>
  <si>
    <t>LŐTÉR</t>
  </si>
  <si>
    <t>HOMOKBÁNYA</t>
  </si>
  <si>
    <t>042/6/b</t>
  </si>
  <si>
    <t>MOCSÁR</t>
  </si>
  <si>
    <t>ANYAGGÖDÖR</t>
  </si>
  <si>
    <t>VÍZTÁROLÓ</t>
  </si>
  <si>
    <t>VÍZÁLLÁS</t>
  </si>
  <si>
    <t>KECSKE SORI TANYATELEK</t>
  </si>
  <si>
    <t>0228/11</t>
  </si>
  <si>
    <t>MAJORI SPORTTELEP</t>
  </si>
  <si>
    <t>0216/7/d</t>
  </si>
  <si>
    <t>MAJORI UDVAR</t>
  </si>
  <si>
    <t>0216/7/a</t>
  </si>
  <si>
    <t>0216/7/c</t>
  </si>
  <si>
    <t>SZEMÉTTELEP</t>
  </si>
  <si>
    <t>TÖLTÉS</t>
  </si>
  <si>
    <t>ŐR UTCAI  TERÜLET</t>
  </si>
  <si>
    <t>Szeméttelep és árok</t>
  </si>
  <si>
    <t>0236/13/a</t>
  </si>
  <si>
    <t>Szemétteleplerakó-telep</t>
  </si>
  <si>
    <t>0239/11/a</t>
  </si>
  <si>
    <t>DEÁK UTCAI INGATLAN</t>
  </si>
  <si>
    <t>FORGALOMKÉPES VAGYONA (EGYÉB VAGYON)</t>
  </si>
  <si>
    <t>ŐR UTCAI TELEK</t>
  </si>
  <si>
    <t>918/1</t>
  </si>
  <si>
    <t>RÓZSA UTCAI TELEK</t>
  </si>
  <si>
    <t>RIGÓ UTCAI TELEK</t>
  </si>
  <si>
    <t>2067/2</t>
  </si>
  <si>
    <t>2067/3</t>
  </si>
  <si>
    <t>2067/4</t>
  </si>
  <si>
    <t>2067/5</t>
  </si>
  <si>
    <t>2067/8</t>
  </si>
  <si>
    <t>PIPACS UTCAI TELEK</t>
  </si>
  <si>
    <t>2067/16</t>
  </si>
  <si>
    <t>2067/20</t>
  </si>
  <si>
    <t>2067/21</t>
  </si>
  <si>
    <t>ÖNKORMÁNYZATI TELEK</t>
  </si>
  <si>
    <t>0118/5</t>
  </si>
  <si>
    <t>KÜLTERÜLETI SZÁNTÓ</t>
  </si>
  <si>
    <t>0117/36</t>
  </si>
  <si>
    <t>042/6/c</t>
  </si>
  <si>
    <t>070/23</t>
  </si>
  <si>
    <t>071/2/b</t>
  </si>
  <si>
    <t>073/7</t>
  </si>
  <si>
    <t>0138/2</t>
  </si>
  <si>
    <t>0216/6/b</t>
  </si>
  <si>
    <t>0234/87/b</t>
  </si>
  <si>
    <t>0236/13/b</t>
  </si>
  <si>
    <t>0239/11/b</t>
  </si>
  <si>
    <t>0239/35</t>
  </si>
  <si>
    <t>0261/35</t>
  </si>
  <si>
    <t>0263/30</t>
  </si>
  <si>
    <t>0270/6</t>
  </si>
  <si>
    <t>0304/15/a</t>
  </si>
  <si>
    <t>BELTERÜLETI SZÁNTÓ</t>
  </si>
  <si>
    <t>GYÜMÖLCSÖS</t>
  </si>
  <si>
    <t>1999/2</t>
  </si>
  <si>
    <t>SPORTTELEP</t>
  </si>
  <si>
    <t>GYEKICZKI GYÖRGYNÉ FÉLE SZÁNTÓ (KÉTSOPRONY)</t>
  </si>
  <si>
    <t>020/15</t>
  </si>
  <si>
    <t>1.</t>
  </si>
  <si>
    <t>2.</t>
  </si>
  <si>
    <t>5.</t>
  </si>
  <si>
    <t>Sorszám</t>
  </si>
  <si>
    <t>Megnevezés</t>
  </si>
  <si>
    <t>Dologi kiadások</t>
  </si>
  <si>
    <t>Felhalmozási kiadások</t>
  </si>
  <si>
    <t>3.</t>
  </si>
  <si>
    <t>Ö S S Z E S E N :</t>
  </si>
  <si>
    <t>Polgármesteri Hivatal igazgatás</t>
  </si>
  <si>
    <t>Belvízelvezető csatornák</t>
  </si>
  <si>
    <t>BERUHÁZÁSOK ÖSSZESEN</t>
  </si>
  <si>
    <t>FELHALMOZÁSI KIADÁS ÖSSZESEN:</t>
  </si>
  <si>
    <t>Testedző Egyesület</t>
  </si>
  <si>
    <t>Polgári Védelmi Pság. támogatása</t>
  </si>
  <si>
    <t>Polgárőrség támogatása</t>
  </si>
  <si>
    <t>Kézilabda Klub</t>
  </si>
  <si>
    <t>Kondorosi Atléták</t>
  </si>
  <si>
    <t>Kick Boksz</t>
  </si>
  <si>
    <t>Női kézilabda</t>
  </si>
  <si>
    <t>cél megnevezése</t>
  </si>
  <si>
    <t>ÁLTALÁNOS TARTALÉK</t>
  </si>
  <si>
    <t>Lakásépítésre, felújításra</t>
  </si>
  <si>
    <t>Felhalmozási célú befektetésre</t>
  </si>
  <si>
    <t>Helyi adók</t>
  </si>
  <si>
    <t>Lótenyésztési Egyesület</t>
  </si>
  <si>
    <t>Polgármesteri Hivatal</t>
  </si>
  <si>
    <t>HITELEK ÖSSZESEN</t>
  </si>
  <si>
    <t>Összesen</t>
  </si>
  <si>
    <t>BEVÉTELEK</t>
  </si>
  <si>
    <t>Személyi kiadások</t>
  </si>
  <si>
    <t>Intézményi működési bevételek</t>
  </si>
  <si>
    <t>Kommunális adó</t>
  </si>
  <si>
    <t>Iparűzési adó</t>
  </si>
  <si>
    <t>2.2.</t>
  </si>
  <si>
    <t>Termőföld bérbead.jöv.adó</t>
  </si>
  <si>
    <t>Helyben maradó SZJA</t>
  </si>
  <si>
    <t>Gépjárműadó</t>
  </si>
  <si>
    <t>2.3.</t>
  </si>
  <si>
    <t>Átengedett központi adók</t>
  </si>
  <si>
    <t>2.4.</t>
  </si>
  <si>
    <t>Bírságok, pótlékok és egyéb sajátos bevételek</t>
  </si>
  <si>
    <t>Önkormányzatok sajátos működési bevételei</t>
  </si>
  <si>
    <t>I.</t>
  </si>
  <si>
    <t>MŰKÖDÉSI BEVÉTELEK ÖSSZESEN</t>
  </si>
  <si>
    <t>1.1.</t>
  </si>
  <si>
    <t>1.2.</t>
  </si>
  <si>
    <t>Normatív kötött felhasználású támogatások</t>
  </si>
  <si>
    <t>Önkormányzatok költségvetési támogatása</t>
  </si>
  <si>
    <t>II.</t>
  </si>
  <si>
    <t>TÁMOGATÁSOK ÖSSZESEN</t>
  </si>
  <si>
    <t>Tárgyi eszközök, immateriális javak értékesítése</t>
  </si>
  <si>
    <t>Pénzügyi befektetések bevételei</t>
  </si>
  <si>
    <t>III.</t>
  </si>
  <si>
    <t>FELHALMOZÁSI ÉS TŐKE JELLEGŰ BEVÉTELEK ÖSSZESEN</t>
  </si>
  <si>
    <t xml:space="preserve">Támogatásértékű működési bevétel </t>
  </si>
  <si>
    <t>Támogatásértékű felhalmozási bevétel</t>
  </si>
  <si>
    <t>IV.</t>
  </si>
  <si>
    <t>TÁMOGATÁSÉRTÉKŰ BEVÉTEL ÖSSZESEN</t>
  </si>
  <si>
    <t>Működési célú pénzeszköz átvétel államházt.kívülről</t>
  </si>
  <si>
    <t>Felhalmozási célú pénzeszköz átvétel</t>
  </si>
  <si>
    <t>V.</t>
  </si>
  <si>
    <t>VÉGLEGESEN ÁTVETT PÉNZESZK. ÖSSZESEN</t>
  </si>
  <si>
    <t>TÁMOGATÁSI KÖLCSÖNÖK VISSZATÉRÜLÉSE, IGÉNYBEVÉTELE, ÉRTÉKPAPÍROK KIBOCSÁTÁSÁNAK BEVÉTELE ÖSSZESEN</t>
  </si>
  <si>
    <t>Működési célú hitel felvétele</t>
  </si>
  <si>
    <t>Felhalmozási célú hitel felvétele</t>
  </si>
  <si>
    <t>VII.</t>
  </si>
  <si>
    <t>Előző évi előirányzat-maradvány,pénzmaradvány igénybevét.</t>
  </si>
  <si>
    <t>VIII.</t>
  </si>
  <si>
    <t>PÉNZFORG.NÉLKÜLI BEVÉTELEK ÖSSZESEN</t>
  </si>
  <si>
    <t>BEVÉTEL ÖSSZESEN</t>
  </si>
  <si>
    <t>Ellátottak pénzbeli juttatása</t>
  </si>
  <si>
    <t>Működési kiadások összesen</t>
  </si>
  <si>
    <t>Felhalmozási kiadások összesen</t>
  </si>
  <si>
    <t>Civil szervezetek egyéb támogatása</t>
  </si>
  <si>
    <t>Úszótanfolyam</t>
  </si>
  <si>
    <t>Vöröskereszt</t>
  </si>
  <si>
    <t>Közbiztonsági Alapítvány</t>
  </si>
  <si>
    <t>Kat.és Polg. Védelmi Szövetség</t>
  </si>
  <si>
    <t>Működési kiadások</t>
  </si>
  <si>
    <t>Működési célú tartalék</t>
  </si>
  <si>
    <t>Fejlesztési kiadások</t>
  </si>
  <si>
    <t>Fejlesztési célú tartalék</t>
  </si>
  <si>
    <t>Polgármesteri Hivatal egyéb</t>
  </si>
  <si>
    <t>Cím.sz.</t>
  </si>
  <si>
    <t>Alcím.sz.</t>
  </si>
  <si>
    <t>Jogcím.csop.sz.</t>
  </si>
  <si>
    <t>Előir.  csop.sz.</t>
  </si>
  <si>
    <t>Cím, alcím, jogcím</t>
  </si>
  <si>
    <t>Finanszírozási kiadások</t>
  </si>
  <si>
    <t>Tűzoltó Egyesület</t>
  </si>
  <si>
    <t>Működési célú pénzeszköz átadás</t>
  </si>
  <si>
    <t>Képviselői Keret</t>
  </si>
  <si>
    <t>Bursa Hungarica</t>
  </si>
  <si>
    <t xml:space="preserve">Szlovák Önkormányzat </t>
  </si>
  <si>
    <t>Társadalmi szervezetek támogatása</t>
  </si>
  <si>
    <t>Fejlesztések</t>
  </si>
  <si>
    <t>MŰKÖDÉSI PÉNZESZK.ÁTAD.,TÁMOGATÁSOK ÖSSZESEN</t>
  </si>
  <si>
    <t>Tám.ért.pe átadások</t>
  </si>
  <si>
    <t>Működési célú péneszköz átadás</t>
  </si>
  <si>
    <t>Mindösszesen</t>
  </si>
  <si>
    <t>Felhalmozási célú pénzeszköz átadás</t>
  </si>
  <si>
    <t>Tám.ért.felhalmozási pe átadás</t>
  </si>
  <si>
    <t>Tám.ért.felhalmozási pe átadások</t>
  </si>
  <si>
    <t>Felhalmozási célú péneszköz átadás</t>
  </si>
  <si>
    <t>Központosított előirányzatok</t>
  </si>
  <si>
    <t>Véglegesen átvett pénzeszközök</t>
  </si>
  <si>
    <t>Jogcím. csop.sz.</t>
  </si>
  <si>
    <t>Előir.cs.sz.</t>
  </si>
  <si>
    <t>VI.</t>
  </si>
  <si>
    <t>Kamatfizetés</t>
  </si>
  <si>
    <t>Támogatási keret</t>
  </si>
  <si>
    <t>Felhalmozási célú pe átadás</t>
  </si>
  <si>
    <t xml:space="preserve">    ebből kamatbevételek</t>
  </si>
  <si>
    <t>Érdekeltségi hozzájárulás</t>
  </si>
  <si>
    <t>Munkaadókat terhelő befizetések</t>
  </si>
  <si>
    <t>Támogatásértékű pénzeszköz átadás</t>
  </si>
  <si>
    <t>Társ.szoc. Juttatás</t>
  </si>
  <si>
    <t>Fellhalmozási hiteltörlesztés</t>
  </si>
  <si>
    <t>Felújítások</t>
  </si>
  <si>
    <t>Tám.ért.felh.pe átadás</t>
  </si>
  <si>
    <t>Tám.ért.pe átadás</t>
  </si>
  <si>
    <t>Támogatásértékű bevétel</t>
  </si>
  <si>
    <t>Támogatásértékű működési bevétel</t>
  </si>
  <si>
    <t>2.2.1.</t>
  </si>
  <si>
    <t>2.2.2.</t>
  </si>
  <si>
    <t>2.4.1.</t>
  </si>
  <si>
    <t>2.4.2.</t>
  </si>
  <si>
    <t>2.4.3.</t>
  </si>
  <si>
    <t>Támogatásértékű bevétel összesen</t>
  </si>
  <si>
    <t>4.</t>
  </si>
  <si>
    <t>Települési Szolgáltató Intézmény</t>
  </si>
  <si>
    <t>Felújítások összesen</t>
  </si>
  <si>
    <t>Teszi</t>
  </si>
  <si>
    <t>Körösszögi Többcélú Társulás</t>
  </si>
  <si>
    <t>Cím.sz</t>
  </si>
  <si>
    <t>Alcím.sz</t>
  </si>
  <si>
    <t>Jogcím.csop.sz</t>
  </si>
  <si>
    <t>Előir.  csop.sz</t>
  </si>
  <si>
    <t>Noe, gyermeknap</t>
  </si>
  <si>
    <t>Kondorosért Alapítvány</t>
  </si>
  <si>
    <t>SZJA jövedelemkülönbség mérséklés</t>
  </si>
  <si>
    <t>Szennyvízhálózat bővítés és az ehhez szükséges kapacitás és hatékonyság növ. A meglévő szennyvíztisztító telepen I. forduló</t>
  </si>
  <si>
    <t xml:space="preserve">Költségvetési szerv </t>
  </si>
  <si>
    <t>Megnevezése</t>
  </si>
  <si>
    <t>rész.m.i.</t>
  </si>
  <si>
    <t>össz.</t>
  </si>
  <si>
    <t>telj.mi.</t>
  </si>
  <si>
    <t>Közh., Közc., egyéb</t>
  </si>
  <si>
    <t>fogl./fő/</t>
  </si>
  <si>
    <t>létsz./fő</t>
  </si>
  <si>
    <t>Többsincs Óvoda és Bölcsőde</t>
  </si>
  <si>
    <t>Önkormányzat összesen:</t>
  </si>
  <si>
    <t>Szlovák Önkormányzat önköm.támogatása</t>
  </si>
  <si>
    <t>Szlovák Önkormányzat általános támogatása</t>
  </si>
  <si>
    <t>Kötvényből, felhalmozási kiadásra</t>
  </si>
  <si>
    <t>2.5.</t>
  </si>
  <si>
    <t>1.3.</t>
  </si>
  <si>
    <t>Felhalmozási kamatfizetés</t>
  </si>
  <si>
    <t>Általános tartalék</t>
  </si>
  <si>
    <t>Működési céltartalék</t>
  </si>
  <si>
    <t>1.9.1.</t>
  </si>
  <si>
    <t>Normatív állami támogatások</t>
  </si>
  <si>
    <t>Belvízrendezés az élhetőbb településekért „Komplex belvízrendezési program megvalósítása a belterületen és a csatlakozó társulati csatornán „I. ütem”” című kiemelt projekt</t>
  </si>
  <si>
    <t xml:space="preserve">Működési bevételek </t>
  </si>
  <si>
    <t>prémium év</t>
  </si>
  <si>
    <t>Működési bevételek</t>
  </si>
  <si>
    <t>Dologi kiadás</t>
  </si>
  <si>
    <t>Pénzmaradvány</t>
  </si>
  <si>
    <t>Felújítási kiadások</t>
  </si>
  <si>
    <t>Felhalmozási hiteltörlesztés</t>
  </si>
  <si>
    <t>Támogatások</t>
  </si>
  <si>
    <t>Támogatásértékű bevételek</t>
  </si>
  <si>
    <t>Hitelek</t>
  </si>
  <si>
    <t xml:space="preserve">2012. évi költségvetésben megtervezett </t>
  </si>
  <si>
    <t>Intézményfi-nanszírozás</t>
  </si>
  <si>
    <t>Pénzforgalom nélküli bevételek</t>
  </si>
  <si>
    <t>Finanszírozási kiadások összesen</t>
  </si>
  <si>
    <t>PH igazgatás</t>
  </si>
  <si>
    <t>PH egyéb</t>
  </si>
  <si>
    <t>Bér</t>
  </si>
  <si>
    <t>Munkaadói járulék</t>
  </si>
  <si>
    <t>Ellátottak pénzbeli jutt.</t>
  </si>
  <si>
    <t>Szoc.ellátás</t>
  </si>
  <si>
    <t>Támogatás ért.pe átadás</t>
  </si>
  <si>
    <t>Működési pe átadás</t>
  </si>
  <si>
    <t>Működési tartalék</t>
  </si>
  <si>
    <t>Műk.kiadás összesen</t>
  </si>
  <si>
    <t>Felhalmozási kamat</t>
  </si>
  <si>
    <t>felhalm.c pe átadás</t>
  </si>
  <si>
    <t>Felújítás</t>
  </si>
  <si>
    <t xml:space="preserve">Felhalmozás </t>
  </si>
  <si>
    <t>Felhalmozási tartalék</t>
  </si>
  <si>
    <t>Felhalmozási kiadás</t>
  </si>
  <si>
    <t>Kiadás mindösszesen</t>
  </si>
  <si>
    <t>Működési bevétel</t>
  </si>
  <si>
    <t>Felhalmozási és tőke jellegű bevétel</t>
  </si>
  <si>
    <t>Támogatási kölcsönök</t>
  </si>
  <si>
    <t>Bevétel összesen</t>
  </si>
  <si>
    <t>Finanszírozás</t>
  </si>
  <si>
    <t>Petőfi Ált.Iskola</t>
  </si>
  <si>
    <t>Többsincs Óvoda</t>
  </si>
  <si>
    <t>Dérczy Ferenc Könyvtár</t>
  </si>
  <si>
    <t>Kardos</t>
  </si>
  <si>
    <t>Szlovák Önkormányzat</t>
  </si>
  <si>
    <t>Cím sz</t>
  </si>
  <si>
    <t>Alcím sz.</t>
  </si>
  <si>
    <t>Jogc.cs.sz.</t>
  </si>
  <si>
    <t>Előir.csop.sz.</t>
  </si>
  <si>
    <t>Kiem.ei.sz.</t>
  </si>
  <si>
    <t>Előir.sz.</t>
  </si>
  <si>
    <t xml:space="preserve">    ebből kamatbevétel</t>
  </si>
  <si>
    <t>Felhalmozási és tőke jellegű bevételek</t>
  </si>
  <si>
    <t>FELHALMOZÁSI ÉS TŐKE JELLEGŰ BEVÉTELEK</t>
  </si>
  <si>
    <t xml:space="preserve">Hitelek  </t>
  </si>
  <si>
    <t>POLGÁRMESTERI HIVATAL BEVÉTEL ÖSSZESEN</t>
  </si>
  <si>
    <t>1.a</t>
  </si>
  <si>
    <t>Működési célú pénzeszköz átvétel</t>
  </si>
  <si>
    <t>Kardos összesen:</t>
  </si>
  <si>
    <t>2.3.1.</t>
  </si>
  <si>
    <t>Talajterhelési díjbevétel</t>
  </si>
  <si>
    <t xml:space="preserve">Támogatások  </t>
  </si>
  <si>
    <t>Normatív támogatások</t>
  </si>
  <si>
    <t xml:space="preserve">Központosított előirányzatok </t>
  </si>
  <si>
    <t>Fejlesztési célú támogatások</t>
  </si>
  <si>
    <t>Jövedelempótló támogatás</t>
  </si>
  <si>
    <t xml:space="preserve">IV. </t>
  </si>
  <si>
    <t>POLGÁRMESTERI HIVATAL EGYÉB BEVÉTEL ÖSSZESEN</t>
  </si>
  <si>
    <t>SZLOVÁK ÖNKORMÁNYZAT ÖSSZESEN</t>
  </si>
  <si>
    <t>Felhalmozási célú péneszköz átvétel</t>
  </si>
  <si>
    <t>TÖBBSINCS ÓVODA ÖSSZESEN</t>
  </si>
  <si>
    <t>DÉRCZY FERENC KÖNYVTÁR ÖSSZESEN</t>
  </si>
  <si>
    <t>Petőfi István Általános Iskola</t>
  </si>
  <si>
    <t>PÉNZFORGALOM NÉLKÜLI BEVÉTELEK ÖSSZESEN</t>
  </si>
  <si>
    <t>PETŐFI ISTVÁN ÁLT.ISKOLA ÖSSZESEN</t>
  </si>
  <si>
    <t>TELEPÜLÉSI SZOLGÁLTATÓ INTÉZMÉNY ÖSSZESEN</t>
  </si>
  <si>
    <t>Véglegesen Átvett pénzeszközök</t>
  </si>
  <si>
    <t>BEVÉTELEK ÖSSZESEN</t>
  </si>
  <si>
    <t>Megnevezési jogcím</t>
  </si>
  <si>
    <t>Önkormányzati igazgatási tevékenység</t>
  </si>
  <si>
    <t>ebből - átszámlázott szolgáltatás</t>
  </si>
  <si>
    <t>Kistérségtől átvett pénzeszköz</t>
  </si>
  <si>
    <t>Kardos hozzájárulása körjegyzőséghez</t>
  </si>
  <si>
    <t>Támogatás értékű működési bevétel</t>
  </si>
  <si>
    <t>Támogatás értékű felhalmozási bevétel</t>
  </si>
  <si>
    <t>Működési célú pénzmaradvány</t>
  </si>
  <si>
    <t>Felhalmozási célú pénzmaradvány</t>
  </si>
  <si>
    <t>HITELEK, HOSSZÚ LEJÁRATRA KIBOCSÁTOTT KÖTVÉNY  ÖSSZESEN</t>
  </si>
  <si>
    <t>Belvizes, lakásvásárlási kölcsönök</t>
  </si>
  <si>
    <t>Tartósan adott kölcsönök</t>
  </si>
  <si>
    <t xml:space="preserve">Polgármesteri Hivatal </t>
  </si>
  <si>
    <t>Munkaadókat terh.bef.köt.</t>
  </si>
  <si>
    <t>Tám.ért.pe.átadás</t>
  </si>
  <si>
    <t>Működési célú pe.átadás</t>
  </si>
  <si>
    <t>Társ.szoc.juttatás</t>
  </si>
  <si>
    <t>Kamatfizetési kötelezettség</t>
  </si>
  <si>
    <t xml:space="preserve">Polgármesteri Hivatal egyéb </t>
  </si>
  <si>
    <t>6.</t>
  </si>
  <si>
    <t>Működési kiadások mindösszesen</t>
  </si>
  <si>
    <t>Tám.ért.felhalm.pe. Átadás</t>
  </si>
  <si>
    <t>Felhalm.célú pe.átadás</t>
  </si>
  <si>
    <t>Felhalmozási kamatfizetési kötelez.</t>
  </si>
  <si>
    <t>Támog.ért.felhalm.célú pe átadás</t>
  </si>
  <si>
    <t>Felhalmozási célú pe. átadás</t>
  </si>
  <si>
    <t>Felhalmoz.kiadások mindösszesen</t>
  </si>
  <si>
    <t>Kiadások összesen:</t>
  </si>
  <si>
    <t>Polg.Hivatal személyi kiadásai</t>
  </si>
  <si>
    <t>Kardos személyi kiadása</t>
  </si>
  <si>
    <t>Polgármesteri Hivatal munkadók.terh.jár</t>
  </si>
  <si>
    <t>Kardos munkaadókat terh.jár.</t>
  </si>
  <si>
    <t>Munkaadót terhelő járulékok</t>
  </si>
  <si>
    <t>Polg.Hivatal dologi kiadása</t>
  </si>
  <si>
    <t>Kardos dologi kiadása</t>
  </si>
  <si>
    <t>Körös-szögi Többcélú Társ. Támogatása</t>
  </si>
  <si>
    <t>Tám.ért.műk.pe átadás</t>
  </si>
  <si>
    <t>Működési célú pe átadás</t>
  </si>
  <si>
    <t>Felhalm.hiteltörlesztés</t>
  </si>
  <si>
    <t>ÖSSZES KIADÁS</t>
  </si>
  <si>
    <t>Körös-völgyi Hulladékgazdálkodási Rekultivációs Önk.Társ.</t>
  </si>
  <si>
    <t>Előző évi működési célú pénzmaradvány igénybevét.</t>
  </si>
  <si>
    <t>Előző évi felhalmozási célú pénzmaradvány igénybvét. Igénybevét.</t>
  </si>
  <si>
    <t>ebből kamatbevétel</t>
  </si>
  <si>
    <t>Bérleti díj ÁFA</t>
  </si>
  <si>
    <t>pótlékok, bírságok egyéb sajátos bevételek</t>
  </si>
  <si>
    <t>Sajátos működési bevételek</t>
  </si>
  <si>
    <t>Normatív állami támogatás</t>
  </si>
  <si>
    <t>Központosított előirányzat</t>
  </si>
  <si>
    <t>Normatív kötött felhasználású támogatás</t>
  </si>
  <si>
    <t>Felhalm.célú pe. Átvétel</t>
  </si>
  <si>
    <t>Körös-völgyi Hulladékgazdálkodási Önk.Társ.</t>
  </si>
  <si>
    <t>KÖRÖS-VÖLGYI HULLADÉKGAZD.ÖNK.TÁRS.ÖSSZESEN:</t>
  </si>
  <si>
    <t>Ápolási díj járuléka</t>
  </si>
  <si>
    <t>Egyéb dologi kiadások</t>
  </si>
  <si>
    <t>Dél-Alföldi ivóvízjavító program tám.</t>
  </si>
  <si>
    <t>Társadalmi szervek támogatása</t>
  </si>
  <si>
    <t>Szoc.pénzbeli ellátások</t>
  </si>
  <si>
    <t>Felhalm.célú kamatfizetési köt.</t>
  </si>
  <si>
    <t>Szlovák önk . Általános tartalék</t>
  </si>
  <si>
    <t>REKU. Működési céltartalék</t>
  </si>
  <si>
    <t>Előző évi  műk.előirányzat-maradvány,pénzmaradvány igénybevét.</t>
  </si>
  <si>
    <t>Előző évi műk.előirányzat-maradvány,pénzmaradvány igénybevét.</t>
  </si>
  <si>
    <t>Előző évi műk.célú előirányzat-maradvány,pénzmaradvány igénybevét.</t>
  </si>
  <si>
    <t>Előző évi felhalm.célú előirányzat-maradvány,pénzmaradvány igénybevét.</t>
  </si>
  <si>
    <t>Dél-Alföldi ivóvízjavító program tám.alapítói vagyon</t>
  </si>
  <si>
    <t>Belvízrendezési program önk.i hjárulások</t>
  </si>
  <si>
    <t>Mindösszesen bevétel:</t>
  </si>
  <si>
    <t>Mindösszesen kiadás:</t>
  </si>
  <si>
    <t>Kondoros Nagyközség Önkormányzat 2011. évi költségvetése</t>
  </si>
  <si>
    <t>2011. évi kiadások</t>
  </si>
  <si>
    <t>Polgármesteri Hivatal és ágazatai 2011. évi kiadásai</t>
  </si>
  <si>
    <t>Általános- és céltartalék</t>
  </si>
  <si>
    <t>KONDOROS NK. ÖNKORMÁNYZAT 2011. ÉVI ÁLTALÁNOS TARTALÉKA</t>
  </si>
  <si>
    <t>Foglalkoztatotti létszám inétzményenként</t>
  </si>
  <si>
    <t>DAOP-3.1.1./B-08-2008-0065 Őr utca</t>
  </si>
  <si>
    <t>DAOP-2007-4.1.1,/A-2008-0017 Orvosi rendelő</t>
  </si>
  <si>
    <t>Biogáz</t>
  </si>
  <si>
    <t>Megújuló energia</t>
  </si>
  <si>
    <t>Körösszögi Többcélú Kistérségi Társulás</t>
  </si>
  <si>
    <t>Rekultivációs Önk.Társulás</t>
  </si>
  <si>
    <t>DÉRCZY FERENC KÖNYVTÁR</t>
  </si>
  <si>
    <t xml:space="preserve">Intézmények bevételei és kiadásai </t>
  </si>
  <si>
    <t>KÖRÖS-VÖLGYI HUULLADÉKGAZD.ÖNK.TÁ</t>
  </si>
  <si>
    <t>Szennyvízhálózat bővítése II. forduló</t>
  </si>
  <si>
    <t>Szennyvíz, lakossági pe. Átvétel</t>
  </si>
  <si>
    <t>06</t>
  </si>
  <si>
    <t>018</t>
  </si>
  <si>
    <t>010</t>
  </si>
  <si>
    <t>012</t>
  </si>
  <si>
    <t>015</t>
  </si>
  <si>
    <t>016</t>
  </si>
  <si>
    <t>022</t>
  </si>
  <si>
    <t>024</t>
  </si>
  <si>
    <t>027</t>
  </si>
  <si>
    <t>029</t>
  </si>
  <si>
    <t>031</t>
  </si>
  <si>
    <t>033</t>
  </si>
  <si>
    <t>035</t>
  </si>
  <si>
    <t>037</t>
  </si>
  <si>
    <t>039</t>
  </si>
  <si>
    <t>050</t>
  </si>
  <si>
    <t>040</t>
  </si>
  <si>
    <t>043</t>
  </si>
  <si>
    <t>046</t>
  </si>
  <si>
    <t>056</t>
  </si>
  <si>
    <t>059</t>
  </si>
  <si>
    <t>062</t>
  </si>
  <si>
    <t>067</t>
  </si>
  <si>
    <t>065</t>
  </si>
  <si>
    <t>069</t>
  </si>
  <si>
    <t>077</t>
  </si>
  <si>
    <t>080</t>
  </si>
  <si>
    <t>082</t>
  </si>
  <si>
    <t>084</t>
  </si>
  <si>
    <t>086</t>
  </si>
  <si>
    <t>089</t>
  </si>
  <si>
    <t>091</t>
  </si>
  <si>
    <t>095</t>
  </si>
  <si>
    <t>0100</t>
  </si>
  <si>
    <t>0112</t>
  </si>
  <si>
    <t>0113</t>
  </si>
  <si>
    <t>0119</t>
  </si>
  <si>
    <t>0120</t>
  </si>
  <si>
    <t>0127</t>
  </si>
  <si>
    <t>0130</t>
  </si>
  <si>
    <t>0132</t>
  </si>
  <si>
    <t>0178</t>
  </si>
  <si>
    <t>0134</t>
  </si>
  <si>
    <t>0137</t>
  </si>
  <si>
    <t>0144</t>
  </si>
  <si>
    <t>0139</t>
  </si>
  <si>
    <t>0141</t>
  </si>
  <si>
    <t>0147</t>
  </si>
  <si>
    <t>0148</t>
  </si>
  <si>
    <t>0151</t>
  </si>
  <si>
    <t>0153</t>
  </si>
  <si>
    <t>0156</t>
  </si>
  <si>
    <t>0158</t>
  </si>
  <si>
    <t>0162</t>
  </si>
  <si>
    <t>0166</t>
  </si>
  <si>
    <t>0171</t>
  </si>
  <si>
    <t>0173</t>
  </si>
  <si>
    <t>0175</t>
  </si>
  <si>
    <t>0182</t>
  </si>
  <si>
    <t>0183</t>
  </si>
  <si>
    <t>0185</t>
  </si>
  <si>
    <t>0187</t>
  </si>
  <si>
    <t>0189</t>
  </si>
  <si>
    <t>0219</t>
  </si>
  <si>
    <t>0224</t>
  </si>
  <si>
    <t>0191</t>
  </si>
  <si>
    <t>0193</t>
  </si>
  <si>
    <t>0194</t>
  </si>
  <si>
    <t>0200</t>
  </si>
  <si>
    <t>0202</t>
  </si>
  <si>
    <t>0203</t>
  </si>
  <si>
    <t>0205</t>
  </si>
  <si>
    <t>0207</t>
  </si>
  <si>
    <t>0208</t>
  </si>
  <si>
    <t>0211</t>
  </si>
  <si>
    <t>0212</t>
  </si>
  <si>
    <t>0214</t>
  </si>
  <si>
    <t>0215</t>
  </si>
  <si>
    <t>0220</t>
  </si>
  <si>
    <t>0222</t>
  </si>
  <si>
    <t>0227</t>
  </si>
  <si>
    <t>0229</t>
  </si>
  <si>
    <t>0231</t>
  </si>
  <si>
    <t>0244</t>
  </si>
  <si>
    <t>0248</t>
  </si>
  <si>
    <t>0250</t>
  </si>
  <si>
    <t>0259</t>
  </si>
  <si>
    <t>0252</t>
  </si>
  <si>
    <t>0253</t>
  </si>
  <si>
    <t>0279</t>
  </si>
  <si>
    <t>0255</t>
  </si>
  <si>
    <t>0272</t>
  </si>
  <si>
    <t>0264</t>
  </si>
  <si>
    <t>0266</t>
  </si>
  <si>
    <t>0268</t>
  </si>
  <si>
    <t>0271</t>
  </si>
  <si>
    <t>0281</t>
  </si>
  <si>
    <t>0284</t>
  </si>
  <si>
    <t>0293</t>
  </si>
  <si>
    <t>0299</t>
  </si>
  <si>
    <t>0303</t>
  </si>
  <si>
    <t>Körös-völgyi Hulladékgazd.Rek.Önk.Társulás</t>
  </si>
  <si>
    <t>Körösszögi Többcélú Kistérségi Társulás, Szociális és Gyermekjóléti Int.alapellátás pályázati önerő</t>
  </si>
  <si>
    <t>Jelzőlámpa pályázat önerő</t>
  </si>
  <si>
    <t>Jelzőlámpa pályázat</t>
  </si>
  <si>
    <t>EU önerőalap Őr utca</t>
  </si>
  <si>
    <t>Betyár Napok</t>
  </si>
  <si>
    <t>EU Önerő alap Őr utca</t>
  </si>
  <si>
    <t>Kondoros Nagyk.Önkorm. 2011. évi finanszírozási kiadásai ezer Ft-ban</t>
  </si>
  <si>
    <t>Kondoros Nagyk.Önkorm. 2011. évi felhalmozási kiadásai ezer Ft-ban</t>
  </si>
  <si>
    <t>2011. Eredeti ei.</t>
  </si>
  <si>
    <t>Műk. célú pénzeszköz átvétel államházt.kívülről</t>
  </si>
  <si>
    <t>Önk. sajátos felhalmozási és tőkebev.</t>
  </si>
  <si>
    <t>2011.eredeti ei.</t>
  </si>
  <si>
    <t>2011.Eredeti ei.</t>
  </si>
  <si>
    <t>Eredeti ei.</t>
  </si>
  <si>
    <t>Mód.ei.</t>
  </si>
  <si>
    <t>Jogcím:</t>
  </si>
  <si>
    <t>Petőfi István Ált.Isk.Diákotthon és Alapf. Művészetoktatási Intézmény</t>
  </si>
  <si>
    <t>Dérczy Ferenc Könyvtár és Közműv.Intézmény</t>
  </si>
  <si>
    <t>1.2.1.</t>
  </si>
  <si>
    <t>Egyéb központi támogatás</t>
  </si>
  <si>
    <t>MVH iskolatej támogatás</t>
  </si>
  <si>
    <t>Választásra átvett pe.</t>
  </si>
  <si>
    <t>Közlekedési támogatás</t>
  </si>
  <si>
    <t>Lakosságtól átv.pe. Őr utcai útépítés</t>
  </si>
  <si>
    <t>Munkaügyi Központ támogatása</t>
  </si>
  <si>
    <t>Egyéb központi támogatások</t>
  </si>
  <si>
    <t>Települési Szolg.Intézmény</t>
  </si>
  <si>
    <t>T-100 lánctalpas felújítás</t>
  </si>
  <si>
    <t>Petőfi I.Ált.Iskola "Vizek veszélyei, felkészítés a nyári fürdőzésre"</t>
  </si>
  <si>
    <t>Kondorosiak Baráti Köre Közhasznú Alapítvány</t>
  </si>
  <si>
    <t>Szarvasi Polgári Védelem</t>
  </si>
  <si>
    <t>Békéscsabai Rendőrfőkapitányság</t>
  </si>
  <si>
    <t>Többsincs Bölcsőde bővítése eszközbeszerzéssel, új szolgáltatások bevezetésével</t>
  </si>
  <si>
    <t>Sportcsarnok felújítása, akadálymentesítése</t>
  </si>
  <si>
    <t>Művelődési ház tető felújítása</t>
  </si>
  <si>
    <t>Polgármesteri alap</t>
  </si>
  <si>
    <t>1.2.2.</t>
  </si>
  <si>
    <t>Vis maior tartalékból kapott támogatás</t>
  </si>
  <si>
    <t>Kondoros Nagyközség Önkormányzat több évre szóló kötelezettségvállalása ezer Ft-ban</t>
  </si>
  <si>
    <t>Lejárat</t>
  </si>
  <si>
    <t>2011. év</t>
  </si>
  <si>
    <t>2012. év</t>
  </si>
  <si>
    <t xml:space="preserve">2013. év </t>
  </si>
  <si>
    <t>2014. év</t>
  </si>
  <si>
    <t>2015. év</t>
  </si>
  <si>
    <t>2016. év</t>
  </si>
  <si>
    <t>2017. év</t>
  </si>
  <si>
    <t>Tarcsai 1 hiteltörlesztés</t>
  </si>
  <si>
    <t>2015. márc. 30.</t>
  </si>
  <si>
    <t>Tarcsai 2 hiteltörlesztés</t>
  </si>
  <si>
    <t>Piac hiteltörlesztés</t>
  </si>
  <si>
    <t>2011. dec. 30.</t>
  </si>
  <si>
    <t>Csárda hiteltörlesztés</t>
  </si>
  <si>
    <t>2014. június 30.</t>
  </si>
  <si>
    <t>Hősök tere felújítás hiteltörlesztés</t>
  </si>
  <si>
    <t>Viziközmű Társulat kezességvállalás</t>
  </si>
  <si>
    <t>2011. dec. 31.</t>
  </si>
  <si>
    <t>Viziközmű Társulat kezességvállalás (8 éves lejáratra felveendő 227.913.253.- Ft összegű hitel és kamatai)</t>
  </si>
  <si>
    <t>Kibocsátott kötvény utáni kamat és tőke visszafizetési kötelezettség</t>
  </si>
  <si>
    <t>Hosszúlejáratú hitelek kamatai és kezelési költségei</t>
  </si>
  <si>
    <t>KÖTELEZETTSÉGEK ÖSSZ:</t>
  </si>
  <si>
    <t>Nyertes pályázatok önerővállalás</t>
  </si>
  <si>
    <t>költségvetésből biztosított</t>
  </si>
  <si>
    <t>más forrásból biztosított</t>
  </si>
  <si>
    <r>
      <t>KEOP-1.2.0/2F/09-2010-0021 Kondoros település s</t>
    </r>
    <r>
      <rPr>
        <b/>
        <sz val="10"/>
        <rFont val="Arial"/>
        <family val="2"/>
      </rPr>
      <t>zennyvízhálózatának</t>
    </r>
    <r>
      <rPr>
        <sz val="10"/>
        <rFont val="Arial"/>
        <family val="0"/>
      </rPr>
      <t xml:space="preserve"> bővítése és az ehhez szükséges kapacitás és hatékonyság növelés a meglévő szennyvíztisztító telepen </t>
    </r>
    <r>
      <rPr>
        <b/>
        <sz val="10"/>
        <rFont val="Arial"/>
        <family val="2"/>
      </rPr>
      <t>2. forduló</t>
    </r>
  </si>
  <si>
    <t>lakossági önerő</t>
  </si>
  <si>
    <r>
      <t xml:space="preserve">138/2008. (x.18.) FVM rendeletet módosító 161/2009 FVM rendelet Kondoros, Hősök u. 23. számú ingatlanon a </t>
    </r>
    <r>
      <rPr>
        <b/>
        <sz val="10"/>
        <rFont val="Arial"/>
        <family val="2"/>
      </rPr>
      <t xml:space="preserve">Művelődési ház konferencia teremmé alakítására </t>
    </r>
    <r>
      <rPr>
        <sz val="10"/>
        <rFont val="Arial"/>
        <family val="0"/>
      </rPr>
      <t>benyújtandó támogatási kérelme</t>
    </r>
  </si>
  <si>
    <t>önerő (Áfa)</t>
  </si>
  <si>
    <t>önerő</t>
  </si>
  <si>
    <t>Többsincs Óvoda és Bölcsőde Hősök utca felőli épületének felújítása, akadálymentesítése célterületre</t>
  </si>
  <si>
    <t>"Komplex belvízrendezési program megvalósítása a belterületen és a csatlakozó társulai csatornán I. ütem"</t>
  </si>
  <si>
    <t>KEOP-4.9.0 Épületenergetikai fejlesztések megújuló energiaforrás hasznosítással kombinálva</t>
  </si>
  <si>
    <t>KEOP-4.9.0 Épületenergetikai fejlesztések megújuló energiaforrás hasznosítással kombinálva - épületgépészeti tervek (Schafer Épületgépészet)</t>
  </si>
  <si>
    <t>KEOP-4.9.0 Épületenergetikai fejlesztések megújuló energiaforrás hasznosítással kombinálva - teljes körű pályázati tanácsadás (Eunitas Kft.)</t>
  </si>
  <si>
    <t>KEOP-4.9.0 Épületenergetikai fejlesztések megújuló energiaforrás hasznosítással kombinálva - építészeti tervek (Lukácsi László)</t>
  </si>
  <si>
    <t>Kerékpárút engedélyes terv</t>
  </si>
  <si>
    <t>"Települési szilárdhulladék gazdálkodási rendszerek fejlesztése a Körös-szögi Kistérségben" KEOP-7.1.1.1-2008-0009</t>
  </si>
  <si>
    <t>DAOP forrásból megvílósítandó Petőfi I. Ált. Iskola korszerűsítése (nincs még kiírt pályázat) Előzetes Vizsgálati Dokumentáció</t>
  </si>
  <si>
    <t>összesen ezer Ft</t>
  </si>
  <si>
    <t>Konferencia terem kialakítása I. ütem - Művelődési ház felúj. (pályázati pe.)</t>
  </si>
  <si>
    <t>Konferencia terem kialakítása II. ütem - Művelődési ház felúj. (pályázati pe.)</t>
  </si>
  <si>
    <t>Többsincs Óvoda és  Bölcsőde Hősök utca felőli épületének felújítása, akadálymentesítése célterületre</t>
  </si>
  <si>
    <t xml:space="preserve">Épületenergetikai fejlesztések megújuló energiaforrás hasznosítással kombinálva </t>
  </si>
  <si>
    <t>Petőfi I.Általános iskola korszerűsítése - Előzetes vizsgálati dokumentáció</t>
  </si>
  <si>
    <t>"Helyi és térségi jelentőségű vízvédelmi rendszerek fejlesztése"</t>
  </si>
  <si>
    <t>Kerékpárforglami hálózat fejlesztése - pályázati önerő</t>
  </si>
  <si>
    <t>Polgármesteri Hivatal Csabai úti épületének felújítása</t>
  </si>
  <si>
    <t>Kerékpárút - DAOP 3.1.2./A-11 (Nagymajori bekötőig)</t>
  </si>
  <si>
    <t>Körösszögi Többcélú Társulás (Hulladékudvar)</t>
  </si>
  <si>
    <t xml:space="preserve">Körösszögi Többcélú Társulás (Szoc. És Gyermekjóléti I. alapellátás fejlesztés) </t>
  </si>
  <si>
    <t>Lakossági közműfejlesztési hozzájárulás</t>
  </si>
  <si>
    <t>Kertészeti bekötő közvilágítás bővítés</t>
  </si>
  <si>
    <t>Kondorosért Alapítvány működési támogatása (151/2011.(V.31.)sz.ÖK.hat.</t>
  </si>
  <si>
    <t>Bioerőmű létesítésére átadott pe. (Ermihályfalva Románia)</t>
  </si>
  <si>
    <t>Gyomaendrődi Térségi Kommunális Szolg.Társ. (kártalanítási kötelezettség) 57/2011.(III.24.)sz. ÖK.határozat</t>
  </si>
  <si>
    <t xml:space="preserve">Informatikai fejlesztési pályázat (2010.évi pénzmaradvány terhére) </t>
  </si>
  <si>
    <t>Önkormányzatok sajátos felhalmozási és tőkebev.</t>
  </si>
  <si>
    <t>Pénzügyi befektetések eredményei, realizált árf.nyereség</t>
  </si>
  <si>
    <t>Termőföld bérbea., talajterh.díjbevétel</t>
  </si>
  <si>
    <t>KSH népszámlásra átvett pe.</t>
  </si>
  <si>
    <t>Szlovák Önk. Általános támogatása</t>
  </si>
  <si>
    <t>TÁMOP pályázati pénzeszköz</t>
  </si>
  <si>
    <t xml:space="preserve">DAOP 4.1.3/C-2f-2009-0014  Bölcsődei pályázat          </t>
  </si>
  <si>
    <t>Részesedések - részvények vásárlása</t>
  </si>
  <si>
    <t>Közmunka járuléka</t>
  </si>
  <si>
    <t>Termőföld bérbead.jöv.adó, talajterhelési díjbevétel</t>
  </si>
  <si>
    <t>7.</t>
  </si>
  <si>
    <t>Belvizes kártérítés</t>
  </si>
  <si>
    <t>VW Caddy beszerzés</t>
  </si>
  <si>
    <t>Részesedések, részvények</t>
  </si>
  <si>
    <t>Számíógép vásárlás</t>
  </si>
  <si>
    <t>Teljesítés %-a</t>
  </si>
  <si>
    <t>Módosított előirányzat</t>
  </si>
  <si>
    <t>Teljesítés</t>
  </si>
  <si>
    <t xml:space="preserve"> </t>
  </si>
  <si>
    <t>Teljesités</t>
  </si>
  <si>
    <t>Telj. %</t>
  </si>
  <si>
    <t>Telj.%</t>
  </si>
  <si>
    <t>Telj.%-a</t>
  </si>
  <si>
    <t>Kiegyenlítő,függő, átfutó kiadások</t>
  </si>
  <si>
    <t>Kondoros Nagyközség Önkormányzat 2011. évi költségvetésének teljesítése</t>
  </si>
  <si>
    <t>Int. Finansz. Össz.</t>
  </si>
  <si>
    <r>
      <t>►</t>
    </r>
    <r>
      <rPr>
        <i/>
        <sz val="10"/>
        <rFont val="Arial"/>
        <family val="2"/>
      </rPr>
      <t>Ebből Környezetvédelmi alap bevételei</t>
    </r>
  </si>
  <si>
    <t>8.</t>
  </si>
  <si>
    <t>Rekultivációs beruházás</t>
  </si>
  <si>
    <t>9.</t>
  </si>
  <si>
    <t>Iskolai informatikai fejlesztési pályázat</t>
  </si>
  <si>
    <t xml:space="preserve">Teljesítés </t>
  </si>
  <si>
    <t>Függő, kiegyenlítő, átfutó kiadások</t>
  </si>
  <si>
    <t xml:space="preserve">Mód. ei. </t>
  </si>
  <si>
    <t>Petőfi I.Általános iskola korszerűsítése - építési engedélyes tervdokumentáció</t>
  </si>
  <si>
    <t>Vonalkód leolvasó</t>
  </si>
  <si>
    <t>EKG készülék beszerzés</t>
  </si>
  <si>
    <t>Számítógép és nyomtató beszerzés</t>
  </si>
  <si>
    <t xml:space="preserve">"Valea lui Mihai-Kondoros települések biogáz előállítási lehetőségeinek vizsgálata, tanulmánytervek készítése és jogi környezet összehasonlítása" című pályázat </t>
  </si>
  <si>
    <t>Vízvédelmi rendszerek fejlesztéssel összefüggő közig. És a kapcsolódó területekre kiterjedő megalapozó munkálatok</t>
  </si>
  <si>
    <t>"Külterületi földutak karbantartásához gépbeszerzés" című pályázat önerő része</t>
  </si>
  <si>
    <t>Elektromos sorompó beépítése</t>
  </si>
  <si>
    <t>TIOP Iskolai informatikai fejlesztési pályázat</t>
  </si>
  <si>
    <t>Többsincs Bölcsőde eszközbeszerzése (Pályázat része)</t>
  </si>
  <si>
    <t>Környezetvédelmi alap kiadásai</t>
  </si>
  <si>
    <t>DAOP-5.2.1/A-11 "helyi és térségi jelentőségű vízvédelmi rendszerek fejlesztése"</t>
  </si>
  <si>
    <t>"Külterületi földutak karbantartásához gépbeszerzés"</t>
  </si>
  <si>
    <t>DAOP-3.1.1/B-11 "Önkormányzati tulajdonú belterületi utak fejlesztése" (Gépállomás és Hunyadi u.)</t>
  </si>
  <si>
    <t>Pénzbeni gyermekvédelmi támogatás</t>
  </si>
  <si>
    <t>TIOP Könyvtári pályázat</t>
  </si>
  <si>
    <t>10.</t>
  </si>
  <si>
    <t>Közmunka, választás személyi kiadása</t>
  </si>
  <si>
    <t>Polgári Együttműk.E. támogatása</t>
  </si>
  <si>
    <t>Módosított ei</t>
  </si>
  <si>
    <t>Kiegyenlítő,függő átfutó kiadások</t>
  </si>
  <si>
    <t>Megoszlás %-a</t>
  </si>
  <si>
    <t xml:space="preserve"> Eredeti ei.</t>
  </si>
  <si>
    <t>Módosított ei.</t>
  </si>
  <si>
    <t xml:space="preserve">Az önkormányzat költségvetési főösszege bevételi forrásonként </t>
  </si>
  <si>
    <t xml:space="preserve">Kondoros Nagyközség Önkormányzat 2011. évi költségvetésének teljesítése </t>
  </si>
  <si>
    <t xml:space="preserve"> KONDOROS NAGYKÖZSÉG ÖNKORMÁNYZAT 2011. ÉVI BEVÉTELEI INTÉZMÉNYENKÉNT</t>
  </si>
  <si>
    <t>Teljesítés      %-a</t>
  </si>
  <si>
    <t xml:space="preserve">Kondoros Nagyközség Önkormányzat 2011. évi költségvetésének teljesítése                                         </t>
  </si>
  <si>
    <t xml:space="preserve">        Polgármesteri Hivatal és ágazatai 2011. évi bevételei</t>
  </si>
  <si>
    <t xml:space="preserve">Kondoros Nagyközség Önkormányzat 2011. évi költségvetésének teljesítése                               </t>
  </si>
  <si>
    <t xml:space="preserve">Kondoros Nagyközség Önkormányzat 2011. évi költségvetésének teljesítése                                                                    </t>
  </si>
  <si>
    <t xml:space="preserve"> Kondoros Nagyközség Önkormányzat 2011. évi működési kiadásai </t>
  </si>
  <si>
    <t>Polg. Hivatal és önállóan működő intézmények</t>
  </si>
  <si>
    <t xml:space="preserve">Kondoros Nagyközség Önkormányzat 2011. évi költségvetésének teljesítése                                                                        </t>
  </si>
  <si>
    <t xml:space="preserve">  MŰKÖDÉSI PÉNZESZKÖZÁTADÁSOK, TÁMOGATÁSOK</t>
  </si>
  <si>
    <t xml:space="preserve">Kondoros Nagyközség Önkormányzat 2011. évi költségvetése                                                                                                                               </t>
  </si>
  <si>
    <t>FELHALMOZÁSI PÉNZESZKÖZÁTADÁSOK, TÁMOGATÁSOK</t>
  </si>
  <si>
    <t xml:space="preserve">Kondoros Nagyközség Önkormányzat 2011. évi költségvetésének teljesítése                                                                                             </t>
  </si>
  <si>
    <t xml:space="preserve">  FEJLESZTÉSEK ÉS FELÚJÍTÁSOK</t>
  </si>
  <si>
    <t xml:space="preserve">KONDOROS NK. ÖNKORMÁNYZAT 2011. ÉVI KÖLTSÉGVETÉSÉNEK TELJESÍTÉSE                                                                      </t>
  </si>
  <si>
    <t xml:space="preserve">Pénzforg.nélküli bevételek  </t>
  </si>
  <si>
    <t xml:space="preserve">Pénzforg.nélküli bevételek összesen </t>
  </si>
  <si>
    <t>KIADÁSOK</t>
  </si>
  <si>
    <t>Munkaadókat terhelő járulékok</t>
  </si>
  <si>
    <t>KIADÁSOK ÖSSZESEN</t>
  </si>
  <si>
    <t>EURÓPAI UNIÓS TÁMOGATÁSSAL MEGVALÓSULÓ BERUHÁZÁSOK</t>
  </si>
  <si>
    <t>folyamatban lévő beruházások, fejlesztések</t>
  </si>
  <si>
    <t>sorszám</t>
  </si>
  <si>
    <t>címe</t>
  </si>
  <si>
    <t>kódja</t>
  </si>
  <si>
    <t>összköltség</t>
  </si>
  <si>
    <t>támogatás</t>
  </si>
  <si>
    <t>„Kondoros település szennyvízhálózatának bővítése és az ehhez szükséges kapacitás és hatékonyság növelés a meglévő szennyvíztisztító telepen” 2. forduló</t>
  </si>
  <si>
    <t>KEOP-1.2.0/2F/09-2010-0021</t>
  </si>
  <si>
    <t>„Komplex belvízrendezési program megvalósítása a belterületen és a csatlakozó társulati csatornán I. ütem”</t>
  </si>
  <si>
    <t>DAOP-5.2.1/D-2008-0002</t>
  </si>
  <si>
    <t>Konzorciumi megállapodás alapján Kondorosra eső támogatási rész: 63 709 511.-Ft</t>
  </si>
  <si>
    <t>Kondorosra jutó rész: 11 242 855.-Ft</t>
  </si>
  <si>
    <t>1 768 516 059</t>
  </si>
  <si>
    <t>„Települési szeméttelep-rekultivációs program a Körös-szögben”</t>
  </si>
  <si>
    <t>KEOP-2.3.0/2F/09-2010-0013</t>
  </si>
  <si>
    <t>0.-Ft</t>
  </si>
  <si>
    <t>Külterületi földutak karbantartásához gépbeszerzés (Tanyafejlesztési program)</t>
  </si>
  <si>
    <t>TP-1-2011/943</t>
  </si>
  <si>
    <t>"Kerékpárút kivitelezés Kondoros befejező szakaszán"</t>
  </si>
  <si>
    <t>KÖZOP-3.2.0/c-08-11-2011-0032</t>
  </si>
  <si>
    <t>"Helyi- és térségi jelentőségű vízvédelmi rendszerel fejlesztése"</t>
  </si>
  <si>
    <t>DAOP-5.2.1./A-11.</t>
  </si>
  <si>
    <t>benyújtott, de még el nem bírált pályázatok</t>
  </si>
  <si>
    <t>„KEOP 4-9 Épületenergetikai fejlesztések megújuló energiaforrás hasznolsítássl kombinálva”</t>
  </si>
  <si>
    <t>KEOP-4.9.0</t>
  </si>
  <si>
    <t>Kondoros Gépállomás és Hunyadi utca burkolatának fejlesztése</t>
  </si>
  <si>
    <t>DAOP-3.1.1/B-11-2011-0005</t>
  </si>
  <si>
    <t>14957502  ebből lakossági önerő: 12840000</t>
  </si>
  <si>
    <t>"Kerékpárút építése Kondoroson"</t>
  </si>
  <si>
    <t>DAOP-3.1.2./A-11-2011-0017</t>
  </si>
  <si>
    <r>
      <t xml:space="preserve">KONDOROS NK. ÖNKORMÁNYZAT   2011. ÉVI KÖLTSÉGVETÉSÉNEK TELJESÍTÉSE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                                                      </t>
    </r>
  </si>
  <si>
    <t>Kondoros Nagyközség Önkormányzat 2011. évi költségvetésének teljesítése                      SZLOVÁK ÖNKORMÁNYZAT 2011. ÉVI KÖLTSÉGVETÉSI                                                                         BEVÉTELEK ÉS KIADÁSOK</t>
  </si>
  <si>
    <t>Kondoros Nagyközség Önkormányzatának 2011. évi működési és fejlesztési célú</t>
  </si>
  <si>
    <t>Személyi juttatás</t>
  </si>
  <si>
    <t>Munkaadót terhelő járulék</t>
  </si>
  <si>
    <t>Bírságok, pótlékok, egyéb sajátos</t>
  </si>
  <si>
    <t>Ellátottak pénzbeli juttatásai</t>
  </si>
  <si>
    <t>Tám.ért.műk.bevétel</t>
  </si>
  <si>
    <t>Műk.célú pe átadás</t>
  </si>
  <si>
    <t>Működésre átvett pénz</t>
  </si>
  <si>
    <t>Társ.szoc.</t>
  </si>
  <si>
    <t>Tartalék</t>
  </si>
  <si>
    <t>Működési hitel</t>
  </si>
  <si>
    <t>Mindösszesen működés</t>
  </si>
  <si>
    <t>Fejlesztési bevételek</t>
  </si>
  <si>
    <t>Felhalmozási és tőke jellegű bev.</t>
  </si>
  <si>
    <t>Kölcsönök visszatérülése</t>
  </si>
  <si>
    <t>Fejlesztési célú támogatás</t>
  </si>
  <si>
    <t>Felhalm.célú pe. átadás</t>
  </si>
  <si>
    <t>Támogatásértékő pe. átadás</t>
  </si>
  <si>
    <t>Tám.ért.felhalmozási bevétel</t>
  </si>
  <si>
    <t>Felhalmozásra átvett pénz</t>
  </si>
  <si>
    <t>Lakáshoz jutás normatíva</t>
  </si>
  <si>
    <t>Hosszúlejáratú hitel kamata</t>
  </si>
  <si>
    <t>Felhalmozási ÁFA visszatérülése</t>
  </si>
  <si>
    <t>Felhalmozási hitel</t>
  </si>
  <si>
    <t>Mindösszesen felhalmozás</t>
  </si>
  <si>
    <t>Mindösszesen:</t>
  </si>
  <si>
    <t>2011. évi terv</t>
  </si>
  <si>
    <t>2011.évi teljesítés</t>
  </si>
  <si>
    <t>bevételeinek és kiadásainak mérlege</t>
  </si>
  <si>
    <t>IMMATERIÁLIS JAVAK ÉS TÁRGYI ESZKÖZÖK ÁLLOMÁNYÁNAK ALAKULÁSA</t>
  </si>
  <si>
    <t>Sor-szám</t>
  </si>
  <si>
    <t>Immateriális javak</t>
  </si>
  <si>
    <t>Ingatlanok</t>
  </si>
  <si>
    <t>Gépek, berendezések és felszerelések</t>
  </si>
  <si>
    <t>Járművek</t>
  </si>
  <si>
    <t>Üzemeltetésre, kezelésre átadott eszközök</t>
  </si>
  <si>
    <t>Előző évi záró állomány (Tárgyévi nyitó állomány)</t>
  </si>
  <si>
    <t>Bruttó érték, Növekedések, Beszerzés, létesítés</t>
  </si>
  <si>
    <t>Beszerzés, felújítás előzetesen felszámított áfá-ja</t>
  </si>
  <si>
    <t>Tárgyévi pénzforgalmi növekedések összesen, (02+03+04)</t>
  </si>
  <si>
    <t>Saját kivitelezésű beruházás (felújítás) aktivált értéke</t>
  </si>
  <si>
    <t>Előző év(ek) beruházásából aktivált érték</t>
  </si>
  <si>
    <t>Térítésmentes átvétel</t>
  </si>
  <si>
    <t>Egyéb növekedés</t>
  </si>
  <si>
    <t>Tárgyévi pénzforgalom nélkülki növekedések összesen (06+07+08+09)</t>
  </si>
  <si>
    <t>Összes növekedés (05+10)</t>
  </si>
  <si>
    <t>Csökkenések, Értékesítés</t>
  </si>
  <si>
    <t>02-04-ből nem aktivált beruházás (felújítás) előleg és ÁFA összege</t>
  </si>
  <si>
    <t>Selejtezés, megsemmisülés</t>
  </si>
  <si>
    <t>Térítésmentes átadás</t>
  </si>
  <si>
    <t>Értékelési különbözet (csökkenés)</t>
  </si>
  <si>
    <t>Egyéb csökkenés</t>
  </si>
  <si>
    <t>Összes csökkenés (12+13+14+15+16+17)</t>
  </si>
  <si>
    <t>Bruttó érték összesen (01+11-18)</t>
  </si>
  <si>
    <t>Értékcsökkenés, Előző évi záró állomány (Tárgyévi nyitó állomány)</t>
  </si>
  <si>
    <t>Növekedés</t>
  </si>
  <si>
    <t>Csökkenés</t>
  </si>
  <si>
    <t>Értékcsökkenés összesen (21+22-23)</t>
  </si>
  <si>
    <t>Terven felüli écs nyitó</t>
  </si>
  <si>
    <t>Terven felüli écs visszaírása</t>
  </si>
  <si>
    <t>Eszközök nettó értéke (20-24)</t>
  </si>
  <si>
    <t>Teljesen (0-ig) leírt eszk. bruttó értéke</t>
  </si>
  <si>
    <t>KONDOROS NK. ÖNKORMÁNYZAT 2011. ÉVI BESZÁMOLÓ</t>
  </si>
  <si>
    <t>AZ EGYSZERŰSÍTETT MÉRLEG ELŐÍRT TAGOLÁSA</t>
  </si>
  <si>
    <t>Eszközök</t>
  </si>
  <si>
    <t>Előző évi költségvetési beszámoló záró adatai</t>
  </si>
  <si>
    <t>Auditálási eltérések * (+-)</t>
  </si>
  <si>
    <t>Előző év auditált egyszerűsített beszámoló záró adatai</t>
  </si>
  <si>
    <t>Tárgyévi költségvetési beszámoló záró adatai</t>
  </si>
  <si>
    <t>Auditálási eltérések ** (+-)</t>
  </si>
  <si>
    <t>Tárgyév auditált egyszerűsített beszámoló záró adatai</t>
  </si>
  <si>
    <t>A/BEFEKTETETT ESZKÖZÖK</t>
  </si>
  <si>
    <t>I. Immateriális javak</t>
  </si>
  <si>
    <t>II. Tárgyi eszközök</t>
  </si>
  <si>
    <t>III.Befektetett pénzügyi eszközök</t>
  </si>
  <si>
    <t>IV.Üzemeltetésre, kezelésre átadott eszközök</t>
  </si>
  <si>
    <t>B/FORGÓESZKÖZÖK</t>
  </si>
  <si>
    <t>I. Készletek</t>
  </si>
  <si>
    <t>II.Követelések</t>
  </si>
  <si>
    <t>III.Értékpapírok</t>
  </si>
  <si>
    <t>IV. Pénzeszközök</t>
  </si>
  <si>
    <t>V.Egyéb aktív pénzügyi elszámolások</t>
  </si>
  <si>
    <t>ESZKÖZÖK ÖSSZESEN:</t>
  </si>
  <si>
    <t xml:space="preserve">Források </t>
  </si>
  <si>
    <t>Auditálási eltérések* (+-)</t>
  </si>
  <si>
    <t>D/SAJÁT TŐKE</t>
  </si>
  <si>
    <t>II. Tőkeváltozások</t>
  </si>
  <si>
    <t>E/TARTALÉKOK</t>
  </si>
  <si>
    <t>I. Költségvetési tartalékok</t>
  </si>
  <si>
    <t>II. Vállalkozási tartalékok</t>
  </si>
  <si>
    <t>F/KÖTELEZETTSÉGEK</t>
  </si>
  <si>
    <t>I. Hosszú lejáratú kötelezettségek</t>
  </si>
  <si>
    <t>II. Rövid lejáratú kötelezettségek</t>
  </si>
  <si>
    <t>III. Egyéb passzív pénzügyi elszámolások</t>
  </si>
  <si>
    <t>FORRÁSOK ÖSSZESEN:</t>
  </si>
  <si>
    <t>EGYSZERŰSÍTETT PÉNZMARADVÁNY - KIMUTATÁS</t>
  </si>
  <si>
    <t>M e g n e v e z é s</t>
  </si>
  <si>
    <t>Auditálási eltérések (+-)</t>
  </si>
  <si>
    <t>auditálási eltérések (+-)</t>
  </si>
  <si>
    <t>Tárgyévi auditált egyszerűsített beszámoló záró adatai</t>
  </si>
  <si>
    <t>Záró pénzkészlet</t>
  </si>
  <si>
    <t>Egyéb aktív és passzív pénzügyi elszámolások összevont záróegyenlege (+-)</t>
  </si>
  <si>
    <t>Előző év(ek)ben képzett tartalékok maradványa (-)</t>
  </si>
  <si>
    <t xml:space="preserve">4. </t>
  </si>
  <si>
    <t>Vállalkozási tevékenység pénzforgalmi eredménye (-)</t>
  </si>
  <si>
    <t>Tárgyévi helyesbített pénzmaradvány (1 +- 2-3-4)</t>
  </si>
  <si>
    <t>Finanszírozásból származó korrekciók (+-)</t>
  </si>
  <si>
    <t>Pénzmaradványt terhelő elvonások (+-)</t>
  </si>
  <si>
    <t>A vállalkozási tevékenység eredményéből alaptevékenység ellátására felhasznált összeg .</t>
  </si>
  <si>
    <t>Költségvetési pénzmaradványt külön jogszabály alapján módosító tétel (+-)</t>
  </si>
  <si>
    <t>Módosított pénzmaradány (5+-6+-7+8+-9)</t>
  </si>
  <si>
    <t>11.</t>
  </si>
  <si>
    <t>A 10. sorból az egészségbiztosítási alapból folyósított pénzeszköz maradványa.</t>
  </si>
  <si>
    <t>12.</t>
  </si>
  <si>
    <t>10-ből kötelezettséggel terhelt pénzmaradvány</t>
  </si>
  <si>
    <t>13.</t>
  </si>
  <si>
    <t>10-ből szabad pénzmaradvány</t>
  </si>
  <si>
    <t>Kondoros NK. Önkormányzat 2011. évi beszámoló</t>
  </si>
  <si>
    <t>Intézmény</t>
  </si>
  <si>
    <t>Tárgyévi helyesbített pénzmaradvány</t>
  </si>
  <si>
    <t>Pénzmaradványt terhelő elvonások (+,-)</t>
  </si>
  <si>
    <t>Módosított pénzmaradvány</t>
  </si>
  <si>
    <t>Előző év(ek)ben képzett maradvány</t>
  </si>
  <si>
    <t>Kötelezettséggel terhelt maradvány</t>
  </si>
  <si>
    <t>Szabad pénzmaradvány</t>
  </si>
  <si>
    <t>Körös-völgyi REKU.</t>
  </si>
  <si>
    <t xml:space="preserve">Ö S S Z E S E N </t>
  </si>
  <si>
    <t>Személyi</t>
  </si>
  <si>
    <t>Dologi</t>
  </si>
  <si>
    <t>Felhalmozás</t>
  </si>
  <si>
    <t>Pe.átadás</t>
  </si>
  <si>
    <t xml:space="preserve"> Köt.váll., és Kötelezettséggel terhelt pénzmar.</t>
  </si>
  <si>
    <t>Szabad pénzma-radvány</t>
  </si>
  <si>
    <t>KONDOROS NK. ÖNKORMÁNYZAT 2011. ÉVI PÉNZMARADVÁNYA</t>
  </si>
  <si>
    <t>2011. évi pénzmaradvány és kötelezettségek kimutatása intézményenként kiemelt előirányzatonként:</t>
  </si>
  <si>
    <t xml:space="preserve">EGYSZERŰSÍTETT ÉVES PÉNZFORGALMI JELENTÉS </t>
  </si>
  <si>
    <t>Fsz.</t>
  </si>
  <si>
    <t>Eredeti</t>
  </si>
  <si>
    <t xml:space="preserve">Módosított </t>
  </si>
  <si>
    <t>előirányzat</t>
  </si>
  <si>
    <t xml:space="preserve">Személyi juttatások </t>
  </si>
  <si>
    <t>Működési célú támogat.ért.kiad.egyéb t.</t>
  </si>
  <si>
    <t>ÁHT-n kívülre átadott pe (működési)</t>
  </si>
  <si>
    <t>Felhalmozási célú tám. Ért.kiad.egyéb t.</t>
  </si>
  <si>
    <t>ÁHT-n kívüli átadott pe (felhalmozási)</t>
  </si>
  <si>
    <t>Költségvetési kiadások</t>
  </si>
  <si>
    <t>Hosszú lejáratú hitelek</t>
  </si>
  <si>
    <t xml:space="preserve">Forgatási célú hitelviszonyt megtestesítő értékpapírok kiadásai </t>
  </si>
  <si>
    <t>Pénzforgalmi kiadások  összesen</t>
  </si>
  <si>
    <t xml:space="preserve">Pénzforgalom nélküli kiadások </t>
  </si>
  <si>
    <t>Kiegyenlítő, függő, átfutó kiadások összesen</t>
  </si>
  <si>
    <t>Kiadások összesen</t>
  </si>
  <si>
    <t>Működési célú támogat.ért.bev. egyéb t.</t>
  </si>
  <si>
    <t xml:space="preserve">ÁHT-n kívülről átvett pe. Működési </t>
  </si>
  <si>
    <t>23-ból Önkormányzatok sajátot felhalmozási és tőkebevételei</t>
  </si>
  <si>
    <t>Felhalmozási célú tám. Ért.bev.egyéb t.</t>
  </si>
  <si>
    <t>ÁHT-n kívül. átvett pe felhalmozási</t>
  </si>
  <si>
    <t xml:space="preserve">Támogatások, kiegészítések </t>
  </si>
  <si>
    <t>27-ből Önkormányzatok költségvetési támogatása</t>
  </si>
  <si>
    <t>Hosszú lejáratú kölcsönök visszatérülése</t>
  </si>
  <si>
    <t xml:space="preserve">Költségvetési bevételek </t>
  </si>
  <si>
    <t>Hosszú lejáratú hitelek felvétele</t>
  </si>
  <si>
    <t>Rövid lejáratú hitelek felvétele</t>
  </si>
  <si>
    <t>Tartós hitelviszonyt megtestesítő értékpapírok bevételei</t>
  </si>
  <si>
    <t>Finanszírozási bevételek összesen</t>
  </si>
  <si>
    <t>Pénzforgalmi bevételek összesen</t>
  </si>
  <si>
    <t>Kiegyenlítő, függő, átfutó bevételek összesen</t>
  </si>
  <si>
    <t xml:space="preserve">Bevételek összesen </t>
  </si>
  <si>
    <t>Központosított előirányzatok és egyéb kötött felhasználású támogatások</t>
  </si>
  <si>
    <t>KÖZPONTOSÍTOTT ELŐIRÁNYZATOK MEGNEVEZÉSE</t>
  </si>
  <si>
    <t>Rendelkezésre bocsátott</t>
  </si>
  <si>
    <t>Ténylegesen felhasznált</t>
  </si>
  <si>
    <t>Fel nem használt</t>
  </si>
  <si>
    <t>Eltérés</t>
  </si>
  <si>
    <t>Alapfokúó művészetoktatási támogatás</t>
  </si>
  <si>
    <t>Közoktatási inform. fejlesztési feladatok támogatása</t>
  </si>
  <si>
    <t>Új tudás-műveltség prog.ker. ped.anyagi ösztönzése</t>
  </si>
  <si>
    <t>Óvodáztatási támogatás</t>
  </si>
  <si>
    <t>Bérpolitikai intézkedések támogatása</t>
  </si>
  <si>
    <t>Egyéb</t>
  </si>
  <si>
    <t>Központosított előirányzatok összesen</t>
  </si>
  <si>
    <t>Egyes jövedelempótló támogatások kiegészítése</t>
  </si>
  <si>
    <t>Szoc.ellát.kapcs.egyéb támogatás</t>
  </si>
  <si>
    <t>Kondoros Nagyközség Önkormányzat 2011. évi beszámolója</t>
  </si>
  <si>
    <t>Iciri-Piciri Alapítvány (EMVA) játszótér kialakitás                                                    292/2009.(XII.10)sz. ÖK. határozat alapján kezességvállalás</t>
  </si>
  <si>
    <t>2011. eredeti ei.</t>
  </si>
  <si>
    <t>Előző évi kiegészítések visszatérítések</t>
  </si>
  <si>
    <t>Bioerőmű létesítésére átadott pe.(Érmihályfalva Románia)</t>
  </si>
  <si>
    <t>EDF DÉMÁSZ kártérítés</t>
  </si>
  <si>
    <t>Gép, berendezés (Csárda installáció)</t>
  </si>
  <si>
    <t>"Gyűjteményes növénykertek és védett történeti kertek megőrzése és helyreállítása" pályázat - engedélyezési terv</t>
  </si>
  <si>
    <t>Telekvásárlás</t>
  </si>
  <si>
    <t>Intézményi beruházás</t>
  </si>
  <si>
    <t>2011. évi módosított</t>
  </si>
  <si>
    <t>2011. évi  teljesítés</t>
  </si>
  <si>
    <t>2011. évi tervezett</t>
  </si>
  <si>
    <t>január</t>
  </si>
  <si>
    <t>február</t>
  </si>
  <si>
    <t>márc.</t>
  </si>
  <si>
    <t>I. Saját tulajdonban lévő eszközök tartós tőkéje</t>
  </si>
  <si>
    <t>áprl.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</si>
  <si>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</si>
  <si>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</si>
  <si>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</si>
  <si>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</si>
  <si>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</si>
  <si>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</si>
  <si>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</si>
  <si>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</si>
  <si>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 Saját bevétel</t>
  </si>
  <si>
    <t>2. Átvett pénzeszk.</t>
  </si>
  <si>
    <t>3. Támogatások</t>
  </si>
  <si>
    <t>4. Hitel, kötvény</t>
  </si>
  <si>
    <t>5. Előző havi záró</t>
  </si>
  <si>
    <t>7. Bevételek összesen (1-6)</t>
  </si>
  <si>
    <t>8. Működési kiadások</t>
  </si>
  <si>
    <t>9. Adósságszolgálat, hitel visszafizetés é kamatfizetési kötelezettség</t>
  </si>
  <si>
    <t>10. Felújítási kiadások</t>
  </si>
  <si>
    <t>11. Fejlesztési kiadások</t>
  </si>
  <si>
    <t>12. Tartalék felhasználása</t>
  </si>
  <si>
    <t>13. Felhal.c.pénzeszköz átadás</t>
  </si>
  <si>
    <t>14. Kiadások összesen (7-13)</t>
  </si>
  <si>
    <t>15. Egyenleg (havi záró pénzállomány 7 és 14 különbsége)</t>
  </si>
  <si>
    <t xml:space="preserve">KONDOROS NK. ÖNKORMÁNYZAT 2011. ÉVI ELŐIRÁNYZAT FELHASZNÁLÁSA </t>
  </si>
  <si>
    <t>Petőfi István Ált. Iskola</t>
  </si>
  <si>
    <t>Települési Szolgáltató Int.</t>
  </si>
  <si>
    <t>Önállóan műk.és gazd. Int. összesen:</t>
  </si>
  <si>
    <t>Dérczy Ferenc Könytár</t>
  </si>
  <si>
    <t>Önállóan műk. Int. összesen:</t>
  </si>
  <si>
    <t>Támogatás összesen:</t>
  </si>
  <si>
    <t>KONDOROS NK. ÖNKORMÁNYZAT 2011. ÉVI FINANSZÍROZÁSA</t>
  </si>
  <si>
    <t>magánszemélyek kommunális adója</t>
  </si>
  <si>
    <t>Adóelengedés</t>
  </si>
  <si>
    <t>Adókedvezmény</t>
  </si>
  <si>
    <t>A támogatás kedvezményezettje</t>
  </si>
  <si>
    <t>jogcíme (jellege)</t>
  </si>
  <si>
    <t>mértéke %</t>
  </si>
  <si>
    <t>összege    e Ft</t>
  </si>
  <si>
    <t>összege     e Ft</t>
  </si>
  <si>
    <t>e Ft</t>
  </si>
  <si>
    <t>Adózók</t>
  </si>
  <si>
    <t>1. Komm.beruházás miatti mentesség</t>
  </si>
  <si>
    <t>2. 70 éven felüliek mentessége</t>
  </si>
  <si>
    <t>3. Adóméltányossági kérelmek</t>
  </si>
  <si>
    <t>Ö s s z e s e n :</t>
  </si>
  <si>
    <t>összege   e Ft</t>
  </si>
  <si>
    <t>1/ Komm. beruházás miatti mentességek</t>
  </si>
  <si>
    <t>2/ 70 éven felüliek mentessége</t>
  </si>
  <si>
    <t>3/ Adóméltányossági kérelmek</t>
  </si>
  <si>
    <t>KONDOROS NK. ÖNKORMÁNYZAT 2011. ÉVI KÖZVETETT TÁMOGATÁSAI</t>
  </si>
  <si>
    <t>MAGÁNSZEMÉLYEK KOMMUNÁLIS ADÓJA 2012. ÉVI VÁRHATÓ KÖZVETETT TÁMOGATÁSAI</t>
  </si>
  <si>
    <t>Szivattyúvásárlás (Közmunkaprogram keretében)</t>
  </si>
  <si>
    <t>Kiegyenlítő, függő, átfutó kiadások</t>
  </si>
  <si>
    <t>1.10.</t>
  </si>
  <si>
    <t>Kiegyenlítő, függő, átfutó bevételek</t>
  </si>
  <si>
    <t>IX.</t>
  </si>
  <si>
    <t>Kiegyenlítendő, függő, átfutó bevételek</t>
  </si>
  <si>
    <t>Lakossági közműfejlesztés támogatása</t>
  </si>
  <si>
    <t>Kieg. Támogatás nemzetiségi, nevelési, oktatási feladatokhoz feladatokhoz</t>
  </si>
  <si>
    <t>Könyvtári és közművelődési érdekeltségnövelő támogatás, múzeumok szakmai támogatása</t>
  </si>
  <si>
    <t>Helyi szervezési intézk.kapcs.többletkiadások támog.</t>
  </si>
  <si>
    <t>Gyermekszegénység elleni program keretében nyári étkeztetés biztosítása</t>
  </si>
  <si>
    <t>A költségvetési szerveknél foglalkoztatottak 2011. évi kompenzációja</t>
  </si>
  <si>
    <t>Önk. és jogi személyiségű társulásaik EU-s fejl.pályázatai saját forrás kieg.támogatása</t>
  </si>
  <si>
    <t>Esélyegyenlőséget, felzárkóztatást segítő támogatások</t>
  </si>
  <si>
    <t>Önkormányzati feladatellátást szolgáló fejlesztések</t>
  </si>
  <si>
    <t>forgalomképes ingatlanok</t>
  </si>
  <si>
    <t>ezen belül</t>
  </si>
  <si>
    <t>szántók</t>
  </si>
  <si>
    <t>telkek</t>
  </si>
  <si>
    <t>forgalomképtelen ingatlanok</t>
  </si>
  <si>
    <t>korlátozottan forgalomképes</t>
  </si>
  <si>
    <t>összesen</t>
  </si>
  <si>
    <t>KONDOROS NAGYKÖZSÉG ÖNKORMÁNYZATÁNAK</t>
  </si>
  <si>
    <t>FORGALOMKÉPTELEN VAGYONA (TÖRZSVAGYON)</t>
  </si>
  <si>
    <t>MEGNEVEZÉS</t>
  </si>
  <si>
    <t>HRSZ</t>
  </si>
  <si>
    <t>TERÜLET (m²)</t>
  </si>
  <si>
    <t>ÉRTÉK (EFT)</t>
  </si>
  <si>
    <t>ADY ENDRE UTCA</t>
  </si>
  <si>
    <t>ANDRÁSSY UTCA</t>
  </si>
  <si>
    <t>ARADI ÚT</t>
  </si>
  <si>
    <t>ARANY JÁNOS UTCA</t>
  </si>
  <si>
    <t>ÁCHIM ANDRÁS UTCA</t>
  </si>
  <si>
    <t>ÁRPÁD UTCA</t>
  </si>
  <si>
    <t>BACSÓ BÉLA UTCA</t>
  </si>
  <si>
    <t>BAJCSY-ZSILINSZKY UTCA</t>
  </si>
  <si>
    <t>BARTÓK BÉLA UTCA</t>
  </si>
  <si>
    <t>BEM UTCA</t>
  </si>
  <si>
    <t>BÉKE UTCA</t>
  </si>
  <si>
    <t>BOCSKAI UTCA</t>
  </si>
  <si>
    <t>BUDAI NAGY ANTAL UTCA</t>
  </si>
  <si>
    <t>CSABAI UTCA</t>
  </si>
  <si>
    <t>DAMJANICH UTCA</t>
  </si>
  <si>
    <t>DARU UTCA</t>
  </si>
  <si>
    <t>DEÁK FERENC UTCA</t>
  </si>
  <si>
    <t>DOBÓ ISTVÁN UTCA</t>
  </si>
  <si>
    <t>DÓZSA GYÖRGY UTCA</t>
  </si>
  <si>
    <t>ENDRŐDI ÚT</t>
  </si>
  <si>
    <t>2028/1</t>
  </si>
  <si>
    <t>2028/2</t>
  </si>
  <si>
    <t>GÉPÁLLOMÁS UTCA</t>
  </si>
  <si>
    <t>HŐSÖK ÚTJA</t>
  </si>
  <si>
    <t>HUNYADI UTCA</t>
  </si>
  <si>
    <t>ISKOLA UTCA</t>
  </si>
  <si>
    <t>JÓKAI UTCA</t>
  </si>
  <si>
    <t>JÓZSEF ATTILA UTCA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</si>
</sst>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\.\ d\.;@"/>
    <numFmt numFmtId="165" formatCode="_-* #,##0\ _F_t_-;\-* #,##0\ _F_t_-;_-* &quot;-&quot;??\ _F_t_-;_-@_-"/>
    <numFmt numFmtId="166" formatCode="mmm/yyyy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b/>
      <sz val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 CE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0"/>
      <name val="Arial Rounded MT Bold"/>
      <family val="2"/>
    </font>
    <font>
      <b/>
      <sz val="14"/>
      <name val="Arial Rounded MT Bold"/>
      <family val="2"/>
    </font>
    <font>
      <sz val="9"/>
      <name val="Arial Rounded MT Bold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"/>
      <family val="2"/>
    </font>
    <font>
      <b/>
      <sz val="8"/>
      <name val="Arial CE"/>
      <family val="0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 CE"/>
      <family val="0"/>
    </font>
    <font>
      <b/>
      <sz val="9"/>
      <color indexed="12"/>
      <name val="Arial CE"/>
      <family val="0"/>
    </font>
    <font>
      <sz val="12"/>
      <name val="Arial CE"/>
      <family val="0"/>
    </font>
    <font>
      <b/>
      <sz val="12"/>
      <name val="MS Sans Serif"/>
      <family val="0"/>
    </font>
    <font>
      <b/>
      <i/>
      <sz val="9"/>
      <name val="Arial"/>
      <family val="0"/>
    </font>
    <font>
      <sz val="20"/>
      <color indexed="10"/>
      <name val="Arial"/>
      <family val="0"/>
    </font>
    <font>
      <sz val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/>
      <right/>
      <top style="medium"/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7" fillId="4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1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Continuous"/>
    </xf>
    <xf numFmtId="0" fontId="0" fillId="24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25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3" fontId="5" fillId="7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164" fontId="5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Continuous"/>
    </xf>
    <xf numFmtId="3" fontId="3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5" fillId="10" borderId="14" xfId="0" applyFont="1" applyFill="1" applyBorder="1" applyAlignment="1">
      <alignment/>
    </xf>
    <xf numFmtId="0" fontId="5" fillId="10" borderId="15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Continuous"/>
    </xf>
    <xf numFmtId="0" fontId="3" fillId="24" borderId="18" xfId="0" applyFont="1" applyFill="1" applyBorder="1" applyAlignment="1">
      <alignment horizontal="left"/>
    </xf>
    <xf numFmtId="0" fontId="3" fillId="24" borderId="19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11" borderId="1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0" fontId="5" fillId="11" borderId="22" xfId="0" applyFont="1" applyFill="1" applyBorder="1" applyAlignment="1">
      <alignment/>
    </xf>
    <xf numFmtId="0" fontId="5" fillId="11" borderId="23" xfId="0" applyFont="1" applyFill="1" applyBorder="1" applyAlignment="1">
      <alignment/>
    </xf>
    <xf numFmtId="0" fontId="5" fillId="11" borderId="24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7" fillId="10" borderId="26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26" borderId="10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Fill="1" applyBorder="1" applyAlignment="1">
      <alignment horizontal="center" shrinkToFi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0" fillId="23" borderId="0" xfId="0" applyFill="1" applyBorder="1" applyAlignment="1">
      <alignment/>
    </xf>
    <xf numFmtId="49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49" fontId="0" fillId="0" borderId="0" xfId="0" applyNumberFormat="1" applyAlignment="1">
      <alignment horizontal="right"/>
    </xf>
    <xf numFmtId="0" fontId="0" fillId="15" borderId="0" xfId="0" applyFill="1" applyBorder="1" applyAlignment="1">
      <alignment/>
    </xf>
    <xf numFmtId="164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16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15" borderId="0" xfId="0" applyFill="1" applyAlignment="1">
      <alignment/>
    </xf>
    <xf numFmtId="0" fontId="19" fillId="0" borderId="0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5" fillId="21" borderId="0" xfId="0" applyFont="1" applyFill="1" applyAlignment="1">
      <alignment/>
    </xf>
    <xf numFmtId="49" fontId="5" fillId="0" borderId="0" xfId="0" applyNumberFormat="1" applyFont="1" applyAlignment="1">
      <alignment horizontal="right"/>
    </xf>
    <xf numFmtId="0" fontId="0" fillId="21" borderId="0" xfId="0" applyFill="1" applyAlignment="1">
      <alignment/>
    </xf>
    <xf numFmtId="164" fontId="5" fillId="21" borderId="0" xfId="0" applyNumberFormat="1" applyFont="1" applyFill="1" applyAlignment="1">
      <alignment/>
    </xf>
    <xf numFmtId="3" fontId="5" fillId="21" borderId="0" xfId="0" applyNumberFormat="1" applyFont="1" applyFill="1" applyAlignment="1">
      <alignment/>
    </xf>
    <xf numFmtId="0" fontId="8" fillId="25" borderId="0" xfId="0" applyFont="1" applyFill="1" applyAlignment="1">
      <alignment/>
    </xf>
    <xf numFmtId="164" fontId="0" fillId="15" borderId="0" xfId="0" applyNumberFormat="1" applyFont="1" applyFill="1" applyAlignment="1">
      <alignment/>
    </xf>
    <xf numFmtId="0" fontId="5" fillId="15" borderId="0" xfId="0" applyFont="1" applyFill="1" applyAlignment="1">
      <alignment/>
    </xf>
    <xf numFmtId="3" fontId="5" fillId="1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6" fillId="21" borderId="0" xfId="0" applyFont="1" applyFill="1" applyAlignment="1">
      <alignment/>
    </xf>
    <xf numFmtId="164" fontId="6" fillId="21" borderId="0" xfId="0" applyNumberFormat="1" applyFont="1" applyFill="1" applyAlignment="1">
      <alignment/>
    </xf>
    <xf numFmtId="0" fontId="6" fillId="21" borderId="0" xfId="0" applyFont="1" applyFill="1" applyAlignment="1">
      <alignment wrapText="1"/>
    </xf>
    <xf numFmtId="3" fontId="6" fillId="21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22" fillId="15" borderId="0" xfId="0" applyFont="1" applyFill="1" applyAlignment="1">
      <alignment/>
    </xf>
    <xf numFmtId="0" fontId="18" fillId="15" borderId="0" xfId="0" applyFont="1" applyFill="1" applyAlignment="1">
      <alignment/>
    </xf>
    <xf numFmtId="164" fontId="18" fillId="15" borderId="0" xfId="0" applyNumberFormat="1" applyFont="1" applyFill="1" applyAlignment="1">
      <alignment/>
    </xf>
    <xf numFmtId="3" fontId="18" fillId="15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9" fillId="15" borderId="0" xfId="0" applyFont="1" applyFill="1" applyBorder="1" applyAlignment="1">
      <alignment/>
    </xf>
    <xf numFmtId="3" fontId="0" fillId="15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21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 vertical="center" wrapText="1"/>
    </xf>
    <xf numFmtId="0" fontId="3" fillId="24" borderId="28" xfId="0" applyFont="1" applyFill="1" applyBorder="1" applyAlignment="1">
      <alignment/>
    </xf>
    <xf numFmtId="0" fontId="0" fillId="24" borderId="29" xfId="0" applyFill="1" applyBorder="1" applyAlignment="1">
      <alignment horizontal="centerContinuous"/>
    </xf>
    <xf numFmtId="0" fontId="0" fillId="24" borderId="30" xfId="0" applyFill="1" applyBorder="1" applyAlignment="1">
      <alignment horizontal="center"/>
    </xf>
    <xf numFmtId="0" fontId="3" fillId="24" borderId="31" xfId="0" applyFont="1" applyFill="1" applyBorder="1" applyAlignment="1">
      <alignment vertical="center" wrapText="1"/>
    </xf>
    <xf numFmtId="0" fontId="0" fillId="24" borderId="29" xfId="0" applyFill="1" applyBorder="1" applyAlignment="1">
      <alignment/>
    </xf>
    <xf numFmtId="0" fontId="3" fillId="24" borderId="29" xfId="0" applyFon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29" xfId="0" applyFill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/>
    </xf>
    <xf numFmtId="49" fontId="7" fillId="7" borderId="0" xfId="0" applyNumberFormat="1" applyFont="1" applyFill="1" applyBorder="1" applyAlignment="1">
      <alignment/>
    </xf>
    <xf numFmtId="3" fontId="7" fillId="7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49" fontId="0" fillId="7" borderId="0" xfId="0" applyNumberFormat="1" applyFont="1" applyFill="1" applyBorder="1" applyAlignment="1">
      <alignment/>
    </xf>
    <xf numFmtId="0" fontId="8" fillId="7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8" fillId="7" borderId="10" xfId="0" applyFont="1" applyFill="1" applyBorder="1" applyAlignment="1">
      <alignment vertical="center" wrapText="1"/>
    </xf>
    <xf numFmtId="3" fontId="5" fillId="24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25" borderId="0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4" borderId="26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5" fillId="4" borderId="21" xfId="0" applyNumberFormat="1" applyFont="1" applyFill="1" applyBorder="1" applyAlignment="1">
      <alignment/>
    </xf>
    <xf numFmtId="3" fontId="0" fillId="15" borderId="0" xfId="0" applyNumberFormat="1" applyFill="1" applyAlignment="1">
      <alignment/>
    </xf>
    <xf numFmtId="3" fontId="5" fillId="7" borderId="0" xfId="0" applyNumberFormat="1" applyFont="1" applyFill="1" applyAlignment="1">
      <alignment/>
    </xf>
    <xf numFmtId="0" fontId="5" fillId="24" borderId="32" xfId="0" applyFont="1" applyFill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24" borderId="32" xfId="0" applyNumberFormat="1" applyFont="1" applyFill="1" applyBorder="1" applyAlignment="1">
      <alignment/>
    </xf>
    <xf numFmtId="0" fontId="5" fillId="24" borderId="29" xfId="0" applyFont="1" applyFill="1" applyBorder="1" applyAlignment="1">
      <alignment horizontal="center"/>
    </xf>
    <xf numFmtId="0" fontId="8" fillId="0" borderId="25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Alignment="1">
      <alignment/>
    </xf>
    <xf numFmtId="3" fontId="5" fillId="4" borderId="0" xfId="0" applyNumberFormat="1" applyFont="1" applyFill="1" applyBorder="1" applyAlignment="1">
      <alignment horizontal="right"/>
    </xf>
    <xf numFmtId="0" fontId="5" fillId="11" borderId="0" xfId="0" applyFont="1" applyFill="1" applyBorder="1" applyAlignment="1">
      <alignment/>
    </xf>
    <xf numFmtId="3" fontId="5" fillId="11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8" fillId="7" borderId="29" xfId="0" applyFont="1" applyFill="1" applyBorder="1" applyAlignment="1">
      <alignment vertical="center"/>
    </xf>
    <xf numFmtId="1" fontId="5" fillId="7" borderId="32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4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13" xfId="0" applyFill="1" applyBorder="1" applyAlignment="1">
      <alignment wrapText="1"/>
    </xf>
    <xf numFmtId="0" fontId="5" fillId="4" borderId="32" xfId="0" applyFont="1" applyFill="1" applyBorder="1" applyAlignment="1">
      <alignment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5" fillId="4" borderId="33" xfId="0" applyFont="1" applyFill="1" applyBorder="1" applyAlignment="1">
      <alignment/>
    </xf>
    <xf numFmtId="0" fontId="6" fillId="7" borderId="29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5" fillId="4" borderId="37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5" fillId="4" borderId="32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/>
    </xf>
    <xf numFmtId="3" fontId="5" fillId="4" borderId="33" xfId="0" applyNumberFormat="1" applyFont="1" applyFill="1" applyBorder="1" applyAlignment="1">
      <alignment/>
    </xf>
    <xf numFmtId="3" fontId="6" fillId="7" borderId="29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/>
    </xf>
    <xf numFmtId="0" fontId="5" fillId="27" borderId="27" xfId="0" applyFont="1" applyFill="1" applyBorder="1" applyAlignment="1">
      <alignment/>
    </xf>
    <xf numFmtId="0" fontId="0" fillId="0" borderId="39" xfId="0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5" fillId="24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5" fillId="0" borderId="40" xfId="0" applyNumberFormat="1" applyFont="1" applyFill="1" applyBorder="1" applyAlignment="1">
      <alignment/>
    </xf>
    <xf numFmtId="0" fontId="5" fillId="24" borderId="41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5" fillId="4" borderId="42" xfId="0" applyNumberFormat="1" applyFont="1" applyFill="1" applyBorder="1" applyAlignment="1">
      <alignment/>
    </xf>
    <xf numFmtId="3" fontId="5" fillId="4" borderId="40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5" fillId="4" borderId="47" xfId="0" applyFont="1" applyFill="1" applyBorder="1" applyAlignment="1">
      <alignment/>
    </xf>
    <xf numFmtId="3" fontId="5" fillId="4" borderId="47" xfId="0" applyNumberFormat="1" applyFont="1" applyFill="1" applyBorder="1" applyAlignment="1">
      <alignment/>
    </xf>
    <xf numFmtId="3" fontId="5" fillId="4" borderId="48" xfId="0" applyNumberFormat="1" applyFont="1" applyFill="1" applyBorder="1" applyAlignment="1">
      <alignment/>
    </xf>
    <xf numFmtId="3" fontId="6" fillId="7" borderId="29" xfId="0" applyNumberFormat="1" applyFont="1" applyFill="1" applyBorder="1" applyAlignment="1">
      <alignment vertical="center"/>
    </xf>
    <xf numFmtId="0" fontId="5" fillId="4" borderId="42" xfId="0" applyFont="1" applyFill="1" applyBorder="1" applyAlignment="1">
      <alignment/>
    </xf>
    <xf numFmtId="0" fontId="5" fillId="4" borderId="48" xfId="0" applyFont="1" applyFill="1" applyBorder="1" applyAlignment="1">
      <alignment/>
    </xf>
    <xf numFmtId="3" fontId="5" fillId="4" borderId="49" xfId="0" applyNumberFormat="1" applyFont="1" applyFill="1" applyBorder="1" applyAlignment="1">
      <alignment/>
    </xf>
    <xf numFmtId="0" fontId="5" fillId="7" borderId="29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24" borderId="29" xfId="0" applyFill="1" applyBorder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Alignment="1">
      <alignment/>
    </xf>
    <xf numFmtId="0" fontId="0" fillId="4" borderId="51" xfId="0" applyFill="1" applyBorder="1" applyAlignment="1">
      <alignment/>
    </xf>
    <xf numFmtId="3" fontId="5" fillId="4" borderId="0" xfId="0" applyNumberFormat="1" applyFont="1" applyFill="1" applyAlignment="1">
      <alignment/>
    </xf>
    <xf numFmtId="3" fontId="5" fillId="0" borderId="4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8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164" fontId="0" fillId="24" borderId="0" xfId="0" applyNumberFormat="1" applyFill="1" applyBorder="1" applyAlignment="1">
      <alignment/>
    </xf>
    <xf numFmtId="164" fontId="5" fillId="24" borderId="0" xfId="0" applyNumberFormat="1" applyFont="1" applyFill="1" applyBorder="1" applyAlignment="1">
      <alignment horizontal="centerContinuous"/>
    </xf>
    <xf numFmtId="164" fontId="0" fillId="4" borderId="0" xfId="0" applyNumberFormat="1" applyFill="1" applyBorder="1" applyAlignment="1">
      <alignment/>
    </xf>
    <xf numFmtId="164" fontId="5" fillId="4" borderId="0" xfId="0" applyNumberFormat="1" applyFont="1" applyFill="1" applyBorder="1" applyAlignment="1">
      <alignment horizontal="centerContinuous"/>
    </xf>
    <xf numFmtId="0" fontId="3" fillId="24" borderId="10" xfId="0" applyFont="1" applyFill="1" applyBorder="1" applyAlignment="1">
      <alignment vertical="center" wrapText="1"/>
    </xf>
    <xf numFmtId="0" fontId="3" fillId="24" borderId="42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/>
    </xf>
    <xf numFmtId="0" fontId="0" fillId="0" borderId="40" xfId="0" applyFill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2" fontId="5" fillId="11" borderId="10" xfId="0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3" fontId="7" fillId="11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0" fillId="0" borderId="10" xfId="40" applyNumberFormat="1" applyFill="1" applyBorder="1" applyAlignment="1">
      <alignment horizontal="center" vertical="center"/>
    </xf>
    <xf numFmtId="165" fontId="0" fillId="0" borderId="10" xfId="40" applyNumberFormat="1" applyBorder="1" applyAlignment="1">
      <alignment/>
    </xf>
    <xf numFmtId="0" fontId="0" fillId="0" borderId="44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5" fillId="4" borderId="44" xfId="0" applyFont="1" applyFill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5" fillId="4" borderId="10" xfId="0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44" fillId="7" borderId="44" xfId="0" applyFont="1" applyFill="1" applyBorder="1" applyAlignment="1">
      <alignment vertical="center" wrapText="1"/>
    </xf>
    <xf numFmtId="3" fontId="5" fillId="7" borderId="10" xfId="0" applyNumberFormat="1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3" fontId="0" fillId="0" borderId="54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5" fillId="7" borderId="29" xfId="0" applyNumberFormat="1" applyFont="1" applyFill="1" applyBorder="1" applyAlignment="1">
      <alignment horizontal="center" vertical="center" wrapText="1"/>
    </xf>
    <xf numFmtId="3" fontId="5" fillId="4" borderId="55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/>
    </xf>
    <xf numFmtId="3" fontId="5" fillId="4" borderId="55" xfId="0" applyNumberFormat="1" applyFont="1" applyFill="1" applyBorder="1" applyAlignment="1">
      <alignment/>
    </xf>
    <xf numFmtId="3" fontId="5" fillId="7" borderId="29" xfId="0" applyNumberFormat="1" applyFont="1" applyFill="1" applyBorder="1" applyAlignment="1">
      <alignment/>
    </xf>
    <xf numFmtId="0" fontId="45" fillId="0" borderId="44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39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26" borderId="10" xfId="0" applyFont="1" applyFill="1" applyBorder="1" applyAlignment="1">
      <alignment/>
    </xf>
    <xf numFmtId="0" fontId="46" fillId="26" borderId="5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5" fillId="0" borderId="43" xfId="0" applyFont="1" applyBorder="1" applyAlignment="1">
      <alignment/>
    </xf>
    <xf numFmtId="0" fontId="45" fillId="0" borderId="42" xfId="0" applyFont="1" applyBorder="1" applyAlignment="1">
      <alignment/>
    </xf>
    <xf numFmtId="0" fontId="46" fillId="0" borderId="42" xfId="0" applyFont="1" applyBorder="1" applyAlignment="1">
      <alignment/>
    </xf>
    <xf numFmtId="0" fontId="46" fillId="26" borderId="42" xfId="0" applyFont="1" applyFill="1" applyBorder="1" applyAlignment="1">
      <alignment/>
    </xf>
    <xf numFmtId="0" fontId="46" fillId="26" borderId="48" xfId="0" applyFont="1" applyFill="1" applyBorder="1" applyAlignment="1">
      <alignment/>
    </xf>
    <xf numFmtId="0" fontId="0" fillId="0" borderId="44" xfId="0" applyBorder="1" applyAlignment="1">
      <alignment/>
    </xf>
    <xf numFmtId="0" fontId="5" fillId="0" borderId="10" xfId="0" applyFont="1" applyBorder="1" applyAlignment="1">
      <alignment/>
    </xf>
    <xf numFmtId="0" fontId="5" fillId="26" borderId="10" xfId="0" applyFont="1" applyFill="1" applyBorder="1" applyAlignment="1">
      <alignment/>
    </xf>
    <xf numFmtId="0" fontId="5" fillId="26" borderId="5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0" fontId="16" fillId="19" borderId="56" xfId="0" applyFont="1" applyFill="1" applyBorder="1" applyAlignment="1">
      <alignment vertical="center" textRotation="90" wrapText="1" readingOrder="2"/>
    </xf>
    <xf numFmtId="0" fontId="5" fillId="0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3" fontId="5" fillId="7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7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7" borderId="0" xfId="0" applyFont="1" applyFill="1" applyBorder="1" applyAlignment="1">
      <alignment/>
    </xf>
    <xf numFmtId="49" fontId="0" fillId="7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5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9" fontId="5" fillId="7" borderId="0" xfId="0" applyNumberFormat="1" applyFont="1" applyFill="1" applyBorder="1" applyAlignment="1">
      <alignment/>
    </xf>
    <xf numFmtId="3" fontId="5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49" fontId="5" fillId="7" borderId="0" xfId="0" applyNumberFormat="1" applyFont="1" applyFill="1" applyBorder="1" applyAlignment="1">
      <alignment/>
    </xf>
    <xf numFmtId="3" fontId="5" fillId="7" borderId="0" xfId="0" applyNumberFormat="1" applyFont="1" applyFill="1" applyBorder="1" applyAlignment="1">
      <alignment/>
    </xf>
    <xf numFmtId="0" fontId="5" fillId="7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2" fontId="5" fillId="7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3" fontId="0" fillId="15" borderId="0" xfId="0" applyNumberFormat="1" applyFont="1" applyFill="1" applyAlignment="1">
      <alignment/>
    </xf>
    <xf numFmtId="0" fontId="2" fillId="0" borderId="57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1" fillId="0" borderId="29" xfId="0" applyFont="1" applyBorder="1" applyAlignment="1">
      <alignment horizontal="center" vertical="top" wrapText="1"/>
    </xf>
    <xf numFmtId="0" fontId="51" fillId="0" borderId="58" xfId="0" applyFont="1" applyBorder="1" applyAlignment="1">
      <alignment vertical="top" wrapText="1"/>
    </xf>
    <xf numFmtId="3" fontId="51" fillId="0" borderId="58" xfId="0" applyNumberFormat="1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center" wrapText="1"/>
    </xf>
    <xf numFmtId="0" fontId="51" fillId="0" borderId="59" xfId="0" applyFont="1" applyBorder="1" applyAlignment="1">
      <alignment vertical="center" wrapText="1"/>
    </xf>
    <xf numFmtId="3" fontId="51" fillId="0" borderId="59" xfId="0" applyNumberFormat="1" applyFont="1" applyBorder="1" applyAlignment="1">
      <alignment vertical="center" wrapText="1"/>
    </xf>
    <xf numFmtId="3" fontId="51" fillId="0" borderId="29" xfId="0" applyNumberFormat="1" applyFont="1" applyBorder="1" applyAlignment="1">
      <alignment vertical="center" wrapText="1"/>
    </xf>
    <xf numFmtId="0" fontId="51" fillId="0" borderId="6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58" xfId="0" applyFont="1" applyBorder="1" applyAlignment="1">
      <alignment vertical="center" wrapText="1"/>
    </xf>
    <xf numFmtId="3" fontId="49" fillId="0" borderId="61" xfId="0" applyNumberFormat="1" applyFont="1" applyBorder="1" applyAlignment="1">
      <alignment vertical="center" wrapText="1"/>
    </xf>
    <xf numFmtId="3" fontId="49" fillId="0" borderId="29" xfId="0" applyNumberFormat="1" applyFont="1" applyBorder="1" applyAlignment="1">
      <alignment vertical="center" wrapText="1"/>
    </xf>
    <xf numFmtId="3" fontId="49" fillId="0" borderId="0" xfId="0" applyNumberFormat="1" applyFont="1" applyAlignment="1">
      <alignment vertical="center"/>
    </xf>
    <xf numFmtId="3" fontId="49" fillId="0" borderId="58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0" fontId="51" fillId="0" borderId="29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5" fillId="25" borderId="10" xfId="0" applyFont="1" applyFill="1" applyBorder="1" applyAlignment="1">
      <alignment/>
    </xf>
    <xf numFmtId="3" fontId="5" fillId="2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8" fillId="7" borderId="10" xfId="0" applyFont="1" applyFill="1" applyBorder="1" applyAlignment="1">
      <alignment/>
    </xf>
    <xf numFmtId="3" fontId="18" fillId="7" borderId="10" xfId="0" applyNumberFormat="1" applyFont="1" applyFill="1" applyBorder="1" applyAlignment="1">
      <alignment/>
    </xf>
    <xf numFmtId="3" fontId="5" fillId="25" borderId="10" xfId="0" applyNumberFormat="1" applyFont="1" applyFill="1" applyBorder="1" applyAlignment="1">
      <alignment horizontal="center"/>
    </xf>
    <xf numFmtId="0" fontId="48" fillId="4" borderId="0" xfId="0" applyFont="1" applyFill="1" applyAlignment="1">
      <alignment horizontal="centerContinuous" vertical="center" wrapText="1"/>
    </xf>
    <xf numFmtId="0" fontId="22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0" fontId="3" fillId="4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49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 vertical="center"/>
    </xf>
    <xf numFmtId="3" fontId="5" fillId="4" borderId="65" xfId="0" applyNumberFormat="1" applyFont="1" applyFill="1" applyBorder="1" applyAlignment="1">
      <alignment horizontal="right" vertical="center"/>
    </xf>
    <xf numFmtId="3" fontId="0" fillId="4" borderId="10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justify" vertical="center" wrapText="1"/>
    </xf>
    <xf numFmtId="0" fontId="0" fillId="0" borderId="66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center" vertical="center"/>
    </xf>
    <xf numFmtId="3" fontId="0" fillId="4" borderId="46" xfId="0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 horizontal="justify" vertical="center" wrapText="1"/>
    </xf>
    <xf numFmtId="3" fontId="0" fillId="0" borderId="46" xfId="0" applyNumberFormat="1" applyFont="1" applyBorder="1" applyAlignment="1">
      <alignment vertical="center"/>
    </xf>
    <xf numFmtId="3" fontId="5" fillId="4" borderId="67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3" fontId="45" fillId="4" borderId="10" xfId="0" applyNumberFormat="1" applyFont="1" applyFill="1" applyBorder="1" applyAlignment="1">
      <alignment vertical="center" wrapText="1"/>
    </xf>
    <xf numFmtId="0" fontId="45" fillId="4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3" fontId="45" fillId="0" borderId="42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52" fillId="8" borderId="10" xfId="0" applyFont="1" applyFill="1" applyBorder="1" applyAlignment="1">
      <alignment vertical="center" wrapText="1"/>
    </xf>
    <xf numFmtId="3" fontId="52" fillId="8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42" xfId="0" applyNumberFormat="1" applyFont="1" applyBorder="1" applyAlignment="1">
      <alignment horizontal="justify" vertical="center" wrapText="1"/>
    </xf>
    <xf numFmtId="3" fontId="45" fillId="0" borderId="10" xfId="0" applyNumberFormat="1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4" fillId="4" borderId="17" xfId="0" applyFont="1" applyFill="1" applyBorder="1" applyAlignment="1">
      <alignment horizontal="center" vertical="center" textRotation="90"/>
    </xf>
    <xf numFmtId="0" fontId="54" fillId="4" borderId="18" xfId="0" applyFont="1" applyFill="1" applyBorder="1" applyAlignment="1">
      <alignment horizontal="center" vertical="center" wrapText="1"/>
    </xf>
    <xf numFmtId="0" fontId="54" fillId="4" borderId="68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justify" vertical="center" wrapText="1"/>
    </xf>
    <xf numFmtId="3" fontId="0" fillId="0" borderId="44" xfId="0" applyNumberFormat="1" applyBorder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justify" vertical="center"/>
    </xf>
    <xf numFmtId="0" fontId="55" fillId="0" borderId="2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66" xfId="0" applyFont="1" applyBorder="1" applyAlignment="1">
      <alignment horizontal="justify" vertical="center" wrapText="1"/>
    </xf>
    <xf numFmtId="3" fontId="45" fillId="0" borderId="55" xfId="0" applyNumberFormat="1" applyFont="1" applyBorder="1" applyAlignment="1">
      <alignment/>
    </xf>
    <xf numFmtId="3" fontId="56" fillId="4" borderId="55" xfId="0" applyNumberFormat="1" applyFont="1" applyFill="1" applyBorder="1" applyAlignment="1">
      <alignment/>
    </xf>
    <xf numFmtId="3" fontId="56" fillId="4" borderId="39" xfId="0" applyNumberFormat="1" applyFont="1" applyFill="1" applyBorder="1" applyAlignment="1">
      <alignment/>
    </xf>
    <xf numFmtId="3" fontId="57" fillId="4" borderId="39" xfId="0" applyNumberFormat="1" applyFont="1" applyFill="1" applyBorder="1" applyAlignment="1">
      <alignment/>
    </xf>
    <xf numFmtId="3" fontId="56" fillId="4" borderId="69" xfId="0" applyNumberFormat="1" applyFont="1" applyFill="1" applyBorder="1" applyAlignment="1">
      <alignment/>
    </xf>
    <xf numFmtId="0" fontId="2" fillId="0" borderId="49" xfId="0" applyFont="1" applyBorder="1" applyAlignment="1">
      <alignment horizontal="justify" vertical="center" wrapText="1"/>
    </xf>
    <xf numFmtId="3" fontId="45" fillId="0" borderId="10" xfId="0" applyNumberFormat="1" applyFont="1" applyBorder="1" applyAlignment="1">
      <alignment/>
    </xf>
    <xf numFmtId="3" fontId="56" fillId="4" borderId="10" xfId="0" applyNumberFormat="1" applyFont="1" applyFill="1" applyBorder="1" applyAlignment="1">
      <alignment/>
    </xf>
    <xf numFmtId="3" fontId="57" fillId="4" borderId="10" xfId="0" applyNumberFormat="1" applyFont="1" applyFill="1" applyBorder="1" applyAlignment="1">
      <alignment/>
    </xf>
    <xf numFmtId="3" fontId="56" fillId="4" borderId="65" xfId="0" applyNumberFormat="1" applyFont="1" applyFill="1" applyBorder="1" applyAlignment="1">
      <alignment/>
    </xf>
    <xf numFmtId="0" fontId="2" fillId="0" borderId="70" xfId="0" applyFont="1" applyBorder="1" applyAlignment="1">
      <alignment vertical="center" wrapText="1"/>
    </xf>
    <xf numFmtId="3" fontId="45" fillId="0" borderId="39" xfId="0" applyNumberFormat="1" applyFont="1" applyBorder="1" applyAlignment="1">
      <alignment/>
    </xf>
    <xf numFmtId="3" fontId="56" fillId="4" borderId="71" xfId="0" applyNumberFormat="1" applyFont="1" applyFill="1" applyBorder="1" applyAlignment="1">
      <alignment/>
    </xf>
    <xf numFmtId="0" fontId="55" fillId="4" borderId="17" xfId="0" applyFont="1" applyFill="1" applyBorder="1" applyAlignment="1">
      <alignment vertical="center" wrapText="1"/>
    </xf>
    <xf numFmtId="3" fontId="52" fillId="4" borderId="18" xfId="0" applyNumberFormat="1" applyFont="1" applyFill="1" applyBorder="1" applyAlignment="1">
      <alignment vertical="center"/>
    </xf>
    <xf numFmtId="3" fontId="58" fillId="4" borderId="18" xfId="0" applyNumberFormat="1" applyFont="1" applyFill="1" applyBorder="1" applyAlignment="1">
      <alignment vertical="center"/>
    </xf>
    <xf numFmtId="3" fontId="59" fillId="4" borderId="18" xfId="0" applyNumberFormat="1" applyFont="1" applyFill="1" applyBorder="1" applyAlignment="1">
      <alignment vertical="center"/>
    </xf>
    <xf numFmtId="3" fontId="56" fillId="4" borderId="68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45" fillId="0" borderId="74" xfId="0" applyNumberFormat="1" applyFont="1" applyBorder="1" applyAlignment="1">
      <alignment horizontal="right" vertical="center" wrapText="1"/>
    </xf>
    <xf numFmtId="3" fontId="45" fillId="0" borderId="55" xfId="0" applyNumberFormat="1" applyFont="1" applyBorder="1" applyAlignment="1">
      <alignment horizontal="right" wrapText="1"/>
    </xf>
    <xf numFmtId="3" fontId="45" fillId="0" borderId="75" xfId="0" applyNumberFormat="1" applyFont="1" applyBorder="1" applyAlignment="1">
      <alignment horizontal="right" wrapText="1"/>
    </xf>
    <xf numFmtId="3" fontId="45" fillId="0" borderId="48" xfId="0" applyNumberFormat="1" applyFont="1" applyBorder="1" applyAlignment="1">
      <alignment horizontal="right" wrapText="1"/>
    </xf>
    <xf numFmtId="3" fontId="45" fillId="0" borderId="44" xfId="0" applyNumberFormat="1" applyFont="1" applyBorder="1" applyAlignment="1">
      <alignment horizontal="right"/>
    </xf>
    <xf numFmtId="3" fontId="45" fillId="0" borderId="44" xfId="0" applyNumberFormat="1" applyFont="1" applyBorder="1" applyAlignment="1">
      <alignment horizontal="right" wrapText="1"/>
    </xf>
    <xf numFmtId="3" fontId="56" fillId="4" borderId="44" xfId="0" applyNumberFormat="1" applyFont="1" applyFill="1" applyBorder="1" applyAlignment="1">
      <alignment horizontal="right" wrapText="1"/>
    </xf>
    <xf numFmtId="3" fontId="56" fillId="0" borderId="44" xfId="0" applyNumberFormat="1" applyFont="1" applyBorder="1" applyAlignment="1">
      <alignment horizontal="right" wrapText="1"/>
    </xf>
    <xf numFmtId="3" fontId="56" fillId="4" borderId="76" xfId="0" applyNumberFormat="1" applyFont="1" applyFill="1" applyBorder="1" applyAlignment="1">
      <alignment horizontal="right" wrapText="1"/>
    </xf>
    <xf numFmtId="3" fontId="45" fillId="0" borderId="77" xfId="0" applyNumberFormat="1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right" wrapText="1"/>
    </xf>
    <xf numFmtId="3" fontId="45" fillId="0" borderId="42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 horizontal="right"/>
    </xf>
    <xf numFmtId="3" fontId="56" fillId="4" borderId="10" xfId="0" applyNumberFormat="1" applyFont="1" applyFill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3" fontId="56" fillId="4" borderId="65" xfId="0" applyNumberFormat="1" applyFont="1" applyFill="1" applyBorder="1" applyAlignment="1">
      <alignment horizontal="right" wrapText="1"/>
    </xf>
    <xf numFmtId="3" fontId="45" fillId="0" borderId="78" xfId="0" applyNumberFormat="1" applyFont="1" applyBorder="1" applyAlignment="1">
      <alignment horizontal="right" vertical="center" wrapText="1"/>
    </xf>
    <xf numFmtId="3" fontId="45" fillId="0" borderId="39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/>
    </xf>
    <xf numFmtId="3" fontId="56" fillId="4" borderId="55" xfId="0" applyNumberFormat="1" applyFont="1" applyFill="1" applyBorder="1" applyAlignment="1">
      <alignment horizontal="right" wrapText="1"/>
    </xf>
    <xf numFmtId="3" fontId="56" fillId="0" borderId="55" xfId="0" applyNumberFormat="1" applyFont="1" applyBorder="1" applyAlignment="1">
      <alignment horizontal="right" wrapText="1"/>
    </xf>
    <xf numFmtId="3" fontId="56" fillId="4" borderId="79" xfId="0" applyNumberFormat="1" applyFont="1" applyFill="1" applyBorder="1" applyAlignment="1">
      <alignment horizontal="right" wrapText="1"/>
    </xf>
    <xf numFmtId="3" fontId="52" fillId="4" borderId="72" xfId="0" applyNumberFormat="1" applyFont="1" applyFill="1" applyBorder="1" applyAlignment="1">
      <alignment horizontal="right" vertical="center" wrapText="1"/>
    </xf>
    <xf numFmtId="3" fontId="56" fillId="4" borderId="18" xfId="0" applyNumberFormat="1" applyFont="1" applyFill="1" applyBorder="1" applyAlignment="1">
      <alignment horizontal="right" vertical="center" wrapText="1"/>
    </xf>
    <xf numFmtId="3" fontId="58" fillId="4" borderId="61" xfId="0" applyNumberFormat="1" applyFont="1" applyFill="1" applyBorder="1" applyAlignment="1">
      <alignment horizontal="right" vertical="center" wrapText="1"/>
    </xf>
    <xf numFmtId="3" fontId="56" fillId="4" borderId="29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60" fillId="4" borderId="10" xfId="0" applyFont="1" applyFill="1" applyBorder="1" applyAlignment="1">
      <alignment horizontal="centerContinuous" vertical="center" wrapText="1"/>
    </xf>
    <xf numFmtId="0" fontId="60" fillId="4" borderId="10" xfId="0" applyFont="1" applyFill="1" applyBorder="1" applyAlignment="1">
      <alignment horizontal="centerContinuous" vertical="center"/>
    </xf>
    <xf numFmtId="0" fontId="60" fillId="0" borderId="10" xfId="0" applyFont="1" applyBorder="1" applyAlignment="1">
      <alignment horizontal="centerContinuous" vertical="center"/>
    </xf>
    <xf numFmtId="0" fontId="60" fillId="0" borderId="10" xfId="0" applyFont="1" applyBorder="1" applyAlignment="1">
      <alignment horizontal="justify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3" fontId="60" fillId="0" borderId="55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Continuous" vertical="center"/>
    </xf>
    <xf numFmtId="0" fontId="23" fillId="0" borderId="10" xfId="0" applyFont="1" applyBorder="1" applyAlignment="1">
      <alignment horizontal="justify" vertical="center" wrapText="1"/>
    </xf>
    <xf numFmtId="3" fontId="60" fillId="4" borderId="10" xfId="0" applyNumberFormat="1" applyFont="1" applyFill="1" applyBorder="1" applyAlignment="1">
      <alignment horizontal="right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23" fillId="4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3" fontId="5" fillId="7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3" fontId="5" fillId="4" borderId="44" xfId="0" applyNumberFormat="1" applyFont="1" applyFill="1" applyBorder="1" applyAlignment="1">
      <alignment/>
    </xf>
    <xf numFmtId="0" fontId="6" fillId="4" borderId="29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9" fillId="15" borderId="62" xfId="0" applyFont="1" applyFill="1" applyBorder="1" applyAlignment="1">
      <alignment vertical="center" wrapText="1"/>
    </xf>
    <xf numFmtId="0" fontId="0" fillId="15" borderId="63" xfId="0" applyFill="1" applyBorder="1" applyAlignment="1">
      <alignment/>
    </xf>
    <xf numFmtId="0" fontId="9" fillId="0" borderId="49" xfId="0" applyFont="1" applyFill="1" applyBorder="1" applyAlignment="1">
      <alignment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165" fontId="0" fillId="0" borderId="0" xfId="40" applyNumberFormat="1" applyBorder="1" applyAlignment="1">
      <alignment/>
    </xf>
    <xf numFmtId="165" fontId="0" fillId="0" borderId="65" xfId="40" applyNumberFormat="1" applyFill="1" applyBorder="1" applyAlignment="1">
      <alignment horizontal="center" vertical="center"/>
    </xf>
    <xf numFmtId="165" fontId="0" fillId="0" borderId="65" xfId="40" applyNumberFormat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40" applyNumberFormat="1" applyFont="1" applyFill="1" applyBorder="1" applyAlignment="1">
      <alignment/>
    </xf>
    <xf numFmtId="165" fontId="0" fillId="0" borderId="10" xfId="40" applyNumberFormat="1" applyFont="1" applyBorder="1" applyAlignment="1">
      <alignment/>
    </xf>
    <xf numFmtId="165" fontId="0" fillId="0" borderId="65" xfId="4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9" xfId="0" applyFont="1" applyFill="1" applyBorder="1" applyAlignment="1">
      <alignment wrapText="1"/>
    </xf>
    <xf numFmtId="165" fontId="0" fillId="0" borderId="10" xfId="40" applyNumberFormat="1" applyFont="1" applyFill="1" applyBorder="1" applyAlignment="1">
      <alignment horizontal="center" vertical="center"/>
    </xf>
    <xf numFmtId="165" fontId="0" fillId="0" borderId="65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1" borderId="51" xfId="0" applyFont="1" applyFill="1" applyBorder="1" applyAlignment="1">
      <alignment wrapText="1"/>
    </xf>
    <xf numFmtId="0" fontId="5" fillId="21" borderId="46" xfId="0" applyFont="1" applyFill="1" applyBorder="1" applyAlignment="1">
      <alignment/>
    </xf>
    <xf numFmtId="165" fontId="5" fillId="21" borderId="46" xfId="40" applyNumberFormat="1" applyFont="1" applyFill="1" applyBorder="1" applyAlignment="1">
      <alignment/>
    </xf>
    <xf numFmtId="165" fontId="5" fillId="21" borderId="67" xfId="40" applyNumberFormat="1" applyFont="1" applyFill="1" applyBorder="1" applyAlignment="1">
      <alignment/>
    </xf>
    <xf numFmtId="2" fontId="5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0" fontId="5" fillId="23" borderId="0" xfId="0" applyFont="1" applyFill="1" applyBorder="1" applyAlignment="1">
      <alignment horizontal="left" vertical="center"/>
    </xf>
    <xf numFmtId="49" fontId="5" fillId="23" borderId="0" xfId="0" applyNumberFormat="1" applyFont="1" applyFill="1" applyBorder="1" applyAlignment="1">
      <alignment horizontal="right" vertical="center"/>
    </xf>
    <xf numFmtId="3" fontId="5" fillId="23" borderId="0" xfId="0" applyNumberFormat="1" applyFont="1" applyFill="1" applyBorder="1" applyAlignment="1">
      <alignment horizontal="right" vertical="center" wrapText="1"/>
    </xf>
    <xf numFmtId="3" fontId="5" fillId="23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23" borderId="0" xfId="0" applyFont="1" applyFill="1" applyAlignment="1">
      <alignment horizontal="right" vertical="center"/>
    </xf>
    <xf numFmtId="164" fontId="5" fillId="23" borderId="0" xfId="0" applyNumberFormat="1" applyFont="1" applyFill="1" applyAlignment="1">
      <alignment vertical="center"/>
    </xf>
    <xf numFmtId="0" fontId="5" fillId="23" borderId="0" xfId="0" applyFont="1" applyFill="1" applyBorder="1" applyAlignment="1">
      <alignment vertical="center"/>
    </xf>
    <xf numFmtId="3" fontId="5" fillId="23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23" borderId="0" xfId="0" applyFill="1" applyAlignment="1">
      <alignment horizontal="right" vertical="center"/>
    </xf>
    <xf numFmtId="164" fontId="0" fillId="23" borderId="0" xfId="0" applyNumberFormat="1" applyFill="1" applyAlignment="1">
      <alignment vertical="center"/>
    </xf>
    <xf numFmtId="0" fontId="10" fillId="0" borderId="57" xfId="0" applyFont="1" applyBorder="1" applyAlignment="1">
      <alignment horizontal="right" vertical="center"/>
    </xf>
    <xf numFmtId="164" fontId="10" fillId="0" borderId="57" xfId="0" applyNumberFormat="1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3" fontId="10" fillId="0" borderId="57" xfId="0" applyNumberFormat="1" applyFont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5" fillId="23" borderId="0" xfId="0" applyFont="1" applyFill="1" applyAlignment="1">
      <alignment vertical="center"/>
    </xf>
    <xf numFmtId="0" fontId="0" fillId="0" borderId="11" xfId="0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 shrinkToFit="1"/>
    </xf>
    <xf numFmtId="0" fontId="6" fillId="21" borderId="8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164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 vertical="center" wrapText="1"/>
    </xf>
    <xf numFmtId="0" fontId="6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5" fillId="0" borderId="80" xfId="0" applyFont="1" applyBorder="1" applyAlignment="1">
      <alignment/>
    </xf>
    <xf numFmtId="0" fontId="0" fillId="0" borderId="80" xfId="0" applyFont="1" applyBorder="1" applyAlignment="1">
      <alignment/>
    </xf>
    <xf numFmtId="0" fontId="6" fillId="0" borderId="80" xfId="0" applyFont="1" applyBorder="1" applyAlignment="1">
      <alignment/>
    </xf>
    <xf numFmtId="0" fontId="0" fillId="0" borderId="80" xfId="0" applyBorder="1" applyAlignment="1">
      <alignment/>
    </xf>
    <xf numFmtId="164" fontId="0" fillId="0" borderId="80" xfId="0" applyNumberFormat="1" applyBorder="1" applyAlignment="1">
      <alignment/>
    </xf>
    <xf numFmtId="49" fontId="6" fillId="0" borderId="80" xfId="0" applyNumberFormat="1" applyFont="1" applyBorder="1" applyAlignment="1">
      <alignment/>
    </xf>
    <xf numFmtId="0" fontId="5" fillId="21" borderId="32" xfId="0" applyFont="1" applyFill="1" applyBorder="1" applyAlignment="1">
      <alignment/>
    </xf>
    <xf numFmtId="0" fontId="5" fillId="21" borderId="81" xfId="0" applyFont="1" applyFill="1" applyBorder="1" applyAlignment="1">
      <alignment/>
    </xf>
    <xf numFmtId="0" fontId="0" fillId="21" borderId="81" xfId="0" applyFill="1" applyBorder="1" applyAlignment="1">
      <alignment/>
    </xf>
    <xf numFmtId="164" fontId="0" fillId="21" borderId="81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6" fillId="0" borderId="83" xfId="0" applyFont="1" applyBorder="1" applyAlignment="1">
      <alignment/>
    </xf>
    <xf numFmtId="0" fontId="0" fillId="0" borderId="83" xfId="0" applyBorder="1" applyAlignment="1">
      <alignment/>
    </xf>
    <xf numFmtId="164" fontId="0" fillId="0" borderId="83" xfId="0" applyNumberFormat="1" applyBorder="1" applyAlignment="1">
      <alignment/>
    </xf>
    <xf numFmtId="49" fontId="6" fillId="0" borderId="83" xfId="0" applyNumberFormat="1" applyFont="1" applyBorder="1" applyAlignment="1">
      <alignment/>
    </xf>
    <xf numFmtId="0" fontId="6" fillId="0" borderId="83" xfId="0" applyFont="1" applyBorder="1" applyAlignment="1">
      <alignment/>
    </xf>
    <xf numFmtId="3" fontId="6" fillId="0" borderId="83" xfId="0" applyNumberFormat="1" applyFont="1" applyBorder="1" applyAlignment="1">
      <alignment vertical="center" wrapText="1"/>
    </xf>
    <xf numFmtId="3" fontId="6" fillId="21" borderId="8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 wrapText="1"/>
    </xf>
    <xf numFmtId="0" fontId="11" fillId="0" borderId="11" xfId="0" applyFont="1" applyBorder="1" applyAlignment="1">
      <alignment/>
    </xf>
    <xf numFmtId="164" fontId="11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 wrapText="1"/>
    </xf>
    <xf numFmtId="0" fontId="6" fillId="21" borderId="32" xfId="0" applyFont="1" applyFill="1" applyBorder="1" applyAlignment="1">
      <alignment/>
    </xf>
    <xf numFmtId="0" fontId="6" fillId="21" borderId="81" xfId="0" applyFont="1" applyFill="1" applyBorder="1" applyAlignment="1">
      <alignment/>
    </xf>
    <xf numFmtId="164" fontId="6" fillId="21" borderId="81" xfId="0" applyNumberFormat="1" applyFont="1" applyFill="1" applyBorder="1" applyAlignment="1">
      <alignment/>
    </xf>
    <xf numFmtId="3" fontId="6" fillId="21" borderId="8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23" borderId="0" xfId="0" applyFill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0" fontId="5" fillId="0" borderId="57" xfId="0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21" borderId="80" xfId="0" applyFont="1" applyFill="1" applyBorder="1" applyAlignment="1">
      <alignment/>
    </xf>
    <xf numFmtId="0" fontId="11" fillId="21" borderId="80" xfId="0" applyFont="1" applyFill="1" applyBorder="1" applyAlignment="1">
      <alignment/>
    </xf>
    <xf numFmtId="164" fontId="11" fillId="21" borderId="80" xfId="0" applyNumberFormat="1" applyFont="1" applyFill="1" applyBorder="1" applyAlignment="1">
      <alignment/>
    </xf>
    <xf numFmtId="0" fontId="11" fillId="21" borderId="80" xfId="0" applyFont="1" applyFill="1" applyBorder="1" applyAlignment="1">
      <alignment vertical="center" wrapText="1"/>
    </xf>
    <xf numFmtId="0" fontId="5" fillId="25" borderId="0" xfId="0" applyFont="1" applyFill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5" fillId="21" borderId="84" xfId="0" applyNumberFormat="1" applyFont="1" applyFill="1" applyBorder="1" applyAlignment="1">
      <alignment/>
    </xf>
    <xf numFmtId="3" fontId="6" fillId="21" borderId="84" xfId="0" applyNumberFormat="1" applyFont="1" applyFill="1" applyBorder="1" applyAlignment="1">
      <alignment/>
    </xf>
    <xf numFmtId="3" fontId="5" fillId="0" borderId="57" xfId="0" applyNumberFormat="1" applyFont="1" applyBorder="1" applyAlignment="1">
      <alignment/>
    </xf>
    <xf numFmtId="3" fontId="6" fillId="21" borderId="84" xfId="0" applyNumberFormat="1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21" borderId="8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21" borderId="83" xfId="0" applyNumberFormat="1" applyFont="1" applyFill="1" applyBorder="1" applyAlignment="1">
      <alignment/>
    </xf>
    <xf numFmtId="3" fontId="6" fillId="21" borderId="84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6" fillId="21" borderId="80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6" fillId="21" borderId="57" xfId="0" applyNumberFormat="1" applyFont="1" applyFill="1" applyBorder="1" applyAlignment="1">
      <alignment/>
    </xf>
    <xf numFmtId="3" fontId="5" fillId="0" borderId="83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 vertical="center" textRotation="90" wrapText="1" shrinkToFit="1"/>
    </xf>
    <xf numFmtId="0" fontId="0" fillId="0" borderId="22" xfId="0" applyFont="1" applyFill="1" applyBorder="1" applyAlignment="1">
      <alignment horizontal="center" vertical="center" textRotation="90" wrapText="1" shrinkToFit="1"/>
    </xf>
    <xf numFmtId="3" fontId="0" fillId="0" borderId="11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shrinkToFit="1"/>
    </xf>
    <xf numFmtId="3" fontId="5" fillId="21" borderId="57" xfId="0" applyNumberFormat="1" applyFont="1" applyFill="1" applyBorder="1" applyAlignment="1">
      <alignment/>
    </xf>
    <xf numFmtId="9" fontId="0" fillId="0" borderId="0" xfId="0" applyNumberFormat="1" applyFont="1" applyAlignment="1">
      <alignment vertical="center"/>
    </xf>
    <xf numFmtId="9" fontId="0" fillId="0" borderId="0" xfId="0" applyNumberFormat="1" applyFont="1" applyFill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vertical="center" wrapText="1"/>
    </xf>
    <xf numFmtId="3" fontId="18" fillId="7" borderId="10" xfId="0" applyNumberFormat="1" applyFont="1" applyFill="1" applyBorder="1" applyAlignment="1">
      <alignment vertical="center" wrapText="1"/>
    </xf>
    <xf numFmtId="3" fontId="18" fillId="7" borderId="10" xfId="0" applyNumberFormat="1" applyFont="1" applyFill="1" applyBorder="1" applyAlignment="1">
      <alignment/>
    </xf>
    <xf numFmtId="3" fontId="5" fillId="4" borderId="4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6" fillId="4" borderId="17" xfId="0" applyFont="1" applyFill="1" applyBorder="1" applyAlignment="1">
      <alignment/>
    </xf>
    <xf numFmtId="164" fontId="6" fillId="4" borderId="18" xfId="0" applyNumberFormat="1" applyFont="1" applyFill="1" applyBorder="1" applyAlignment="1">
      <alignment/>
    </xf>
    <xf numFmtId="0" fontId="6" fillId="4" borderId="73" xfId="0" applyFont="1" applyFill="1" applyBorder="1" applyAlignment="1">
      <alignment/>
    </xf>
    <xf numFmtId="3" fontId="6" fillId="4" borderId="29" xfId="0" applyNumberFormat="1" applyFont="1" applyFill="1" applyBorder="1" applyAlignment="1">
      <alignment/>
    </xf>
    <xf numFmtId="3" fontId="6" fillId="4" borderId="29" xfId="0" applyNumberFormat="1" applyFont="1" applyFill="1" applyBorder="1" applyAlignment="1">
      <alignment/>
    </xf>
    <xf numFmtId="3" fontId="6" fillId="4" borderId="86" xfId="0" applyNumberFormat="1" applyFont="1" applyFill="1" applyBorder="1" applyAlignment="1">
      <alignment/>
    </xf>
    <xf numFmtId="3" fontId="10" fillId="10" borderId="0" xfId="0" applyNumberFormat="1" applyFont="1" applyFill="1" applyBorder="1" applyAlignment="1">
      <alignment horizontal="center" vertical="center"/>
    </xf>
    <xf numFmtId="3" fontId="5" fillId="4" borderId="43" xfId="0" applyNumberFormat="1" applyFont="1" applyFill="1" applyBorder="1" applyAlignment="1">
      <alignment/>
    </xf>
    <xf numFmtId="3" fontId="6" fillId="4" borderId="40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15" borderId="0" xfId="0" applyNumberFormat="1" applyFont="1" applyFill="1" applyAlignment="1">
      <alignment/>
    </xf>
    <xf numFmtId="1" fontId="5" fillId="7" borderId="29" xfId="0" applyNumberFormat="1" applyFont="1" applyFill="1" applyBorder="1" applyAlignment="1">
      <alignment horizontal="center" vertical="center" wrapText="1"/>
    </xf>
    <xf numFmtId="3" fontId="0" fillId="0" borderId="87" xfId="0" applyNumberFormat="1" applyBorder="1" applyAlignment="1">
      <alignment/>
    </xf>
    <xf numFmtId="3" fontId="0" fillId="0" borderId="88" xfId="0" applyNumberFormat="1" applyBorder="1" applyAlignment="1">
      <alignment/>
    </xf>
    <xf numFmtId="3" fontId="5" fillId="4" borderId="88" xfId="0" applyNumberFormat="1" applyFont="1" applyFill="1" applyBorder="1" applyAlignment="1">
      <alignment/>
    </xf>
    <xf numFmtId="3" fontId="0" fillId="0" borderId="89" xfId="0" applyNumberFormat="1" applyBorder="1" applyAlignment="1">
      <alignment/>
    </xf>
    <xf numFmtId="3" fontId="0" fillId="0" borderId="90" xfId="0" applyNumberFormat="1" applyBorder="1" applyAlignment="1">
      <alignment vertical="center"/>
    </xf>
    <xf numFmtId="3" fontId="5" fillId="4" borderId="89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5" fillId="4" borderId="0" xfId="0" applyNumberFormat="1" applyFont="1" applyFill="1" applyAlignment="1">
      <alignment/>
    </xf>
    <xf numFmtId="9" fontId="5" fillId="24" borderId="0" xfId="0" applyNumberFormat="1" applyFont="1" applyFill="1" applyAlignment="1">
      <alignment/>
    </xf>
    <xf numFmtId="9" fontId="5" fillId="11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3" fontId="3" fillId="7" borderId="0" xfId="0" applyNumberFormat="1" applyFont="1" applyFill="1" applyBorder="1" applyAlignment="1">
      <alignment horizontal="right" vertical="center"/>
    </xf>
    <xf numFmtId="3" fontId="5" fillId="7" borderId="0" xfId="0" applyNumberFormat="1" applyFont="1" applyFill="1" applyAlignment="1">
      <alignment vertical="center"/>
    </xf>
    <xf numFmtId="3" fontId="5" fillId="7" borderId="0" xfId="0" applyNumberFormat="1" applyFont="1" applyFill="1" applyAlignment="1">
      <alignment vertical="center"/>
    </xf>
    <xf numFmtId="3" fontId="5" fillId="7" borderId="0" xfId="0" applyNumberFormat="1" applyFont="1" applyFill="1" applyAlignment="1">
      <alignment vertical="center"/>
    </xf>
    <xf numFmtId="3" fontId="5" fillId="25" borderId="0" xfId="0" applyNumberFormat="1" applyFont="1" applyFill="1" applyAlignment="1">
      <alignment vertical="center"/>
    </xf>
    <xf numFmtId="3" fontId="5" fillId="25" borderId="0" xfId="0" applyNumberFormat="1" applyFont="1" applyFill="1" applyAlignment="1">
      <alignment vertical="center"/>
    </xf>
    <xf numFmtId="3" fontId="5" fillId="25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5" fillId="7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left"/>
    </xf>
    <xf numFmtId="3" fontId="5" fillId="2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7" borderId="10" xfId="0" applyFont="1" applyFill="1" applyBorder="1" applyAlignment="1">
      <alignment horizontal="centerContinuous" vertical="center" wrapText="1"/>
    </xf>
    <xf numFmtId="0" fontId="3" fillId="7" borderId="10" xfId="0" applyFont="1" applyFill="1" applyBorder="1" applyAlignment="1">
      <alignment horizontal="centerContinuous"/>
    </xf>
    <xf numFmtId="0" fontId="3" fillId="7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0" fillId="23" borderId="10" xfId="0" applyFill="1" applyBorder="1" applyAlignment="1">
      <alignment vertical="center" wrapText="1"/>
    </xf>
    <xf numFmtId="3" fontId="0" fillId="23" borderId="10" xfId="0" applyNumberFormat="1" applyFill="1" applyBorder="1" applyAlignment="1">
      <alignment vertical="center"/>
    </xf>
    <xf numFmtId="0" fontId="3" fillId="11" borderId="10" xfId="0" applyFont="1" applyFill="1" applyBorder="1" applyAlignment="1">
      <alignment horizontal="centerContinuous" vertical="center" wrapText="1"/>
    </xf>
    <xf numFmtId="0" fontId="3" fillId="11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vertical="center" wrapText="1"/>
    </xf>
    <xf numFmtId="0" fontId="3" fillId="23" borderId="10" xfId="0" applyFont="1" applyFill="1" applyBorder="1" applyAlignment="1">
      <alignment vertical="center" wrapText="1"/>
    </xf>
    <xf numFmtId="3" fontId="3" fillId="23" borderId="10" xfId="0" applyNumberFormat="1" applyFont="1" applyFill="1" applyBorder="1" applyAlignment="1">
      <alignment/>
    </xf>
    <xf numFmtId="3" fontId="5" fillId="23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/>
    </xf>
    <xf numFmtId="0" fontId="3" fillId="11" borderId="10" xfId="0" applyFont="1" applyFill="1" applyBorder="1" applyAlignment="1">
      <alignment vertical="center" wrapText="1"/>
    </xf>
    <xf numFmtId="3" fontId="3" fillId="11" borderId="10" xfId="0" applyNumberFormat="1" applyFont="1" applyFill="1" applyBorder="1" applyAlignment="1">
      <alignment/>
    </xf>
    <xf numFmtId="3" fontId="5" fillId="11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0" fillId="0" borderId="55" xfId="0" applyFill="1" applyBorder="1" applyAlignment="1">
      <alignment horizontal="justify" vertical="top"/>
    </xf>
    <xf numFmtId="0" fontId="0" fillId="0" borderId="10" xfId="0" applyFill="1" applyBorder="1" applyAlignment="1">
      <alignment horizontal="centerContinuous"/>
    </xf>
    <xf numFmtId="0" fontId="0" fillId="0" borderId="44" xfId="0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6" fillId="0" borderId="0" xfId="0" applyFont="1" applyAlignment="1">
      <alignment horizontal="center"/>
    </xf>
    <xf numFmtId="0" fontId="62" fillId="0" borderId="0" xfId="0" applyFont="1" applyAlignment="1">
      <alignment horizontal="center" shrinkToFit="1"/>
    </xf>
    <xf numFmtId="3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42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/>
    </xf>
    <xf numFmtId="3" fontId="45" fillId="0" borderId="39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26" borderId="10" xfId="0" applyNumberFormat="1" applyFont="1" applyFill="1" applyBorder="1" applyAlignment="1">
      <alignment/>
    </xf>
    <xf numFmtId="3" fontId="46" fillId="26" borderId="10" xfId="0" applyNumberFormat="1" applyFont="1" applyFill="1" applyBorder="1" applyAlignment="1">
      <alignment/>
    </xf>
    <xf numFmtId="3" fontId="46" fillId="26" borderId="55" xfId="0" applyNumberFormat="1" applyFont="1" applyFill="1" applyBorder="1" applyAlignment="1">
      <alignment/>
    </xf>
    <xf numFmtId="3" fontId="46" fillId="0" borderId="42" xfId="0" applyNumberFormat="1" applyFont="1" applyFill="1" applyBorder="1" applyAlignment="1">
      <alignment/>
    </xf>
    <xf numFmtId="3" fontId="62" fillId="0" borderId="48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/>
    </xf>
    <xf numFmtId="0" fontId="45" fillId="0" borderId="56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42" xfId="0" applyNumberFormat="1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0" xfId="0" applyFont="1" applyBorder="1" applyAlignment="1">
      <alignment/>
    </xf>
    <xf numFmtId="3" fontId="45" fillId="0" borderId="75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42" xfId="0" applyNumberFormat="1" applyFont="1" applyBorder="1" applyAlignment="1">
      <alignment/>
    </xf>
    <xf numFmtId="0" fontId="46" fillId="0" borderId="21" xfId="0" applyFont="1" applyBorder="1" applyAlignment="1">
      <alignment/>
    </xf>
    <xf numFmtId="3" fontId="46" fillId="26" borderId="42" xfId="0" applyNumberFormat="1" applyFont="1" applyFill="1" applyBorder="1" applyAlignment="1">
      <alignment/>
    </xf>
    <xf numFmtId="0" fontId="46" fillId="26" borderId="21" xfId="0" applyFont="1" applyFill="1" applyBorder="1" applyAlignment="1">
      <alignment/>
    </xf>
    <xf numFmtId="3" fontId="46" fillId="26" borderId="27" xfId="0" applyNumberFormat="1" applyFont="1" applyFill="1" applyBorder="1" applyAlignment="1">
      <alignment/>
    </xf>
    <xf numFmtId="3" fontId="46" fillId="26" borderId="91" xfId="0" applyNumberFormat="1" applyFont="1" applyFill="1" applyBorder="1" applyAlignment="1">
      <alignment/>
    </xf>
    <xf numFmtId="0" fontId="46" fillId="0" borderId="21" xfId="0" applyFont="1" applyFill="1" applyBorder="1" applyAlignment="1">
      <alignment/>
    </xf>
    <xf numFmtId="3" fontId="46" fillId="0" borderId="21" xfId="0" applyNumberFormat="1" applyFont="1" applyBorder="1" applyAlignment="1">
      <alignment/>
    </xf>
    <xf numFmtId="3" fontId="46" fillId="26" borderId="21" xfId="0" applyNumberFormat="1" applyFont="1" applyFill="1" applyBorder="1" applyAlignment="1">
      <alignment/>
    </xf>
    <xf numFmtId="0" fontId="46" fillId="7" borderId="21" xfId="0" applyFont="1" applyFill="1" applyBorder="1" applyAlignment="1">
      <alignment/>
    </xf>
    <xf numFmtId="3" fontId="46" fillId="7" borderId="10" xfId="0" applyNumberFormat="1" applyFont="1" applyFill="1" applyBorder="1" applyAlignment="1">
      <alignment/>
    </xf>
    <xf numFmtId="3" fontId="46" fillId="7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78" xfId="0" applyFont="1" applyBorder="1" applyAlignment="1">
      <alignment/>
    </xf>
    <xf numFmtId="0" fontId="64" fillId="0" borderId="77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0" fillId="0" borderId="12" xfId="0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5" fillId="0" borderId="42" xfId="0" applyNumberFormat="1" applyFont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6" fillId="0" borderId="42" xfId="0" applyNumberFormat="1" applyFont="1" applyBorder="1" applyAlignment="1">
      <alignment vertical="center"/>
    </xf>
    <xf numFmtId="0" fontId="5" fillId="26" borderId="10" xfId="0" applyFont="1" applyFill="1" applyBorder="1" applyAlignment="1">
      <alignment vertical="center"/>
    </xf>
    <xf numFmtId="3" fontId="46" fillId="26" borderId="10" xfId="0" applyNumberFormat="1" applyFont="1" applyFill="1" applyBorder="1" applyAlignment="1">
      <alignment vertical="center"/>
    </xf>
    <xf numFmtId="3" fontId="46" fillId="26" borderId="42" xfId="0" applyNumberFormat="1" applyFont="1" applyFill="1" applyBorder="1" applyAlignment="1">
      <alignment vertical="center"/>
    </xf>
    <xf numFmtId="0" fontId="5" fillId="26" borderId="27" xfId="0" applyFont="1" applyFill="1" applyBorder="1" applyAlignment="1">
      <alignment vertical="center"/>
    </xf>
    <xf numFmtId="3" fontId="46" fillId="26" borderId="27" xfId="0" applyNumberFormat="1" applyFont="1" applyFill="1" applyBorder="1" applyAlignment="1">
      <alignment vertical="center"/>
    </xf>
    <xf numFmtId="3" fontId="46" fillId="26" borderId="91" xfId="0" applyNumberFormat="1" applyFont="1" applyFill="1" applyBorder="1" applyAlignment="1">
      <alignment vertical="center"/>
    </xf>
    <xf numFmtId="0" fontId="18" fillId="7" borderId="10" xfId="0" applyFont="1" applyFill="1" applyBorder="1" applyAlignment="1">
      <alignment vertical="center"/>
    </xf>
    <xf numFmtId="3" fontId="46" fillId="7" borderId="10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3" fontId="45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55" xfId="0" applyBorder="1" applyAlignment="1">
      <alignment/>
    </xf>
    <xf numFmtId="3" fontId="45" fillId="0" borderId="55" xfId="0" applyNumberFormat="1" applyFont="1" applyBorder="1" applyAlignment="1">
      <alignment/>
    </xf>
    <xf numFmtId="3" fontId="45" fillId="0" borderId="48" xfId="0" applyNumberFormat="1" applyFont="1" applyBorder="1" applyAlignment="1">
      <alignment/>
    </xf>
    <xf numFmtId="0" fontId="6" fillId="0" borderId="82" xfId="0" applyFont="1" applyBorder="1" applyAlignment="1">
      <alignment/>
    </xf>
    <xf numFmtId="0" fontId="5" fillId="0" borderId="83" xfId="0" applyFont="1" applyBorder="1" applyAlignment="1">
      <alignment/>
    </xf>
    <xf numFmtId="164" fontId="6" fillId="0" borderId="83" xfId="0" applyNumberFormat="1" applyFont="1" applyBorder="1" applyAlignment="1">
      <alignment/>
    </xf>
    <xf numFmtId="3" fontId="6" fillId="0" borderId="83" xfId="0" applyNumberFormat="1" applyFont="1" applyBorder="1" applyAlignment="1">
      <alignment vertical="center" wrapText="1"/>
    </xf>
    <xf numFmtId="3" fontId="0" fillId="0" borderId="83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40" fillId="0" borderId="0" xfId="0" applyNumberFormat="1" applyFont="1" applyAlignment="1">
      <alignment/>
    </xf>
    <xf numFmtId="0" fontId="0" fillId="0" borderId="0" xfId="0" applyAlignment="1">
      <alignment/>
    </xf>
    <xf numFmtId="3" fontId="40" fillId="0" borderId="0" xfId="40" applyNumberFormat="1" applyFont="1" applyAlignment="1">
      <alignment horizontal="right"/>
    </xf>
    <xf numFmtId="3" fontId="5" fillId="0" borderId="0" xfId="4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0" fontId="65" fillId="0" borderId="84" xfId="0" applyFont="1" applyBorder="1" applyAlignment="1">
      <alignment/>
    </xf>
    <xf numFmtId="0" fontId="65" fillId="0" borderId="60" xfId="0" applyFont="1" applyBorder="1" applyAlignment="1">
      <alignment horizontal="center"/>
    </xf>
    <xf numFmtId="0" fontId="65" fillId="0" borderId="59" xfId="0" applyFont="1" applyBorder="1" applyAlignment="1">
      <alignment horizontal="center"/>
    </xf>
    <xf numFmtId="0" fontId="65" fillId="0" borderId="59" xfId="0" applyFont="1" applyBorder="1" applyAlignment="1">
      <alignment horizontal="right"/>
    </xf>
    <xf numFmtId="0" fontId="65" fillId="0" borderId="92" xfId="0" applyFont="1" applyBorder="1" applyAlignment="1">
      <alignment/>
    </xf>
    <xf numFmtId="0" fontId="65" fillId="0" borderId="60" xfId="0" applyFont="1" applyBorder="1" applyAlignment="1">
      <alignment/>
    </xf>
    <xf numFmtId="49" fontId="65" fillId="0" borderId="59" xfId="0" applyNumberFormat="1" applyFont="1" applyBorder="1" applyAlignment="1">
      <alignment horizontal="right"/>
    </xf>
    <xf numFmtId="49" fontId="65" fillId="0" borderId="59" xfId="0" applyNumberFormat="1" applyFont="1" applyBorder="1" applyAlignment="1">
      <alignment horizontal="right"/>
    </xf>
    <xf numFmtId="0" fontId="65" fillId="0" borderId="59" xfId="0" applyFont="1" applyBorder="1" applyAlignment="1">
      <alignment horizontal="right"/>
    </xf>
    <xf numFmtId="0" fontId="65" fillId="0" borderId="60" xfId="0" applyFont="1" applyBorder="1" applyAlignment="1">
      <alignment wrapText="1"/>
    </xf>
    <xf numFmtId="0" fontId="65" fillId="0" borderId="59" xfId="0" applyNumberFormat="1" applyFont="1" applyBorder="1" applyAlignment="1">
      <alignment horizontal="right"/>
    </xf>
    <xf numFmtId="3" fontId="65" fillId="0" borderId="59" xfId="0" applyNumberFormat="1" applyFont="1" applyBorder="1" applyAlignment="1">
      <alignment horizontal="right"/>
    </xf>
    <xf numFmtId="0" fontId="0" fillId="0" borderId="84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right"/>
    </xf>
    <xf numFmtId="0" fontId="0" fillId="0" borderId="92" xfId="0" applyFont="1" applyBorder="1" applyAlignment="1">
      <alignment/>
    </xf>
    <xf numFmtId="0" fontId="0" fillId="0" borderId="60" xfId="0" applyFont="1" applyBorder="1" applyAlignment="1">
      <alignment/>
    </xf>
    <xf numFmtId="49" fontId="0" fillId="0" borderId="59" xfId="0" applyNumberFormat="1" applyFont="1" applyBorder="1" applyAlignment="1">
      <alignment horizontal="right"/>
    </xf>
    <xf numFmtId="0" fontId="0" fillId="0" borderId="92" xfId="0" applyBorder="1" applyAlignment="1">
      <alignment/>
    </xf>
    <xf numFmtId="0" fontId="0" fillId="0" borderId="79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58" xfId="0" applyFont="1" applyBorder="1" applyAlignment="1">
      <alignment horizontal="right"/>
    </xf>
    <xf numFmtId="0" fontId="5" fillId="0" borderId="61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40" xfId="0" applyFont="1" applyFill="1" applyBorder="1" applyAlignment="1">
      <alignment/>
    </xf>
    <xf numFmtId="0" fontId="67" fillId="0" borderId="40" xfId="0" applyFont="1" applyBorder="1" applyAlignment="1">
      <alignment/>
    </xf>
    <xf numFmtId="0" fontId="0" fillId="0" borderId="61" xfId="0" applyBorder="1" applyAlignment="1">
      <alignment/>
    </xf>
    <xf numFmtId="3" fontId="5" fillId="0" borderId="58" xfId="0" applyNumberFormat="1" applyFont="1" applyBorder="1" applyAlignment="1">
      <alignment/>
    </xf>
    <xf numFmtId="0" fontId="68" fillId="0" borderId="40" xfId="0" applyFont="1" applyBorder="1" applyAlignment="1">
      <alignment/>
    </xf>
    <xf numFmtId="0" fontId="68" fillId="0" borderId="61" xfId="0" applyFont="1" applyBorder="1" applyAlignment="1">
      <alignment horizontal="right"/>
    </xf>
    <xf numFmtId="0" fontId="68" fillId="0" borderId="58" xfId="0" applyFont="1" applyBorder="1" applyAlignment="1">
      <alignment horizontal="right"/>
    </xf>
    <xf numFmtId="0" fontId="0" fillId="0" borderId="55" xfId="0" applyBorder="1" applyAlignment="1">
      <alignment/>
    </xf>
    <xf numFmtId="3" fontId="0" fillId="23" borderId="10" xfId="0" applyNumberFormat="1" applyFill="1" applyBorder="1" applyAlignment="1">
      <alignment/>
    </xf>
    <xf numFmtId="0" fontId="23" fillId="4" borderId="10" xfId="0" applyFont="1" applyFill="1" applyBorder="1" applyAlignment="1">
      <alignment horizontal="centerContinuous" vertical="center"/>
    </xf>
    <xf numFmtId="0" fontId="23" fillId="4" borderId="10" xfId="0" applyFont="1" applyFill="1" applyBorder="1" applyAlignment="1">
      <alignment horizontal="justify" vertical="center" wrapText="1"/>
    </xf>
    <xf numFmtId="49" fontId="65" fillId="0" borderId="59" xfId="0" applyNumberFormat="1" applyFont="1" applyBorder="1" applyAlignment="1">
      <alignment horizontal="center"/>
    </xf>
    <xf numFmtId="49" fontId="68" fillId="0" borderId="6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3" fontId="5" fillId="23" borderId="0" xfId="0" applyNumberFormat="1" applyFont="1" applyFill="1" applyBorder="1" applyAlignment="1">
      <alignment/>
    </xf>
    <xf numFmtId="0" fontId="5" fillId="23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3" fontId="5" fillId="25" borderId="0" xfId="0" applyNumberFormat="1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 wrapText="1"/>
    </xf>
    <xf numFmtId="3" fontId="5" fillId="0" borderId="5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10" borderId="8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3" fontId="5" fillId="0" borderId="50" xfId="0" applyNumberFormat="1" applyFont="1" applyFill="1" applyBorder="1" applyAlignment="1">
      <alignment horizontal="center" vertical="center"/>
    </xf>
    <xf numFmtId="0" fontId="6" fillId="0" borderId="93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6" fillId="21" borderId="80" xfId="0" applyFont="1" applyFill="1" applyBorder="1" applyAlignment="1">
      <alignment/>
    </xf>
    <xf numFmtId="0" fontId="6" fillId="0" borderId="8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23" borderId="0" xfId="0" applyFill="1" applyBorder="1" applyAlignment="1">
      <alignment/>
    </xf>
    <xf numFmtId="0" fontId="0" fillId="0" borderId="0" xfId="0" applyAlignment="1">
      <alignment/>
    </xf>
    <xf numFmtId="2" fontId="6" fillId="0" borderId="81" xfId="0" applyNumberFormat="1" applyFont="1" applyBorder="1" applyAlignment="1">
      <alignment wrapText="1"/>
    </xf>
    <xf numFmtId="0" fontId="0" fillId="0" borderId="81" xfId="0" applyBorder="1" applyAlignment="1">
      <alignment/>
    </xf>
    <xf numFmtId="2" fontId="0" fillId="0" borderId="94" xfId="0" applyNumberFormat="1" applyFont="1" applyBorder="1" applyAlignment="1">
      <alignment wrapText="1"/>
    </xf>
    <xf numFmtId="0" fontId="0" fillId="0" borderId="94" xfId="0" applyBorder="1" applyAlignment="1">
      <alignment/>
    </xf>
    <xf numFmtId="0" fontId="2" fillId="0" borderId="21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6" fillId="21" borderId="81" xfId="0" applyFont="1" applyFill="1" applyBorder="1" applyAlignment="1">
      <alignment/>
    </xf>
    <xf numFmtId="0" fontId="6" fillId="0" borderId="81" xfId="0" applyFont="1" applyBorder="1" applyAlignment="1">
      <alignment/>
    </xf>
    <xf numFmtId="0" fontId="0" fillId="0" borderId="8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/>
    </xf>
    <xf numFmtId="0" fontId="6" fillId="0" borderId="86" xfId="0" applyFont="1" applyBorder="1" applyAlignment="1">
      <alignment horizontal="left" shrinkToFit="1"/>
    </xf>
    <xf numFmtId="0" fontId="6" fillId="0" borderId="93" xfId="0" applyFont="1" applyBorder="1" applyAlignment="1">
      <alignment horizontal="left" shrinkToFit="1"/>
    </xf>
    <xf numFmtId="0" fontId="6" fillId="0" borderId="86" xfId="0" applyFont="1" applyBorder="1" applyAlignment="1">
      <alignment horizontal="left"/>
    </xf>
    <xf numFmtId="3" fontId="5" fillId="15" borderId="0" xfId="0" applyNumberFormat="1" applyFont="1" applyFill="1" applyAlignment="1">
      <alignment/>
    </xf>
    <xf numFmtId="0" fontId="5" fillId="15" borderId="0" xfId="0" applyFont="1" applyFill="1" applyAlignment="1">
      <alignment/>
    </xf>
    <xf numFmtId="3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2" fontId="20" fillId="0" borderId="14" xfId="0" applyNumberFormat="1" applyFont="1" applyBorder="1" applyAlignment="1">
      <alignment horizontal="left" shrinkToFit="1"/>
    </xf>
    <xf numFmtId="0" fontId="21" fillId="0" borderId="14" xfId="0" applyFont="1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2" fontId="10" fillId="0" borderId="14" xfId="0" applyNumberFormat="1" applyFont="1" applyBorder="1" applyAlignment="1">
      <alignment horizontal="left" shrinkToFit="1"/>
    </xf>
    <xf numFmtId="3" fontId="0" fillId="25" borderId="0" xfId="0" applyNumberFormat="1" applyFill="1" applyAlignment="1">
      <alignment/>
    </xf>
    <xf numFmtId="0" fontId="0" fillId="25" borderId="0" xfId="0" applyFill="1" applyAlignment="1">
      <alignment/>
    </xf>
    <xf numFmtId="164" fontId="0" fillId="25" borderId="0" xfId="0" applyNumberFormat="1" applyFill="1" applyBorder="1" applyAlignment="1">
      <alignment/>
    </xf>
    <xf numFmtId="3" fontId="5" fillId="23" borderId="0" xfId="0" applyNumberFormat="1" applyFont="1" applyFill="1" applyBorder="1" applyAlignment="1">
      <alignment horizontal="left" vertical="center" wrapText="1"/>
    </xf>
    <xf numFmtId="3" fontId="10" fillId="15" borderId="84" xfId="0" applyNumberFormat="1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24" borderId="5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7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2" fontId="5" fillId="0" borderId="5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95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84" xfId="0" applyFont="1" applyBorder="1" applyAlignment="1">
      <alignment horizontal="center"/>
    </xf>
    <xf numFmtId="0" fontId="51" fillId="0" borderId="40" xfId="0" applyFont="1" applyBorder="1" applyAlignment="1">
      <alignment horizontal="center" vertical="top" wrapText="1"/>
    </xf>
    <xf numFmtId="0" fontId="51" fillId="0" borderId="58" xfId="0" applyFont="1" applyBorder="1" applyAlignment="1">
      <alignment horizontal="center" vertical="top" wrapText="1"/>
    </xf>
    <xf numFmtId="3" fontId="51" fillId="0" borderId="40" xfId="0" applyNumberFormat="1" applyFont="1" applyBorder="1" applyAlignment="1">
      <alignment horizontal="center" vertical="center" wrapText="1"/>
    </xf>
    <xf numFmtId="3" fontId="51" fillId="0" borderId="58" xfId="0" applyNumberFormat="1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96" xfId="0" applyFont="1" applyBorder="1" applyAlignment="1">
      <alignment vertical="center" wrapText="1"/>
    </xf>
    <xf numFmtId="0" fontId="51" fillId="0" borderId="59" xfId="0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0" fontId="51" fillId="0" borderId="60" xfId="0" applyFont="1" applyBorder="1" applyAlignment="1">
      <alignment vertical="center" wrapText="1"/>
    </xf>
    <xf numFmtId="3" fontId="51" fillId="0" borderId="41" xfId="0" applyNumberFormat="1" applyFont="1" applyBorder="1" applyAlignment="1">
      <alignment horizontal="center" vertical="center" wrapText="1"/>
    </xf>
    <xf numFmtId="3" fontId="51" fillId="0" borderId="60" xfId="0" applyNumberFormat="1" applyFont="1" applyBorder="1" applyAlignment="1">
      <alignment horizontal="center" vertical="center" wrapText="1"/>
    </xf>
    <xf numFmtId="3" fontId="51" fillId="0" borderId="53" xfId="0" applyNumberFormat="1" applyFont="1" applyBorder="1" applyAlignment="1">
      <alignment horizontal="center" vertical="center" wrapText="1"/>
    </xf>
    <xf numFmtId="3" fontId="51" fillId="0" borderId="96" xfId="0" applyNumberFormat="1" applyFont="1" applyBorder="1" applyAlignment="1">
      <alignment horizontal="center" vertical="center" wrapText="1"/>
    </xf>
    <xf numFmtId="3" fontId="51" fillId="0" borderId="97" xfId="0" applyNumberFormat="1" applyFont="1" applyBorder="1" applyAlignment="1">
      <alignment horizontal="center" vertical="center" wrapText="1"/>
    </xf>
    <xf numFmtId="3" fontId="51" fillId="0" borderId="59" xfId="0" applyNumberFormat="1" applyFont="1" applyBorder="1" applyAlignment="1">
      <alignment horizontal="center" vertical="center" wrapText="1"/>
    </xf>
    <xf numFmtId="3" fontId="51" fillId="0" borderId="41" xfId="0" applyNumberFormat="1" applyFont="1" applyBorder="1" applyAlignment="1">
      <alignment vertical="center" wrapText="1"/>
    </xf>
    <xf numFmtId="3" fontId="51" fillId="0" borderId="60" xfId="0" applyNumberFormat="1" applyFont="1" applyBorder="1" applyAlignment="1">
      <alignment vertical="center" wrapText="1"/>
    </xf>
    <xf numFmtId="3" fontId="49" fillId="0" borderId="17" xfId="0" applyNumberFormat="1" applyFont="1" applyBorder="1" applyAlignment="1">
      <alignment horizontal="center" vertical="center" wrapText="1"/>
    </xf>
    <xf numFmtId="3" fontId="49" fillId="0" borderId="68" xfId="0" applyNumberFormat="1" applyFont="1" applyBorder="1" applyAlignment="1">
      <alignment horizontal="center" vertical="center" wrapText="1"/>
    </xf>
    <xf numFmtId="3" fontId="49" fillId="0" borderId="40" xfId="0" applyNumberFormat="1" applyFont="1" applyBorder="1" applyAlignment="1">
      <alignment horizontal="center" vertical="center" wrapText="1"/>
    </xf>
    <xf numFmtId="3" fontId="49" fillId="0" borderId="58" xfId="0" applyNumberFormat="1" applyFont="1" applyBorder="1" applyAlignment="1">
      <alignment horizontal="center" vertical="center" wrapText="1"/>
    </xf>
    <xf numFmtId="3" fontId="51" fillId="0" borderId="40" xfId="0" applyNumberFormat="1" applyFont="1" applyBorder="1" applyAlignment="1">
      <alignment vertical="center" wrapText="1"/>
    </xf>
    <xf numFmtId="3" fontId="51" fillId="0" borderId="58" xfId="0" applyNumberFormat="1" applyFont="1" applyBorder="1" applyAlignment="1">
      <alignment vertical="center" wrapText="1"/>
    </xf>
    <xf numFmtId="0" fontId="50" fillId="0" borderId="8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3" fontId="49" fillId="0" borderId="40" xfId="0" applyNumberFormat="1" applyFont="1" applyBorder="1" applyAlignment="1">
      <alignment horizontal="center" vertical="center"/>
    </xf>
    <xf numFmtId="3" fontId="49" fillId="0" borderId="58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15" borderId="63" xfId="0" applyFont="1" applyFill="1" applyBorder="1" applyAlignment="1">
      <alignment horizontal="center" vertical="center"/>
    </xf>
    <xf numFmtId="2" fontId="5" fillId="15" borderId="63" xfId="0" applyNumberFormat="1" applyFont="1" applyFill="1" applyBorder="1" applyAlignment="1">
      <alignment horizontal="center" vertical="center"/>
    </xf>
    <xf numFmtId="2" fontId="5" fillId="15" borderId="64" xfId="0" applyNumberFormat="1" applyFont="1" applyFill="1" applyBorder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3" fillId="23" borderId="50" xfId="0" applyFont="1" applyFill="1" applyBorder="1" applyAlignment="1">
      <alignment horizontal="center" vertical="center"/>
    </xf>
    <xf numFmtId="0" fontId="10" fillId="19" borderId="66" xfId="0" applyFont="1" applyFill="1" applyBorder="1" applyAlignment="1">
      <alignment horizontal="center" vertical="center" textRotation="90" wrapText="1" readingOrder="2"/>
    </xf>
    <xf numFmtId="0" fontId="10" fillId="19" borderId="70" xfId="0" applyFont="1" applyFill="1" applyBorder="1" applyAlignment="1">
      <alignment horizontal="center" vertical="center" textRotation="90" wrapText="1" readingOrder="2"/>
    </xf>
    <xf numFmtId="0" fontId="10" fillId="0" borderId="70" xfId="0" applyFont="1" applyBorder="1" applyAlignment="1">
      <alignment horizontal="center" vertical="center" textRotation="90" wrapText="1" readingOrder="2"/>
    </xf>
    <xf numFmtId="0" fontId="10" fillId="0" borderId="98" xfId="0" applyFont="1" applyBorder="1" applyAlignment="1">
      <alignment horizontal="center" vertical="center" textRotation="90" wrapText="1" readingOrder="2"/>
    </xf>
    <xf numFmtId="0" fontId="24" fillId="0" borderId="0" xfId="0" applyFont="1" applyAlignment="1">
      <alignment horizontal="center" shrinkToFit="1"/>
    </xf>
    <xf numFmtId="0" fontId="16" fillId="19" borderId="99" xfId="0" applyFont="1" applyFill="1" applyBorder="1" applyAlignment="1">
      <alignment horizontal="center" vertical="center" textRotation="90" readingOrder="2"/>
    </xf>
    <xf numFmtId="0" fontId="16" fillId="19" borderId="39" xfId="0" applyFont="1" applyFill="1" applyBorder="1" applyAlignment="1">
      <alignment horizontal="center" vertical="center" textRotation="90" readingOrder="2"/>
    </xf>
    <xf numFmtId="0" fontId="16" fillId="19" borderId="100" xfId="0" applyFont="1" applyFill="1" applyBorder="1" applyAlignment="1">
      <alignment vertical="center" textRotation="90" wrapText="1" readingOrder="2"/>
    </xf>
    <xf numFmtId="0" fontId="16" fillId="0" borderId="100" xfId="0" applyFont="1" applyBorder="1" applyAlignment="1">
      <alignment vertical="center" textRotation="90" wrapText="1" readingOrder="2"/>
    </xf>
    <xf numFmtId="0" fontId="16" fillId="19" borderId="78" xfId="0" applyFont="1" applyFill="1" applyBorder="1" applyAlignment="1">
      <alignment vertical="center" textRotation="90" readingOrder="2"/>
    </xf>
    <xf numFmtId="0" fontId="64" fillId="0" borderId="78" xfId="0" applyFont="1" applyBorder="1" applyAlignment="1">
      <alignment/>
    </xf>
    <xf numFmtId="0" fontId="64" fillId="0" borderId="56" xfId="0" applyFont="1" applyBorder="1" applyAlignment="1">
      <alignment/>
    </xf>
    <xf numFmtId="0" fontId="16" fillId="19" borderId="74" xfId="0" applyFont="1" applyFill="1" applyBorder="1" applyAlignment="1">
      <alignment vertical="center" textRotation="90" readingOrder="2"/>
    </xf>
    <xf numFmtId="0" fontId="16" fillId="19" borderId="101" xfId="0" applyFont="1" applyFill="1" applyBorder="1" applyAlignment="1">
      <alignment horizontal="center" vertical="center" textRotation="90" wrapText="1" readingOrder="2"/>
    </xf>
    <xf numFmtId="0" fontId="16" fillId="19" borderId="78" xfId="0" applyFont="1" applyFill="1" applyBorder="1" applyAlignment="1">
      <alignment horizontal="center" vertical="center" textRotation="90" wrapText="1" readingOrder="2"/>
    </xf>
    <xf numFmtId="0" fontId="16" fillId="19" borderId="56" xfId="0" applyFont="1" applyFill="1" applyBorder="1" applyAlignment="1">
      <alignment horizontal="center" vertical="center" textRotation="90" wrapText="1" readingOrder="2"/>
    </xf>
    <xf numFmtId="0" fontId="16" fillId="19" borderId="66" xfId="0" applyFont="1" applyFill="1" applyBorder="1" applyAlignment="1">
      <alignment vertical="center" textRotation="90" wrapText="1" readingOrder="2"/>
    </xf>
    <xf numFmtId="0" fontId="16" fillId="19" borderId="70" xfId="0" applyFont="1" applyFill="1" applyBorder="1" applyAlignment="1">
      <alignment vertical="center" textRotation="90" wrapText="1" readingOrder="2"/>
    </xf>
    <xf numFmtId="0" fontId="16" fillId="19" borderId="98" xfId="0" applyFont="1" applyFill="1" applyBorder="1" applyAlignment="1">
      <alignment vertical="center" textRotation="90" wrapText="1" readingOrder="2"/>
    </xf>
    <xf numFmtId="0" fontId="65" fillId="0" borderId="0" xfId="0" applyFont="1" applyAlignment="1">
      <alignment/>
    </xf>
    <xf numFmtId="0" fontId="65" fillId="0" borderId="84" xfId="0" applyFont="1" applyBorder="1" applyAlignment="1">
      <alignment/>
    </xf>
    <xf numFmtId="0" fontId="65" fillId="0" borderId="41" xfId="0" applyFont="1" applyBorder="1" applyAlignment="1">
      <alignment/>
    </xf>
    <xf numFmtId="0" fontId="65" fillId="0" borderId="92" xfId="0" applyFont="1" applyBorder="1" applyAlignment="1">
      <alignment/>
    </xf>
    <xf numFmtId="0" fontId="65" fillId="0" borderId="60" xfId="0" applyFont="1" applyBorder="1" applyAlignment="1">
      <alignment/>
    </xf>
    <xf numFmtId="0" fontId="65" fillId="0" borderId="61" xfId="0" applyFont="1" applyBorder="1" applyAlignment="1">
      <alignment horizontal="right"/>
    </xf>
    <xf numFmtId="0" fontId="65" fillId="0" borderId="0" xfId="0" applyFont="1" applyAlignment="1">
      <alignment horizontal="center"/>
    </xf>
    <xf numFmtId="0" fontId="65" fillId="0" borderId="41" xfId="0" applyNumberFormat="1" applyFont="1" applyBorder="1" applyAlignment="1">
      <alignment horizontal="right"/>
    </xf>
    <xf numFmtId="0" fontId="65" fillId="0" borderId="102" xfId="0" applyNumberFormat="1" applyFont="1" applyBorder="1" applyAlignment="1">
      <alignment horizontal="right"/>
    </xf>
    <xf numFmtId="0" fontId="65" fillId="0" borderId="41" xfId="0" applyFont="1" applyBorder="1" applyAlignment="1">
      <alignment horizontal="right"/>
    </xf>
    <xf numFmtId="0" fontId="65" fillId="0" borderId="10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60" xfId="0" applyFont="1" applyBorder="1" applyAlignment="1">
      <alignment/>
    </xf>
    <xf numFmtId="0" fontId="48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8" fillId="8" borderId="8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0" fillId="4" borderId="42" xfId="0" applyFont="1" applyFill="1" applyBorder="1" applyAlignment="1">
      <alignment horizontal="center" vertical="center" wrapText="1"/>
    </xf>
    <xf numFmtId="0" fontId="60" fillId="4" borderId="7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4">
      <selection activeCell="C11" sqref="C1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35064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0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6.00390625" style="0" bestFit="1" customWidth="1"/>
    <col min="2" max="2" width="5.00390625" style="0" customWidth="1"/>
    <col min="3" max="3" width="6.7109375" style="0" customWidth="1"/>
    <col min="4" max="4" width="7.00390625" style="0" bestFit="1" customWidth="1"/>
    <col min="5" max="5" width="50.7109375" style="0" customWidth="1"/>
    <col min="9" max="9" width="9.140625" style="788" customWidth="1"/>
  </cols>
  <sheetData>
    <row r="1" spans="1:9" s="55" customFormat="1" ht="15" customHeight="1">
      <c r="A1" s="1024" t="s">
        <v>944</v>
      </c>
      <c r="B1" s="1024"/>
      <c r="C1" s="1024"/>
      <c r="D1" s="1024"/>
      <c r="E1" s="1024"/>
      <c r="F1" s="1024"/>
      <c r="G1" s="1024"/>
      <c r="H1" s="1024"/>
      <c r="I1" s="1024"/>
    </row>
    <row r="2" spans="1:9" ht="18">
      <c r="A2" s="1025" t="s">
        <v>943</v>
      </c>
      <c r="B2" s="1025"/>
      <c r="C2" s="1025"/>
      <c r="D2" s="1025"/>
      <c r="E2" s="1025"/>
      <c r="F2" s="1025"/>
      <c r="G2" s="1025"/>
      <c r="H2" s="1025"/>
      <c r="I2" s="1025"/>
    </row>
    <row r="3" spans="1:9" s="275" customFormat="1" ht="33" customHeight="1" thickBot="1">
      <c r="A3" s="41" t="s">
        <v>485</v>
      </c>
      <c r="B3" s="41" t="s">
        <v>486</v>
      </c>
      <c r="C3" s="41" t="s">
        <v>487</v>
      </c>
      <c r="D3" s="41" t="s">
        <v>488</v>
      </c>
      <c r="E3" s="41" t="s">
        <v>438</v>
      </c>
      <c r="F3" s="62" t="s">
        <v>784</v>
      </c>
      <c r="G3" s="792" t="s">
        <v>790</v>
      </c>
      <c r="H3" s="793" t="s">
        <v>889</v>
      </c>
      <c r="I3" s="794" t="s">
        <v>893</v>
      </c>
    </row>
    <row r="4" spans="1:6" ht="12.75">
      <c r="A4" t="s">
        <v>350</v>
      </c>
      <c r="C4" s="20"/>
      <c r="D4" s="21"/>
      <c r="E4" s="22" t="s">
        <v>376</v>
      </c>
      <c r="F4" s="23"/>
    </row>
    <row r="5" spans="2:6" ht="12.75">
      <c r="B5" t="s">
        <v>350</v>
      </c>
      <c r="C5" s="20"/>
      <c r="D5" s="21"/>
      <c r="E5" s="27" t="s">
        <v>359</v>
      </c>
      <c r="F5" s="23"/>
    </row>
    <row r="6" spans="3:6" ht="12.75">
      <c r="C6" s="20" t="s">
        <v>351</v>
      </c>
      <c r="D6" s="21"/>
      <c r="E6" s="22" t="s">
        <v>356</v>
      </c>
      <c r="F6" s="23"/>
    </row>
    <row r="7" spans="3:6" ht="12.75">
      <c r="C7" s="20"/>
      <c r="D7" s="281">
        <v>39116</v>
      </c>
      <c r="E7" s="185" t="s">
        <v>452</v>
      </c>
      <c r="F7" s="23"/>
    </row>
    <row r="8" spans="3:9" ht="25.5">
      <c r="C8" s="20"/>
      <c r="D8" s="21"/>
      <c r="E8" s="184" t="s">
        <v>865</v>
      </c>
      <c r="F8" s="23"/>
      <c r="G8" s="19">
        <v>3212</v>
      </c>
      <c r="H8" s="19"/>
      <c r="I8" s="788">
        <f>(H8/G8)*100</f>
        <v>0</v>
      </c>
    </row>
    <row r="9" spans="3:9" ht="12.75">
      <c r="C9" s="20"/>
      <c r="D9" s="21"/>
      <c r="E9" s="22" t="s">
        <v>864</v>
      </c>
      <c r="F9" s="23"/>
      <c r="G9" s="19">
        <v>37590</v>
      </c>
      <c r="H9" s="19"/>
      <c r="I9" s="788">
        <f>(H9/G9)*100</f>
        <v>0</v>
      </c>
    </row>
    <row r="10" spans="3:9" ht="12.75">
      <c r="C10" s="20"/>
      <c r="D10" s="21"/>
      <c r="E10" s="22" t="s">
        <v>869</v>
      </c>
      <c r="F10" s="23"/>
      <c r="G10" s="19">
        <v>20271</v>
      </c>
      <c r="H10" s="19">
        <v>20271</v>
      </c>
      <c r="I10" s="788">
        <f>(H10/G10)*100%</f>
        <v>1</v>
      </c>
    </row>
    <row r="11" spans="3:9" ht="12.75">
      <c r="C11" s="20"/>
      <c r="D11" s="21"/>
      <c r="E11" s="185" t="s">
        <v>378</v>
      </c>
      <c r="F11" s="187">
        <f>SUM(F8:F10)</f>
        <v>0</v>
      </c>
      <c r="G11" s="187">
        <f>SUM(G8:G10)</f>
        <v>61073</v>
      </c>
      <c r="H11" s="187">
        <f>SUM(H8:H10)</f>
        <v>20271</v>
      </c>
      <c r="I11" s="789">
        <f>(H11/G11)*100%</f>
        <v>0.3319142665334927</v>
      </c>
    </row>
    <row r="12" spans="3:8" ht="12.75">
      <c r="C12" s="20"/>
      <c r="D12" s="279">
        <v>39117</v>
      </c>
      <c r="E12" s="153" t="s">
        <v>451</v>
      </c>
      <c r="F12" s="23"/>
      <c r="G12" s="19" t="s">
        <v>890</v>
      </c>
      <c r="H12" s="19"/>
    </row>
    <row r="13" spans="3:9" s="5" customFormat="1" ht="12.75">
      <c r="C13" s="193"/>
      <c r="D13" s="21"/>
      <c r="E13" s="90" t="s">
        <v>867</v>
      </c>
      <c r="F13" s="25"/>
      <c r="G13">
        <v>10375</v>
      </c>
      <c r="H13" s="197">
        <v>10375</v>
      </c>
      <c r="I13" s="788">
        <f>(H13/G13)</f>
        <v>1</v>
      </c>
    </row>
    <row r="14" spans="3:9" s="134" customFormat="1" ht="12.75">
      <c r="C14" s="196"/>
      <c r="D14" s="135"/>
      <c r="E14" s="90" t="s">
        <v>866</v>
      </c>
      <c r="F14" s="171"/>
      <c r="G14" s="389">
        <v>1006</v>
      </c>
      <c r="H14" s="238">
        <v>1006</v>
      </c>
      <c r="I14" s="788">
        <f>(H14/G14)</f>
        <v>1</v>
      </c>
    </row>
    <row r="15" spans="3:9" s="5" customFormat="1" ht="12.75">
      <c r="C15" s="193"/>
      <c r="D15" s="21"/>
      <c r="E15" s="153" t="s">
        <v>378</v>
      </c>
      <c r="F15" s="237">
        <f>SUM(F13:F14)</f>
        <v>0</v>
      </c>
      <c r="G15" s="237">
        <f>SUM(G13:G14)</f>
        <v>11381</v>
      </c>
      <c r="H15" s="237">
        <f>SUM(H13:H14)</f>
        <v>11381</v>
      </c>
      <c r="I15" s="790">
        <f>(H15/G15)</f>
        <v>1</v>
      </c>
    </row>
    <row r="16" spans="2:8" ht="12.75">
      <c r="B16" t="s">
        <v>351</v>
      </c>
      <c r="C16" s="20"/>
      <c r="D16" s="21"/>
      <c r="E16" s="27" t="s">
        <v>433</v>
      </c>
      <c r="F16" s="23"/>
      <c r="G16" s="19" t="s">
        <v>890</v>
      </c>
      <c r="H16" s="19"/>
    </row>
    <row r="17" spans="3:8" ht="12.75">
      <c r="C17" s="20" t="s">
        <v>351</v>
      </c>
      <c r="D17" s="21"/>
      <c r="E17" s="22" t="s">
        <v>356</v>
      </c>
      <c r="F17" s="23"/>
      <c r="G17" s="19"/>
      <c r="H17" s="19"/>
    </row>
    <row r="18" spans="3:8" ht="12.75">
      <c r="C18" s="20"/>
      <c r="D18" s="281">
        <v>39116</v>
      </c>
      <c r="E18" s="185" t="s">
        <v>452</v>
      </c>
      <c r="F18" s="23"/>
      <c r="G18" s="19"/>
      <c r="H18" s="19"/>
    </row>
    <row r="19" spans="3:8" ht="12.75">
      <c r="C19" s="20"/>
      <c r="D19" s="21"/>
      <c r="E19" s="22" t="s">
        <v>653</v>
      </c>
      <c r="F19" s="42"/>
      <c r="G19" s="19">
        <v>0</v>
      </c>
      <c r="H19" s="19"/>
    </row>
    <row r="20" spans="3:8" ht="12.75">
      <c r="C20" s="20"/>
      <c r="D20" s="21"/>
      <c r="E20" s="22" t="s">
        <v>484</v>
      </c>
      <c r="F20" s="23">
        <v>3212</v>
      </c>
      <c r="G20" s="19">
        <v>0</v>
      </c>
      <c r="H20" s="19"/>
    </row>
    <row r="21" spans="3:9" ht="12.75">
      <c r="C21" s="20"/>
      <c r="D21" s="21"/>
      <c r="E21" s="185" t="s">
        <v>378</v>
      </c>
      <c r="F21" s="186">
        <f>SUM(F19:F20)</f>
        <v>3212</v>
      </c>
      <c r="G21" s="187">
        <v>0</v>
      </c>
      <c r="H21" s="263">
        <v>0</v>
      </c>
      <c r="I21" s="789"/>
    </row>
    <row r="22" spans="3:8" ht="12.75">
      <c r="C22" s="20"/>
      <c r="D22" s="279">
        <v>39117</v>
      </c>
      <c r="E22" s="153" t="s">
        <v>451</v>
      </c>
      <c r="F22" s="23"/>
      <c r="G22" s="19"/>
      <c r="H22" s="19"/>
    </row>
    <row r="23" spans="3:9" ht="12.75">
      <c r="C23" s="20"/>
      <c r="D23" s="21"/>
      <c r="E23" s="22" t="s">
        <v>778</v>
      </c>
      <c r="F23" s="23">
        <v>1500</v>
      </c>
      <c r="G23" s="197">
        <v>1500</v>
      </c>
      <c r="H23" s="19"/>
      <c r="I23" s="788">
        <f>(H23/G23)*100</f>
        <v>0</v>
      </c>
    </row>
    <row r="24" spans="3:9" ht="12.75">
      <c r="C24" s="20"/>
      <c r="D24" s="21"/>
      <c r="E24" s="137" t="s">
        <v>867</v>
      </c>
      <c r="F24" s="23"/>
      <c r="G24" s="19">
        <v>500</v>
      </c>
      <c r="H24" s="19">
        <v>500</v>
      </c>
      <c r="I24" s="788">
        <f>(H24/G24)*100%</f>
        <v>1</v>
      </c>
    </row>
    <row r="25" spans="3:9" ht="12.75">
      <c r="C25" s="20"/>
      <c r="D25" s="26"/>
      <c r="E25" s="230" t="s">
        <v>378</v>
      </c>
      <c r="F25" s="231">
        <f>SUM(F23:F24)</f>
        <v>1500</v>
      </c>
      <c r="G25" s="231">
        <f>SUM(G23:G24)</f>
        <v>2000</v>
      </c>
      <c r="H25" s="231">
        <f>SUM(H23:H24)</f>
        <v>500</v>
      </c>
      <c r="I25" s="790">
        <f>(H25/G25)*100%</f>
        <v>0.25</v>
      </c>
    </row>
    <row r="26" spans="3:8" ht="12.75">
      <c r="C26" s="20"/>
      <c r="D26" s="26"/>
      <c r="E26" s="22"/>
      <c r="F26" s="23"/>
      <c r="G26" s="19"/>
      <c r="H26" s="19"/>
    </row>
    <row r="27" spans="3:8" ht="12.75">
      <c r="C27" s="20"/>
      <c r="D27" s="26"/>
      <c r="E27" s="28" t="s">
        <v>447</v>
      </c>
      <c r="F27" s="23"/>
      <c r="G27" s="19"/>
      <c r="H27" s="19"/>
    </row>
    <row r="28" spans="3:9" ht="12.75">
      <c r="C28" s="20"/>
      <c r="D28" s="282">
        <v>39116</v>
      </c>
      <c r="E28" s="185" t="s">
        <v>453</v>
      </c>
      <c r="F28" s="188">
        <f>F21+F11</f>
        <v>3212</v>
      </c>
      <c r="G28" s="188">
        <f>G21+G11</f>
        <v>61073</v>
      </c>
      <c r="H28" s="188">
        <f>H21+H11</f>
        <v>20271</v>
      </c>
      <c r="I28" s="789">
        <f>(H28/G28)*100%</f>
        <v>0.3319142665334927</v>
      </c>
    </row>
    <row r="29" spans="3:9" ht="12.75">
      <c r="C29" s="20"/>
      <c r="D29" s="280">
        <v>39117</v>
      </c>
      <c r="E29" s="153" t="s">
        <v>454</v>
      </c>
      <c r="F29" s="154">
        <f>F25+F15</f>
        <v>1500</v>
      </c>
      <c r="G29" s="154">
        <f>G25+G15</f>
        <v>13381</v>
      </c>
      <c r="H29" s="154">
        <f>H25+H15</f>
        <v>11881</v>
      </c>
      <c r="I29" s="790">
        <f>(H29/G29)</f>
        <v>0.8879007548015844</v>
      </c>
    </row>
    <row r="30" spans="3:9" ht="12.75">
      <c r="C30" s="20"/>
      <c r="D30" s="29"/>
      <c r="E30" s="189" t="s">
        <v>450</v>
      </c>
      <c r="F30" s="190">
        <f>SUM(F28:F29)</f>
        <v>4712</v>
      </c>
      <c r="G30" s="190">
        <f>SUM(G28:G29)</f>
        <v>74454</v>
      </c>
      <c r="H30" s="190">
        <f>SUM(H28:H29)</f>
        <v>32152</v>
      </c>
      <c r="I30" s="791">
        <f>(H30/G30)</f>
        <v>0.4318371074757568</v>
      </c>
    </row>
  </sheetData>
  <sheetProtection/>
  <mergeCells count="2">
    <mergeCell ref="A1:I1"/>
    <mergeCell ref="A2:I2"/>
  </mergeCell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&amp;L3/A. melléklet a 11/2012. (IV.27.) önkormányzati rendelethez
ezer Ft-ban&amp;R 8. melléklet a../2011. (IV.) önkormányzati rendelethez
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5"/>
  <sheetViews>
    <sheetView zoomScalePageLayoutView="0" workbookViewId="0" topLeftCell="A34">
      <selection activeCell="B70" sqref="B70"/>
    </sheetView>
  </sheetViews>
  <sheetFormatPr defaultColWidth="9.140625" defaultRowHeight="12.75"/>
  <cols>
    <col min="2" max="2" width="50.8515625" style="0" customWidth="1"/>
    <col min="3" max="3" width="12.7109375" style="0" customWidth="1"/>
    <col min="5" max="5" width="10.421875" style="0" customWidth="1"/>
  </cols>
  <sheetData>
    <row r="1" spans="1:6" s="55" customFormat="1" ht="32.25" customHeight="1">
      <c r="A1" s="1029" t="s">
        <v>946</v>
      </c>
      <c r="B1" s="1029"/>
      <c r="C1" s="1029"/>
      <c r="D1" s="1029"/>
      <c r="E1" s="1029"/>
      <c r="F1" s="1029"/>
    </row>
    <row r="2" spans="1:6" ht="18">
      <c r="A2" s="1025" t="s">
        <v>945</v>
      </c>
      <c r="B2" s="1025"/>
      <c r="C2" s="1025"/>
      <c r="D2" s="1025"/>
      <c r="E2" s="1025"/>
      <c r="F2" s="1025"/>
    </row>
    <row r="3" spans="1:6" s="275" customFormat="1" ht="25.5">
      <c r="A3" s="1027" t="s">
        <v>354</v>
      </c>
      <c r="B3" s="1028"/>
      <c r="C3" s="47" t="s">
        <v>788</v>
      </c>
      <c r="D3" s="283" t="s">
        <v>905</v>
      </c>
      <c r="E3" s="284" t="s">
        <v>889</v>
      </c>
      <c r="F3" s="285" t="s">
        <v>893</v>
      </c>
    </row>
    <row r="4" spans="1:6" ht="12.75">
      <c r="A4" s="6" t="s">
        <v>469</v>
      </c>
      <c r="B4" s="6"/>
      <c r="C4" s="33"/>
      <c r="D4" s="2"/>
      <c r="E4" s="2"/>
      <c r="F4" s="242"/>
    </row>
    <row r="5" spans="1:6" ht="12.75">
      <c r="A5" s="12" t="s">
        <v>802</v>
      </c>
      <c r="B5" s="9"/>
      <c r="C5" s="33"/>
      <c r="D5" s="2"/>
      <c r="E5" s="2"/>
      <c r="F5" s="242"/>
    </row>
    <row r="6" spans="1:6" ht="12.75">
      <c r="A6" s="6"/>
      <c r="B6" s="10" t="s">
        <v>803</v>
      </c>
      <c r="C6" s="33">
        <v>0</v>
      </c>
      <c r="D6" s="4">
        <v>739</v>
      </c>
      <c r="E6" s="2">
        <v>739</v>
      </c>
      <c r="F6" s="242">
        <f>(E6/D6)*100</f>
        <v>100</v>
      </c>
    </row>
    <row r="7" spans="1:6" ht="12.75">
      <c r="A7" s="48"/>
      <c r="B7" s="48" t="s">
        <v>378</v>
      </c>
      <c r="C7" s="49">
        <f>SUM(C6)</f>
        <v>0</v>
      </c>
      <c r="D7" s="235">
        <v>739</v>
      </c>
      <c r="E7" s="232">
        <f>SUM(E6)</f>
        <v>739</v>
      </c>
      <c r="F7" s="286">
        <f aca="true" t="shared" si="0" ref="F7:F64">(E7/D7)*100</f>
        <v>100</v>
      </c>
    </row>
    <row r="8" spans="1:6" ht="12.75">
      <c r="A8" s="6"/>
      <c r="B8" s="6"/>
      <c r="C8" s="33"/>
      <c r="D8" s="4"/>
      <c r="E8" s="4"/>
      <c r="F8" s="242"/>
    </row>
    <row r="9" spans="1:6" ht="12.75">
      <c r="A9" s="6" t="s">
        <v>359</v>
      </c>
      <c r="B9" s="6"/>
      <c r="C9" s="33"/>
      <c r="D9" s="4"/>
      <c r="E9" s="4"/>
      <c r="F9" s="242"/>
    </row>
    <row r="10" spans="1:6" ht="12.75">
      <c r="A10" s="6"/>
      <c r="B10" s="3" t="s">
        <v>809</v>
      </c>
      <c r="C10" s="34"/>
      <c r="D10" s="4">
        <v>14753</v>
      </c>
      <c r="E10" s="4">
        <v>500</v>
      </c>
      <c r="F10" s="242">
        <f t="shared" si="0"/>
        <v>3.389141191622043</v>
      </c>
    </row>
    <row r="11" spans="1:6" ht="25.5">
      <c r="A11" s="6"/>
      <c r="B11" s="51" t="s">
        <v>857</v>
      </c>
      <c r="C11" s="34"/>
      <c r="D11" s="4">
        <v>26360</v>
      </c>
      <c r="E11" s="4">
        <v>1750</v>
      </c>
      <c r="F11" s="242">
        <f t="shared" si="0"/>
        <v>6.638846737481032</v>
      </c>
    </row>
    <row r="12" spans="1:6" ht="25.5">
      <c r="A12" s="6"/>
      <c r="B12" s="56" t="s">
        <v>855</v>
      </c>
      <c r="C12" s="34">
        <v>4609</v>
      </c>
      <c r="D12" s="4">
        <v>22488</v>
      </c>
      <c r="E12" s="4">
        <v>22488</v>
      </c>
      <c r="F12" s="242">
        <f t="shared" si="0"/>
        <v>100</v>
      </c>
    </row>
    <row r="13" spans="1:6" ht="25.5">
      <c r="A13" s="6"/>
      <c r="B13" s="56" t="s">
        <v>856</v>
      </c>
      <c r="C13" s="34"/>
      <c r="D13" s="4">
        <v>6755</v>
      </c>
      <c r="E13" s="4">
        <v>6755</v>
      </c>
      <c r="F13" s="242">
        <f t="shared" si="0"/>
        <v>100</v>
      </c>
    </row>
    <row r="14" spans="1:6" ht="12.75">
      <c r="A14" s="6"/>
      <c r="B14" s="3" t="s">
        <v>810</v>
      </c>
      <c r="C14" s="34"/>
      <c r="D14" s="4">
        <v>4254</v>
      </c>
      <c r="E14" s="4">
        <v>3928</v>
      </c>
      <c r="F14" s="242">
        <f>(E14/D14)*100</f>
        <v>92.3366243535496</v>
      </c>
    </row>
    <row r="15" spans="1:6" ht="25.5">
      <c r="A15" s="6"/>
      <c r="B15" s="51" t="s">
        <v>808</v>
      </c>
      <c r="C15" s="34">
        <v>8012</v>
      </c>
      <c r="D15" s="4">
        <v>97346</v>
      </c>
      <c r="E15" s="4">
        <v>97346</v>
      </c>
      <c r="F15" s="242">
        <f>(E15/D15)*100</f>
        <v>100</v>
      </c>
    </row>
    <row r="16" spans="1:6" ht="25.5">
      <c r="A16" s="11"/>
      <c r="B16" s="56" t="s">
        <v>858</v>
      </c>
      <c r="C16" s="34"/>
      <c r="D16" s="4">
        <v>28874</v>
      </c>
      <c r="E16" s="4">
        <v>0</v>
      </c>
      <c r="F16" s="242">
        <f t="shared" si="0"/>
        <v>0</v>
      </c>
    </row>
    <row r="17" spans="1:6" ht="25.5">
      <c r="A17" s="11"/>
      <c r="B17" s="56" t="s">
        <v>859</v>
      </c>
      <c r="C17" s="34"/>
      <c r="D17" s="4">
        <v>3750</v>
      </c>
      <c r="E17" s="4">
        <v>1100</v>
      </c>
      <c r="F17" s="242">
        <f t="shared" si="0"/>
        <v>29.333333333333332</v>
      </c>
    </row>
    <row r="18" spans="1:6" ht="25.5">
      <c r="A18" s="11"/>
      <c r="B18" s="287" t="s">
        <v>906</v>
      </c>
      <c r="C18" s="34"/>
      <c r="D18" s="4">
        <v>2900</v>
      </c>
      <c r="E18" s="4">
        <v>2900</v>
      </c>
      <c r="F18" s="242">
        <f t="shared" si="0"/>
        <v>100</v>
      </c>
    </row>
    <row r="19" spans="1:6" ht="12.75">
      <c r="A19" s="6"/>
      <c r="B19" s="51" t="s">
        <v>862</v>
      </c>
      <c r="C19" s="34"/>
      <c r="D19" s="4">
        <v>448</v>
      </c>
      <c r="E19" s="4">
        <v>448</v>
      </c>
      <c r="F19" s="242">
        <f t="shared" si="0"/>
        <v>100</v>
      </c>
    </row>
    <row r="20" spans="1:6" ht="12.75">
      <c r="A20" s="48"/>
      <c r="B20" s="48" t="s">
        <v>378</v>
      </c>
      <c r="C20" s="49">
        <f>SUM(C10:C19)</f>
        <v>12621</v>
      </c>
      <c r="D20" s="49">
        <v>207928</v>
      </c>
      <c r="E20" s="49">
        <f>SUM(E10:E19)</f>
        <v>137215</v>
      </c>
      <c r="F20" s="286">
        <f t="shared" si="0"/>
        <v>65.99159324381517</v>
      </c>
    </row>
    <row r="21" spans="1:6" ht="12.75">
      <c r="A21" s="6"/>
      <c r="B21" s="6"/>
      <c r="C21" s="33"/>
      <c r="D21" s="4">
        <v>0</v>
      </c>
      <c r="E21" s="4"/>
      <c r="F21" s="242"/>
    </row>
    <row r="22" spans="1:6" ht="12.75">
      <c r="A22" s="48" t="s">
        <v>482</v>
      </c>
      <c r="B22" s="48"/>
      <c r="C22" s="49">
        <f>C7+C20</f>
        <v>12621</v>
      </c>
      <c r="D22" s="49">
        <f>D7+D20</f>
        <v>208667</v>
      </c>
      <c r="E22" s="49">
        <f>E7+E20</f>
        <v>137954</v>
      </c>
      <c r="F22" s="286">
        <f t="shared" si="0"/>
        <v>66.11203496480037</v>
      </c>
    </row>
    <row r="23" spans="1:6" ht="12.75">
      <c r="A23" s="6"/>
      <c r="B23" s="6"/>
      <c r="C23" s="33"/>
      <c r="D23" s="4"/>
      <c r="E23" s="4"/>
      <c r="F23" s="242"/>
    </row>
    <row r="24" spans="1:6" ht="12.75">
      <c r="A24" s="6" t="s">
        <v>446</v>
      </c>
      <c r="B24" s="6"/>
      <c r="C24" s="33"/>
      <c r="D24" s="4"/>
      <c r="E24" s="4"/>
      <c r="F24" s="242"/>
    </row>
    <row r="25" spans="1:6" ht="12.75">
      <c r="A25" s="6" t="s">
        <v>483</v>
      </c>
      <c r="B25" s="6"/>
      <c r="C25" s="33"/>
      <c r="D25" s="4"/>
      <c r="E25" s="4"/>
      <c r="F25" s="242"/>
    </row>
    <row r="26" spans="1:6" ht="12.75">
      <c r="A26" s="6"/>
      <c r="B26" s="9" t="s">
        <v>884</v>
      </c>
      <c r="C26" s="33"/>
      <c r="D26" s="4">
        <v>2438</v>
      </c>
      <c r="E26" s="4">
        <v>2438</v>
      </c>
      <c r="F26" s="242">
        <f t="shared" si="0"/>
        <v>100</v>
      </c>
    </row>
    <row r="27" spans="1:6" ht="12.75">
      <c r="A27" s="48"/>
      <c r="B27" s="50" t="s">
        <v>378</v>
      </c>
      <c r="C27" s="49">
        <f>SUM(C26)</f>
        <v>0</v>
      </c>
      <c r="D27" s="235">
        <v>2438</v>
      </c>
      <c r="E27" s="235">
        <f>SUM(E26)</f>
        <v>2438</v>
      </c>
      <c r="F27" s="286">
        <f t="shared" si="0"/>
        <v>100</v>
      </c>
    </row>
    <row r="28" spans="1:6" ht="12.75">
      <c r="A28" s="6"/>
      <c r="B28" s="6"/>
      <c r="C28" s="33"/>
      <c r="D28" s="4"/>
      <c r="E28" s="4"/>
      <c r="F28" s="242"/>
    </row>
    <row r="29" spans="1:6" ht="12.75">
      <c r="A29" s="6" t="s">
        <v>359</v>
      </c>
      <c r="B29" s="6"/>
      <c r="C29" s="33"/>
      <c r="D29" s="4"/>
      <c r="E29" s="4"/>
      <c r="F29" s="242"/>
    </row>
    <row r="30" spans="1:6" ht="12.75">
      <c r="A30" s="10"/>
      <c r="B30" s="10" t="s">
        <v>360</v>
      </c>
      <c r="C30" s="33">
        <v>1500</v>
      </c>
      <c r="D30" s="4">
        <v>1500</v>
      </c>
      <c r="E30" s="4"/>
      <c r="F30" s="242">
        <f t="shared" si="0"/>
        <v>0</v>
      </c>
    </row>
    <row r="31" spans="1:6" ht="37.5" customHeight="1">
      <c r="A31" s="10"/>
      <c r="B31" s="51" t="s">
        <v>492</v>
      </c>
      <c r="C31" s="14">
        <v>214</v>
      </c>
      <c r="D31" s="4">
        <v>214</v>
      </c>
      <c r="E31" s="4">
        <v>214</v>
      </c>
      <c r="F31" s="242">
        <f t="shared" si="0"/>
        <v>100</v>
      </c>
    </row>
    <row r="32" spans="1:6" ht="12.75">
      <c r="A32" s="11"/>
      <c r="B32" s="3" t="s">
        <v>672</v>
      </c>
      <c r="C32" s="34">
        <v>128280</v>
      </c>
      <c r="D32" s="4">
        <v>128280</v>
      </c>
      <c r="E32" s="4">
        <v>497</v>
      </c>
      <c r="F32" s="242">
        <f t="shared" si="0"/>
        <v>0.3874337386966012</v>
      </c>
    </row>
    <row r="33" spans="1:6" ht="51">
      <c r="A33" s="11"/>
      <c r="B33" s="56" t="s">
        <v>513</v>
      </c>
      <c r="C33" s="34"/>
      <c r="D33" s="4">
        <v>11243</v>
      </c>
      <c r="E33" s="4">
        <v>8468</v>
      </c>
      <c r="F33" s="242">
        <f t="shared" si="0"/>
        <v>75.31797562928044</v>
      </c>
    </row>
    <row r="34" spans="1:6" ht="25.5">
      <c r="A34" s="11"/>
      <c r="B34" s="56" t="s">
        <v>871</v>
      </c>
      <c r="C34" s="34"/>
      <c r="D34" s="4">
        <v>160</v>
      </c>
      <c r="E34" s="4">
        <v>160</v>
      </c>
      <c r="F34" s="242">
        <f t="shared" si="0"/>
        <v>100</v>
      </c>
    </row>
    <row r="35" spans="1:6" ht="25.5">
      <c r="A35" s="11"/>
      <c r="B35" s="56" t="s">
        <v>860</v>
      </c>
      <c r="C35" s="34"/>
      <c r="D35" s="4">
        <v>10984</v>
      </c>
      <c r="E35" s="4">
        <v>9813</v>
      </c>
      <c r="F35" s="242">
        <f t="shared" si="0"/>
        <v>89.33903860160233</v>
      </c>
    </row>
    <row r="36" spans="1:6" ht="12.75">
      <c r="A36" s="11"/>
      <c r="B36" s="287" t="s">
        <v>907</v>
      </c>
      <c r="C36" s="34"/>
      <c r="D36" s="4">
        <v>196</v>
      </c>
      <c r="E36" s="4">
        <v>196</v>
      </c>
      <c r="F36" s="242">
        <f t="shared" si="0"/>
        <v>100</v>
      </c>
    </row>
    <row r="37" spans="1:6" ht="12.75">
      <c r="A37" s="11"/>
      <c r="B37" s="287" t="s">
        <v>908</v>
      </c>
      <c r="C37" s="34"/>
      <c r="D37" s="4">
        <v>331</v>
      </c>
      <c r="E37" s="4">
        <v>331</v>
      </c>
      <c r="F37" s="242">
        <f t="shared" si="0"/>
        <v>100</v>
      </c>
    </row>
    <row r="38" spans="1:6" ht="12.75">
      <c r="A38" s="11"/>
      <c r="B38" s="287" t="s">
        <v>909</v>
      </c>
      <c r="C38" s="34"/>
      <c r="D38" s="4">
        <v>192</v>
      </c>
      <c r="E38" s="4">
        <v>192</v>
      </c>
      <c r="F38" s="242">
        <f t="shared" si="0"/>
        <v>100</v>
      </c>
    </row>
    <row r="39" spans="1:6" ht="38.25">
      <c r="A39" s="11"/>
      <c r="B39" s="288" t="s">
        <v>910</v>
      </c>
      <c r="C39" s="34"/>
      <c r="D39" s="4">
        <v>26450</v>
      </c>
      <c r="E39" s="4">
        <v>26450</v>
      </c>
      <c r="F39" s="242">
        <f t="shared" si="0"/>
        <v>100</v>
      </c>
    </row>
    <row r="40" spans="1:6" ht="38.25">
      <c r="A40" s="11"/>
      <c r="B40" s="289" t="s">
        <v>911</v>
      </c>
      <c r="C40" s="34"/>
      <c r="D40" s="4">
        <v>1063</v>
      </c>
      <c r="E40" s="4">
        <v>1063</v>
      </c>
      <c r="F40" s="242">
        <f t="shared" si="0"/>
        <v>100</v>
      </c>
    </row>
    <row r="41" spans="1:6" ht="25.5">
      <c r="A41" s="11"/>
      <c r="B41" s="287" t="s">
        <v>912</v>
      </c>
      <c r="C41" s="34"/>
      <c r="D41" s="4">
        <v>2264</v>
      </c>
      <c r="E41" s="4"/>
      <c r="F41" s="242">
        <f t="shared" si="0"/>
        <v>0</v>
      </c>
    </row>
    <row r="42" spans="1:6" ht="12.75">
      <c r="A42" s="11"/>
      <c r="B42" s="287" t="s">
        <v>913</v>
      </c>
      <c r="C42" s="34"/>
      <c r="D42" s="4">
        <v>237</v>
      </c>
      <c r="E42" s="4">
        <v>237</v>
      </c>
      <c r="F42" s="242">
        <f t="shared" si="0"/>
        <v>100</v>
      </c>
    </row>
    <row r="43" spans="1:6" ht="12.75">
      <c r="A43" s="11"/>
      <c r="B43" s="287" t="s">
        <v>914</v>
      </c>
      <c r="C43" s="34"/>
      <c r="D43" s="4">
        <v>17407</v>
      </c>
      <c r="E43" s="4">
        <v>17407</v>
      </c>
      <c r="F43" s="242">
        <f t="shared" si="0"/>
        <v>100</v>
      </c>
    </row>
    <row r="44" spans="1:6" ht="12.75">
      <c r="A44" s="11"/>
      <c r="B44" s="287" t="s">
        <v>1174</v>
      </c>
      <c r="C44" s="34"/>
      <c r="D44" s="4">
        <v>445</v>
      </c>
      <c r="E44" s="4">
        <v>445</v>
      </c>
      <c r="F44" s="242">
        <f t="shared" si="0"/>
        <v>100</v>
      </c>
    </row>
    <row r="45" spans="1:6" ht="25.5">
      <c r="A45" s="11"/>
      <c r="B45" s="287" t="s">
        <v>1175</v>
      </c>
      <c r="C45" s="34"/>
      <c r="D45" s="4">
        <v>400</v>
      </c>
      <c r="E45" s="4">
        <v>400</v>
      </c>
      <c r="F45" s="242">
        <f t="shared" si="0"/>
        <v>100</v>
      </c>
    </row>
    <row r="46" spans="1:6" ht="12.75">
      <c r="A46" s="11"/>
      <c r="B46" s="287" t="s">
        <v>1176</v>
      </c>
      <c r="C46" s="34"/>
      <c r="D46" s="4">
        <v>120</v>
      </c>
      <c r="E46" s="4">
        <v>120</v>
      </c>
      <c r="F46" s="242">
        <f t="shared" si="0"/>
        <v>100</v>
      </c>
    </row>
    <row r="47" spans="1:6" ht="12.75">
      <c r="A47" s="11"/>
      <c r="B47" s="290" t="s">
        <v>915</v>
      </c>
      <c r="C47" s="34"/>
      <c r="D47" s="4">
        <v>8109</v>
      </c>
      <c r="E47" s="4">
        <v>8109</v>
      </c>
      <c r="F47" s="242">
        <f t="shared" si="0"/>
        <v>100</v>
      </c>
    </row>
    <row r="48" spans="1:6" ht="12.75">
      <c r="A48" s="52"/>
      <c r="B48" s="50" t="s">
        <v>378</v>
      </c>
      <c r="C48" s="53">
        <f>SUM(C30:C47)</f>
        <v>129994</v>
      </c>
      <c r="D48" s="53">
        <v>209595</v>
      </c>
      <c r="E48" s="53">
        <f>SUM(E30:E47)</f>
        <v>74102</v>
      </c>
      <c r="F48" s="286">
        <f t="shared" si="0"/>
        <v>35.3548510222095</v>
      </c>
    </row>
    <row r="49" spans="1:6" ht="12.75">
      <c r="A49" s="11"/>
      <c r="B49" s="3"/>
      <c r="C49" s="34"/>
      <c r="D49" s="4"/>
      <c r="E49" s="4"/>
      <c r="F49" s="242"/>
    </row>
    <row r="50" spans="1:6" ht="12.75">
      <c r="A50" s="12" t="s">
        <v>433</v>
      </c>
      <c r="B50" s="9"/>
      <c r="C50" s="34"/>
      <c r="D50" s="4"/>
      <c r="E50" s="4"/>
      <c r="F50" s="242"/>
    </row>
    <row r="51" spans="1:6" ht="12.75">
      <c r="A51" s="9"/>
      <c r="B51" s="905" t="s">
        <v>1236</v>
      </c>
      <c r="C51" s="34"/>
      <c r="D51" s="4">
        <v>1893</v>
      </c>
      <c r="E51" s="4">
        <v>1893</v>
      </c>
      <c r="F51" s="242">
        <f t="shared" si="0"/>
        <v>100</v>
      </c>
    </row>
    <row r="52" spans="1:6" ht="12.75">
      <c r="A52" s="9"/>
      <c r="B52" s="10" t="s">
        <v>851</v>
      </c>
      <c r="C52" s="34"/>
      <c r="D52" s="4">
        <v>1837</v>
      </c>
      <c r="E52" s="4">
        <v>1837</v>
      </c>
      <c r="F52" s="242">
        <f t="shared" si="0"/>
        <v>100</v>
      </c>
    </row>
    <row r="53" spans="1:6" ht="12.75">
      <c r="A53" s="9"/>
      <c r="B53" s="10" t="s">
        <v>861</v>
      </c>
      <c r="C53" s="34"/>
      <c r="D53" s="4">
        <v>43283</v>
      </c>
      <c r="E53" s="4"/>
      <c r="F53" s="242">
        <f t="shared" si="0"/>
        <v>0</v>
      </c>
    </row>
    <row r="54" spans="1:6" ht="12.75">
      <c r="A54" s="54"/>
      <c r="B54" s="48" t="s">
        <v>378</v>
      </c>
      <c r="C54" s="53">
        <f>SUM(C51:C53)</f>
        <v>0</v>
      </c>
      <c r="D54" s="53">
        <f>SUM(D51:D53)</f>
        <v>47013</v>
      </c>
      <c r="E54" s="53">
        <f>SUM(E51:E53)</f>
        <v>3730</v>
      </c>
      <c r="F54" s="286">
        <f t="shared" si="0"/>
        <v>7.93397570884649</v>
      </c>
    </row>
    <row r="55" spans="1:6" ht="12.75">
      <c r="A55" s="1026" t="s">
        <v>628</v>
      </c>
      <c r="B55" s="1026"/>
      <c r="C55" s="34"/>
      <c r="D55" s="4">
        <f>SUM(D51:D54)</f>
        <v>94026</v>
      </c>
      <c r="E55" s="4"/>
      <c r="F55" s="242"/>
    </row>
    <row r="56" spans="1:6" s="141" customFormat="1" ht="12.75">
      <c r="A56" s="143"/>
      <c r="B56" s="143" t="s">
        <v>886</v>
      </c>
      <c r="C56" s="34"/>
      <c r="D56" s="236">
        <v>200</v>
      </c>
      <c r="E56" s="236">
        <v>200</v>
      </c>
      <c r="F56" s="242">
        <f t="shared" si="0"/>
        <v>100</v>
      </c>
    </row>
    <row r="57" spans="1:6" s="141" customFormat="1" ht="12.75">
      <c r="A57" s="143"/>
      <c r="B57" s="291" t="s">
        <v>900</v>
      </c>
      <c r="C57" s="34"/>
      <c r="D57" s="236">
        <v>4953</v>
      </c>
      <c r="E57" s="236">
        <v>4952</v>
      </c>
      <c r="F57" s="242">
        <f t="shared" si="0"/>
        <v>99.97981021603069</v>
      </c>
    </row>
    <row r="58" spans="1:6" ht="12.75">
      <c r="A58" s="142"/>
      <c r="B58" s="48" t="s">
        <v>378</v>
      </c>
      <c r="C58" s="53">
        <f>SUM(C56)</f>
        <v>0</v>
      </c>
      <c r="D58" s="235">
        <v>5153</v>
      </c>
      <c r="E58" s="235">
        <f>SUM(E56:E57)</f>
        <v>5152</v>
      </c>
      <c r="F58" s="286">
        <f t="shared" si="0"/>
        <v>99.98059382883757</v>
      </c>
    </row>
    <row r="59" spans="1:6" ht="12.75">
      <c r="A59" s="813" t="s">
        <v>552</v>
      </c>
      <c r="B59" s="6"/>
      <c r="C59" s="34"/>
      <c r="D59" s="4"/>
      <c r="E59" s="4"/>
      <c r="F59" s="815"/>
    </row>
    <row r="60" spans="1:6" ht="12.75">
      <c r="A60" s="9"/>
      <c r="B60" s="10" t="s">
        <v>1177</v>
      </c>
      <c r="C60" s="34"/>
      <c r="D60" s="4">
        <v>209</v>
      </c>
      <c r="E60" s="4">
        <v>209</v>
      </c>
      <c r="F60" s="815">
        <f t="shared" si="0"/>
        <v>100</v>
      </c>
    </row>
    <row r="61" spans="1:6" ht="12.75">
      <c r="A61" s="142"/>
      <c r="B61" s="48" t="s">
        <v>378</v>
      </c>
      <c r="C61" s="53"/>
      <c r="D61" s="814">
        <v>209</v>
      </c>
      <c r="E61" s="814">
        <v>209</v>
      </c>
      <c r="F61" s="286">
        <f t="shared" si="0"/>
        <v>100</v>
      </c>
    </row>
    <row r="62" spans="1:6" ht="12.75">
      <c r="A62" s="9"/>
      <c r="B62" s="10"/>
      <c r="C62" s="34"/>
      <c r="D62" s="4"/>
      <c r="E62" s="4"/>
      <c r="F62" s="242"/>
    </row>
    <row r="63" spans="1:6" ht="12.75">
      <c r="A63" s="54" t="s">
        <v>361</v>
      </c>
      <c r="B63" s="54"/>
      <c r="C63" s="53">
        <f>C48+C54+C27+C58+C61</f>
        <v>129994</v>
      </c>
      <c r="D63" s="53">
        <f>D48+D54+D27+D58+D61</f>
        <v>264408</v>
      </c>
      <c r="E63" s="53">
        <f>E48+E54+E27+E58+E61</f>
        <v>85631</v>
      </c>
      <c r="F63" s="286">
        <f t="shared" si="0"/>
        <v>32.385933859792445</v>
      </c>
    </row>
    <row r="64" spans="1:6" ht="12.75">
      <c r="A64" s="48" t="s">
        <v>362</v>
      </c>
      <c r="B64" s="48"/>
      <c r="C64" s="49">
        <f>C22+C63</f>
        <v>142615</v>
      </c>
      <c r="D64" s="49">
        <f>D22+D63</f>
        <v>473075</v>
      </c>
      <c r="E64" s="49">
        <f>E22+E63</f>
        <v>223585</v>
      </c>
      <c r="F64" s="286">
        <f t="shared" si="0"/>
        <v>47.262062040902606</v>
      </c>
    </row>
    <row r="65" ht="12.75">
      <c r="F65" s="19"/>
    </row>
  </sheetData>
  <sheetProtection/>
  <mergeCells count="4">
    <mergeCell ref="A55:B55"/>
    <mergeCell ref="A3:B3"/>
    <mergeCell ref="A1:F1"/>
    <mergeCell ref="A2:F2"/>
  </mergeCells>
  <printOptions headings="1"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&amp;L4. melléklet a  11/2012. (IV.27.) önkormányzati rendelethez
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H21"/>
  <sheetViews>
    <sheetView workbookViewId="0" topLeftCell="A1">
      <selection activeCell="J7" sqref="J7"/>
    </sheetView>
  </sheetViews>
  <sheetFormatPr defaultColWidth="9.140625" defaultRowHeight="12.75"/>
  <cols>
    <col min="1" max="1" width="9.8515625" style="275" customWidth="1"/>
    <col min="2" max="2" width="6.8515625" style="275" customWidth="1"/>
    <col min="3" max="3" width="34.140625" style="275" customWidth="1"/>
    <col min="4" max="7" width="9.140625" style="275" customWidth="1"/>
    <col min="8" max="8" width="10.00390625" style="275" customWidth="1"/>
    <col min="9" max="9" width="9.140625" style="275" customWidth="1"/>
  </cols>
  <sheetData>
    <row r="1" spans="1:8" ht="61.5" customHeight="1">
      <c r="A1" s="1032" t="s">
        <v>984</v>
      </c>
      <c r="B1" s="1032"/>
      <c r="C1" s="1032"/>
      <c r="D1" s="1032"/>
      <c r="E1" s="1032"/>
      <c r="F1" s="1032"/>
      <c r="G1" s="1032"/>
      <c r="H1" s="592"/>
    </row>
    <row r="2" spans="1:8" ht="34.5" thickBot="1">
      <c r="A2" s="407" t="s">
        <v>436</v>
      </c>
      <c r="B2" s="407" t="s">
        <v>437</v>
      </c>
      <c r="C2" s="407" t="s">
        <v>438</v>
      </c>
      <c r="D2" s="408" t="s">
        <v>789</v>
      </c>
      <c r="E2" s="408" t="s">
        <v>790</v>
      </c>
      <c r="F2" s="408" t="s">
        <v>889</v>
      </c>
      <c r="G2" s="408" t="s">
        <v>887</v>
      </c>
      <c r="H2" s="408" t="s">
        <v>927</v>
      </c>
    </row>
    <row r="3" spans="1:4" ht="15">
      <c r="A3" s="1030" t="s">
        <v>379</v>
      </c>
      <c r="B3" s="1030"/>
      <c r="C3" s="1030"/>
      <c r="D3" s="593"/>
    </row>
    <row r="4" spans="1:4" ht="12.75">
      <c r="A4" s="594" t="s">
        <v>350</v>
      </c>
      <c r="B4" s="595"/>
      <c r="C4" s="595" t="s">
        <v>514</v>
      </c>
      <c r="D4" s="596"/>
    </row>
    <row r="5" spans="1:8" ht="12.75">
      <c r="A5" s="597"/>
      <c r="B5" s="598" t="s">
        <v>395</v>
      </c>
      <c r="C5" s="597" t="s">
        <v>381</v>
      </c>
      <c r="D5" s="599">
        <v>15</v>
      </c>
      <c r="E5" s="600">
        <v>15</v>
      </c>
      <c r="F5" s="600">
        <v>10</v>
      </c>
      <c r="G5" s="600">
        <f>(F5/E5)*100</f>
        <v>66.66666666666666</v>
      </c>
      <c r="H5" s="600">
        <f>(F5/$F$12)*100</f>
        <v>0.5254860746190226</v>
      </c>
    </row>
    <row r="6" spans="1:8" ht="12.75">
      <c r="A6" s="601" t="s">
        <v>480</v>
      </c>
      <c r="B6" s="410"/>
      <c r="C6" s="602" t="s">
        <v>472</v>
      </c>
      <c r="D6" s="603"/>
      <c r="F6" s="604"/>
      <c r="G6" s="605"/>
      <c r="H6" s="605"/>
    </row>
    <row r="7" spans="1:8" ht="12.75">
      <c r="A7" s="601"/>
      <c r="B7" s="606">
        <v>39539</v>
      </c>
      <c r="C7" s="607" t="s">
        <v>473</v>
      </c>
      <c r="D7" s="608">
        <v>855</v>
      </c>
      <c r="E7" s="390">
        <v>1647</v>
      </c>
      <c r="F7" s="413">
        <v>1647</v>
      </c>
      <c r="G7" s="605">
        <f aca="true" t="shared" si="0" ref="G7:G21">(F7/E7)*100</f>
        <v>100</v>
      </c>
      <c r="H7" s="605">
        <v>86</v>
      </c>
    </row>
    <row r="8" spans="1:8" ht="12.75">
      <c r="A8" s="609"/>
      <c r="B8" s="610"/>
      <c r="C8" s="611" t="s">
        <v>479</v>
      </c>
      <c r="D8" s="612">
        <v>855</v>
      </c>
      <c r="E8" s="600">
        <f>SUM(E7)</f>
        <v>1647</v>
      </c>
      <c r="F8" s="600">
        <f>SUM(F7)</f>
        <v>1647</v>
      </c>
      <c r="G8" s="600">
        <f t="shared" si="0"/>
        <v>100</v>
      </c>
      <c r="H8" s="600">
        <v>86</v>
      </c>
    </row>
    <row r="9" spans="1:8" ht="15">
      <c r="A9" s="601" t="s">
        <v>899</v>
      </c>
      <c r="B9" s="410"/>
      <c r="C9" s="613" t="s">
        <v>947</v>
      </c>
      <c r="D9" s="412"/>
      <c r="F9" s="604"/>
      <c r="G9" s="605"/>
      <c r="H9" s="605"/>
    </row>
    <row r="10" spans="1:8" ht="25.5">
      <c r="A10" s="409"/>
      <c r="B10" s="410">
        <v>39295</v>
      </c>
      <c r="C10" s="411" t="s">
        <v>417</v>
      </c>
      <c r="D10" s="412">
        <v>246</v>
      </c>
      <c r="E10" s="390">
        <v>246</v>
      </c>
      <c r="F10" s="413">
        <v>246</v>
      </c>
      <c r="G10" s="605">
        <f t="shared" si="0"/>
        <v>100</v>
      </c>
      <c r="H10" s="605">
        <f>(F10/$F$12)*100</f>
        <v>12.926957435627957</v>
      </c>
    </row>
    <row r="11" spans="1:8" ht="12.75">
      <c r="A11" s="614"/>
      <c r="B11" s="615"/>
      <c r="C11" s="611" t="s">
        <v>948</v>
      </c>
      <c r="D11" s="612">
        <f>SUM(D10)</f>
        <v>246</v>
      </c>
      <c r="E11" s="612">
        <f>SUM(E10)</f>
        <v>246</v>
      </c>
      <c r="F11" s="612">
        <f>SUM(F10)</f>
        <v>246</v>
      </c>
      <c r="G11" s="600">
        <f t="shared" si="0"/>
        <v>100</v>
      </c>
      <c r="H11" s="600">
        <f>(F11/$F$12)*100</f>
        <v>12.926957435627957</v>
      </c>
    </row>
    <row r="12" spans="1:8" ht="18.75" thickBot="1">
      <c r="A12" s="616"/>
      <c r="B12" s="617"/>
      <c r="C12" s="618" t="s">
        <v>420</v>
      </c>
      <c r="D12" s="619">
        <f>D8+D11+D5</f>
        <v>1116</v>
      </c>
      <c r="E12" s="619">
        <f>E8+E11+E5</f>
        <v>1908</v>
      </c>
      <c r="F12" s="619">
        <f>F8+F11+F5</f>
        <v>1903</v>
      </c>
      <c r="G12" s="620">
        <f t="shared" si="0"/>
        <v>99.73794549266248</v>
      </c>
      <c r="H12" s="620">
        <f>(F12/$F$12)*100</f>
        <v>100</v>
      </c>
    </row>
    <row r="13" spans="1:8" ht="15">
      <c r="A13" s="1031" t="s">
        <v>949</v>
      </c>
      <c r="B13" s="1031"/>
      <c r="C13" s="1031"/>
      <c r="D13" s="412"/>
      <c r="G13" s="605"/>
      <c r="H13" s="605"/>
    </row>
    <row r="14" spans="1:8" ht="12.75">
      <c r="A14" s="409" t="s">
        <v>350</v>
      </c>
      <c r="B14" s="410"/>
      <c r="C14" s="621" t="s">
        <v>429</v>
      </c>
      <c r="D14" s="608"/>
      <c r="G14" s="605"/>
      <c r="H14" s="605"/>
    </row>
    <row r="15" spans="1:8" ht="12.75">
      <c r="A15" s="409"/>
      <c r="B15" s="410">
        <v>39083</v>
      </c>
      <c r="C15" s="496" t="s">
        <v>380</v>
      </c>
      <c r="D15" s="622">
        <v>100</v>
      </c>
      <c r="E15" s="390">
        <v>100</v>
      </c>
      <c r="F15" s="390">
        <v>100</v>
      </c>
      <c r="G15" s="605">
        <f t="shared" si="0"/>
        <v>100</v>
      </c>
      <c r="H15" s="605">
        <v>7</v>
      </c>
    </row>
    <row r="16" spans="1:8" ht="12.75">
      <c r="A16" s="409"/>
      <c r="B16" s="410">
        <v>39084</v>
      </c>
      <c r="C16" s="275" t="s">
        <v>950</v>
      </c>
      <c r="D16" s="390">
        <v>27</v>
      </c>
      <c r="E16" s="390">
        <v>27</v>
      </c>
      <c r="F16" s="390">
        <v>27</v>
      </c>
      <c r="G16" s="605">
        <f t="shared" si="0"/>
        <v>100</v>
      </c>
      <c r="H16" s="605">
        <f>(F16/$F$12)*100</f>
        <v>1.418812401471361</v>
      </c>
    </row>
    <row r="17" spans="1:8" ht="12.75">
      <c r="A17" s="409"/>
      <c r="B17" s="410">
        <v>39085</v>
      </c>
      <c r="C17" s="275" t="s">
        <v>355</v>
      </c>
      <c r="D17" s="390">
        <v>589</v>
      </c>
      <c r="E17" s="390">
        <v>1081</v>
      </c>
      <c r="F17" s="390">
        <v>887</v>
      </c>
      <c r="G17" s="605">
        <f t="shared" si="0"/>
        <v>82.05365402405181</v>
      </c>
      <c r="H17" s="605">
        <v>60</v>
      </c>
    </row>
    <row r="18" spans="1:8" ht="12.75">
      <c r="A18" s="409"/>
      <c r="B18" s="410">
        <v>39088</v>
      </c>
      <c r="C18" s="275" t="s">
        <v>441</v>
      </c>
      <c r="D18" s="390">
        <v>300</v>
      </c>
      <c r="E18" s="390">
        <v>700</v>
      </c>
      <c r="F18" s="390">
        <v>477</v>
      </c>
      <c r="G18" s="605">
        <f t="shared" si="0"/>
        <v>68.14285714285714</v>
      </c>
      <c r="H18" s="605">
        <v>32</v>
      </c>
    </row>
    <row r="19" spans="1:8" ht="12.75">
      <c r="A19" s="409"/>
      <c r="B19" s="410">
        <v>39091</v>
      </c>
      <c r="C19" s="275" t="s">
        <v>430</v>
      </c>
      <c r="D19" s="390">
        <v>100</v>
      </c>
      <c r="E19" s="390">
        <v>0</v>
      </c>
      <c r="F19" s="390"/>
      <c r="G19" s="605"/>
      <c r="H19" s="605"/>
    </row>
    <row r="20" spans="1:8" ht="12.75">
      <c r="A20" s="609"/>
      <c r="B20" s="610"/>
      <c r="C20" s="623" t="s">
        <v>422</v>
      </c>
      <c r="D20" s="600">
        <f>SUM(D15:D19)</f>
        <v>1116</v>
      </c>
      <c r="E20" s="600">
        <f>SUM(E15:E19)</f>
        <v>1908</v>
      </c>
      <c r="F20" s="600">
        <f>SUM(F15:F19)</f>
        <v>1491</v>
      </c>
      <c r="G20" s="600">
        <f t="shared" si="0"/>
        <v>78.14465408805032</v>
      </c>
      <c r="H20" s="600">
        <v>100</v>
      </c>
    </row>
    <row r="21" spans="1:8" ht="18.75" thickBot="1">
      <c r="A21" s="616"/>
      <c r="B21" s="617"/>
      <c r="C21" s="618" t="s">
        <v>951</v>
      </c>
      <c r="D21" s="619">
        <f>D20</f>
        <v>1116</v>
      </c>
      <c r="E21" s="619">
        <f>E20</f>
        <v>1908</v>
      </c>
      <c r="F21" s="619">
        <f>F20</f>
        <v>1491</v>
      </c>
      <c r="G21" s="620">
        <f t="shared" si="0"/>
        <v>78.14465408805032</v>
      </c>
      <c r="H21" s="620">
        <v>100</v>
      </c>
    </row>
  </sheetData>
  <mergeCells count="3">
    <mergeCell ref="A3:C3"/>
    <mergeCell ref="A13:C13"/>
    <mergeCell ref="A1:G1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&amp;L5. melléklet a 11/2012. (IV.27.) önkormányzati rendelethez
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F17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32.421875" style="0" customWidth="1"/>
    <col min="3" max="3" width="14.8515625" style="0" customWidth="1"/>
    <col min="6" max="6" width="9.140625" style="1" customWidth="1"/>
  </cols>
  <sheetData>
    <row r="1" spans="1:6" s="55" customFormat="1" ht="27.75" customHeight="1">
      <c r="A1" s="1033" t="s">
        <v>896</v>
      </c>
      <c r="B1" s="1033"/>
      <c r="C1" s="1033"/>
      <c r="D1" s="1033"/>
      <c r="E1" s="1033"/>
      <c r="F1" s="266"/>
    </row>
    <row r="2" spans="1:5" ht="16.5" thickBot="1">
      <c r="A2" s="1034" t="s">
        <v>660</v>
      </c>
      <c r="B2" s="1035"/>
      <c r="C2" s="1035"/>
      <c r="D2" s="1035"/>
      <c r="E2" s="1035"/>
    </row>
    <row r="3" spans="1:5" ht="20.25" customHeight="1" thickBot="1">
      <c r="A3" s="63" t="s">
        <v>353</v>
      </c>
      <c r="B3" s="64" t="s">
        <v>370</v>
      </c>
      <c r="C3" s="177" t="s">
        <v>787</v>
      </c>
      <c r="D3" s="182" t="s">
        <v>790</v>
      </c>
      <c r="E3" s="241" t="s">
        <v>889</v>
      </c>
    </row>
    <row r="4" spans="1:5" ht="13.5" thickBot="1">
      <c r="A4" s="150" t="s">
        <v>350</v>
      </c>
      <c r="B4" s="151" t="s">
        <v>372</v>
      </c>
      <c r="C4" s="178">
        <v>12792</v>
      </c>
      <c r="D4" s="264">
        <v>12792</v>
      </c>
      <c r="E4" s="258"/>
    </row>
    <row r="5" spans="1:5" ht="13.5" thickBot="1">
      <c r="A5" s="150" t="s">
        <v>351</v>
      </c>
      <c r="B5" s="151" t="s">
        <v>373</v>
      </c>
      <c r="C5" s="264">
        <v>40449</v>
      </c>
      <c r="D5" s="264">
        <v>0</v>
      </c>
      <c r="E5" s="258"/>
    </row>
    <row r="6" spans="1:5" ht="13.5" thickBot="1">
      <c r="A6" s="150" t="s">
        <v>357</v>
      </c>
      <c r="B6" s="151" t="s">
        <v>505</v>
      </c>
      <c r="C6" s="179">
        <v>250000</v>
      </c>
      <c r="D6" s="240">
        <v>175494</v>
      </c>
      <c r="E6" s="258"/>
    </row>
    <row r="7" spans="1:5" ht="13.5" thickBot="1">
      <c r="A7" s="150" t="s">
        <v>480</v>
      </c>
      <c r="B7" s="292" t="s">
        <v>916</v>
      </c>
      <c r="C7" s="294"/>
      <c r="D7" s="264">
        <v>1742</v>
      </c>
      <c r="E7" s="258"/>
    </row>
    <row r="8" spans="1:5" ht="13.5" thickBot="1">
      <c r="A8" s="150" t="s">
        <v>352</v>
      </c>
      <c r="B8" s="293" t="s">
        <v>402</v>
      </c>
      <c r="C8" s="295"/>
      <c r="D8" s="264">
        <v>18796</v>
      </c>
      <c r="E8" s="258"/>
    </row>
    <row r="9" spans="1:5" ht="13.5" thickBot="1">
      <c r="A9" s="150" t="s">
        <v>607</v>
      </c>
      <c r="B9" s="170" t="s">
        <v>510</v>
      </c>
      <c r="C9" s="180">
        <v>780</v>
      </c>
      <c r="D9" s="264">
        <v>780</v>
      </c>
      <c r="E9" s="258"/>
    </row>
    <row r="10" spans="1:5" ht="13.5" thickBot="1">
      <c r="A10" s="150" t="s">
        <v>882</v>
      </c>
      <c r="B10" s="151" t="s">
        <v>648</v>
      </c>
      <c r="C10" s="264">
        <v>2449</v>
      </c>
      <c r="D10" s="264">
        <v>2249</v>
      </c>
      <c r="E10" s="258"/>
    </row>
    <row r="11" spans="1:5" ht="13.5" thickBot="1">
      <c r="A11" s="65"/>
      <c r="B11" s="149" t="s">
        <v>358</v>
      </c>
      <c r="C11" s="181">
        <f>SUM(C4:C10)</f>
        <v>306470</v>
      </c>
      <c r="D11" s="181">
        <f>SUM(D4:D10)</f>
        <v>211853</v>
      </c>
      <c r="E11" s="259"/>
    </row>
    <row r="12" spans="1:4" ht="12.75">
      <c r="A12" s="8"/>
      <c r="B12" s="8"/>
      <c r="D12" s="265"/>
    </row>
    <row r="13" spans="1:4" ht="12.75">
      <c r="A13" s="13" t="s">
        <v>661</v>
      </c>
      <c r="B13" s="8"/>
      <c r="D13" s="265"/>
    </row>
    <row r="14" spans="1:4" ht="13.5" thickBot="1">
      <c r="A14" s="5"/>
      <c r="B14" s="7"/>
      <c r="D14" s="265"/>
    </row>
    <row r="15" spans="1:5" ht="13.5" thickBot="1">
      <c r="A15" s="145" t="s">
        <v>350</v>
      </c>
      <c r="B15" s="144" t="s">
        <v>371</v>
      </c>
      <c r="C15" s="296">
        <v>1000</v>
      </c>
      <c r="D15" s="240">
        <v>6378</v>
      </c>
      <c r="E15" s="258"/>
    </row>
    <row r="16" spans="1:5" ht="13.5" thickBot="1">
      <c r="A16" s="146" t="s">
        <v>351</v>
      </c>
      <c r="B16" s="147" t="s">
        <v>647</v>
      </c>
      <c r="C16" s="297">
        <v>100</v>
      </c>
      <c r="D16" s="240">
        <v>0</v>
      </c>
      <c r="E16" s="258"/>
    </row>
    <row r="17" spans="1:5" ht="13.5" thickBot="1">
      <c r="A17" s="148"/>
      <c r="B17" s="149" t="s">
        <v>358</v>
      </c>
      <c r="C17" s="167">
        <f>SUM(C15:C16)</f>
        <v>1100</v>
      </c>
      <c r="D17" s="167">
        <f>SUM(D15:D16)</f>
        <v>6378</v>
      </c>
      <c r="E17" s="259"/>
    </row>
  </sheetData>
  <sheetProtection/>
  <mergeCells count="2">
    <mergeCell ref="A1:E1"/>
    <mergeCell ref="A2:E2"/>
  </mergeCells>
  <printOptions headings="1"/>
  <pageMargins left="0.7480314960629921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&amp;L6. melléklet a  11/2012. (IV.27.) önkormányzati rendelethez
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F29"/>
  <sheetViews>
    <sheetView workbookViewId="0" topLeftCell="A1">
      <selection activeCell="C7" sqref="C7"/>
    </sheetView>
  </sheetViews>
  <sheetFormatPr defaultColWidth="9.140625" defaultRowHeight="12.75"/>
  <cols>
    <col min="1" max="1" width="37.28125" style="0" customWidth="1"/>
    <col min="2" max="3" width="16.421875" style="0" customWidth="1"/>
    <col min="4" max="4" width="39.140625" style="0" customWidth="1"/>
    <col min="5" max="6" width="18.00390625" style="0" customWidth="1"/>
  </cols>
  <sheetData>
    <row r="1" spans="1:6" ht="15.75">
      <c r="A1" s="1036" t="s">
        <v>985</v>
      </c>
      <c r="B1" s="1036"/>
      <c r="C1" s="1036"/>
      <c r="D1" s="1036"/>
      <c r="E1" s="1036"/>
      <c r="F1" s="433"/>
    </row>
    <row r="2" spans="1:6" ht="15.75">
      <c r="A2" s="1036" t="s">
        <v>1013</v>
      </c>
      <c r="B2" s="1036"/>
      <c r="C2" s="1036"/>
      <c r="D2" s="1036"/>
      <c r="E2" s="1037"/>
      <c r="F2" s="434"/>
    </row>
    <row r="3" spans="1:6" ht="12.75">
      <c r="A3" s="435" t="s">
        <v>516</v>
      </c>
      <c r="B3" s="440" t="s">
        <v>1011</v>
      </c>
      <c r="C3" s="440" t="s">
        <v>1012</v>
      </c>
      <c r="D3" s="435" t="s">
        <v>429</v>
      </c>
      <c r="E3" s="440" t="s">
        <v>1011</v>
      </c>
      <c r="F3" s="440" t="s">
        <v>1012</v>
      </c>
    </row>
    <row r="4" spans="1:6" ht="12.75">
      <c r="A4" s="239" t="s">
        <v>516</v>
      </c>
      <c r="B4" s="242">
        <v>168622</v>
      </c>
      <c r="C4" s="242">
        <v>178231</v>
      </c>
      <c r="D4" s="239" t="s">
        <v>986</v>
      </c>
      <c r="E4" s="242">
        <v>282489</v>
      </c>
      <c r="F4" s="242">
        <v>330844</v>
      </c>
    </row>
    <row r="5" spans="1:6" ht="12.75">
      <c r="A5" s="239" t="s">
        <v>374</v>
      </c>
      <c r="B5" s="242">
        <v>44172</v>
      </c>
      <c r="C5" s="242">
        <v>70111</v>
      </c>
      <c r="D5" s="239" t="s">
        <v>987</v>
      </c>
      <c r="E5" s="242">
        <v>74967</v>
      </c>
      <c r="F5" s="242">
        <v>84262</v>
      </c>
    </row>
    <row r="6" spans="1:6" ht="12.75">
      <c r="A6" s="239" t="s">
        <v>389</v>
      </c>
      <c r="B6" s="242">
        <v>179413</v>
      </c>
      <c r="C6" s="242">
        <v>92072</v>
      </c>
      <c r="D6" s="239" t="s">
        <v>517</v>
      </c>
      <c r="E6" s="242">
        <v>239487</v>
      </c>
      <c r="F6" s="242">
        <v>301233</v>
      </c>
    </row>
    <row r="7" spans="1:6" ht="12.75">
      <c r="A7" s="239" t="s">
        <v>988</v>
      </c>
      <c r="B7" s="242">
        <v>11156</v>
      </c>
      <c r="C7" s="242">
        <v>11373</v>
      </c>
      <c r="D7" s="239" t="s">
        <v>989</v>
      </c>
      <c r="E7" s="242">
        <v>2868</v>
      </c>
      <c r="F7" s="242">
        <v>2703</v>
      </c>
    </row>
    <row r="8" spans="1:6" ht="12.75">
      <c r="A8" s="239" t="s">
        <v>521</v>
      </c>
      <c r="B8" s="242">
        <v>199750</v>
      </c>
      <c r="C8" s="242">
        <v>289283</v>
      </c>
      <c r="D8" s="239" t="s">
        <v>471</v>
      </c>
      <c r="E8" s="242">
        <v>13974</v>
      </c>
      <c r="F8" s="242">
        <v>11091</v>
      </c>
    </row>
    <row r="9" spans="1:6" ht="12.75">
      <c r="A9" s="239" t="s">
        <v>990</v>
      </c>
      <c r="B9" s="242">
        <v>24443</v>
      </c>
      <c r="C9" s="242">
        <v>87590</v>
      </c>
      <c r="D9" s="239" t="s">
        <v>991</v>
      </c>
      <c r="E9" s="242">
        <v>10560</v>
      </c>
      <c r="F9" s="242">
        <v>13774</v>
      </c>
    </row>
    <row r="10" spans="1:6" ht="12.75">
      <c r="A10" s="239" t="s">
        <v>992</v>
      </c>
      <c r="B10" s="242"/>
      <c r="C10" s="242"/>
      <c r="D10" s="239" t="s">
        <v>993</v>
      </c>
      <c r="E10" s="242">
        <v>23700</v>
      </c>
      <c r="F10" s="242">
        <v>71823</v>
      </c>
    </row>
    <row r="11" spans="1:6" ht="12.75">
      <c r="A11" s="239" t="s">
        <v>518</v>
      </c>
      <c r="B11" s="242">
        <v>20818</v>
      </c>
      <c r="C11" s="242">
        <v>40081</v>
      </c>
      <c r="D11" s="239" t="s">
        <v>994</v>
      </c>
      <c r="E11" s="242">
        <v>4329</v>
      </c>
      <c r="F11" s="242">
        <v>0</v>
      </c>
    </row>
    <row r="12" spans="1:6" ht="12.75">
      <c r="A12" s="239" t="s">
        <v>1239</v>
      </c>
      <c r="B12" s="242"/>
      <c r="C12" s="242">
        <v>1968</v>
      </c>
      <c r="D12" s="239" t="s">
        <v>1237</v>
      </c>
      <c r="E12" s="242"/>
      <c r="F12" s="242">
        <v>-45021</v>
      </c>
    </row>
    <row r="13" spans="1:6" ht="12.75">
      <c r="A13" s="359" t="s">
        <v>378</v>
      </c>
      <c r="B13" s="437">
        <f>SUM(B4:B12)</f>
        <v>648374</v>
      </c>
      <c r="C13" s="437">
        <f>SUM(C4:C12)</f>
        <v>770709</v>
      </c>
      <c r="D13" s="359" t="s">
        <v>378</v>
      </c>
      <c r="E13" s="437">
        <f>SUM(E4:E12)</f>
        <v>652374</v>
      </c>
      <c r="F13" s="437">
        <f>SUM(F4:F12)</f>
        <v>770709</v>
      </c>
    </row>
    <row r="14" spans="1:6" ht="12.75">
      <c r="A14" s="239" t="s">
        <v>995</v>
      </c>
      <c r="B14" s="242">
        <v>4000</v>
      </c>
      <c r="C14" s="242"/>
      <c r="D14" s="239"/>
      <c r="E14" s="242"/>
      <c r="F14" s="242"/>
    </row>
    <row r="15" spans="1:6" ht="12.75">
      <c r="A15" s="435" t="s">
        <v>996</v>
      </c>
      <c r="B15" s="436">
        <f>SUM(B13:B14)</f>
        <v>652374</v>
      </c>
      <c r="C15" s="436">
        <f>SUM(C13:C14)</f>
        <v>770709</v>
      </c>
      <c r="D15" s="435" t="s">
        <v>996</v>
      </c>
      <c r="E15" s="436">
        <f>SUM(E13:E14)</f>
        <v>652374</v>
      </c>
      <c r="F15" s="436">
        <f>SUM(F13+F14)</f>
        <v>770709</v>
      </c>
    </row>
    <row r="16" spans="1:6" ht="12.75">
      <c r="A16" s="435" t="s">
        <v>997</v>
      </c>
      <c r="B16" s="440"/>
      <c r="C16" s="440"/>
      <c r="D16" s="435" t="s">
        <v>356</v>
      </c>
      <c r="E16" s="440"/>
      <c r="F16" s="440"/>
    </row>
    <row r="17" spans="1:6" ht="12.75">
      <c r="A17" s="239" t="s">
        <v>998</v>
      </c>
      <c r="B17" s="242">
        <v>0</v>
      </c>
      <c r="C17" s="242">
        <v>26114</v>
      </c>
      <c r="D17" s="273" t="s">
        <v>431</v>
      </c>
      <c r="E17" s="352">
        <v>129994</v>
      </c>
      <c r="F17" s="352">
        <v>85631</v>
      </c>
    </row>
    <row r="18" spans="1:6" ht="12.75">
      <c r="A18" s="239" t="s">
        <v>999</v>
      </c>
      <c r="B18" s="242">
        <v>983</v>
      </c>
      <c r="C18" s="242">
        <v>864</v>
      </c>
      <c r="D18" s="273" t="s">
        <v>519</v>
      </c>
      <c r="E18" s="352">
        <v>12621</v>
      </c>
      <c r="F18" s="352">
        <v>137954</v>
      </c>
    </row>
    <row r="19" spans="1:6" ht="12.75">
      <c r="A19" s="239" t="s">
        <v>1000</v>
      </c>
      <c r="B19" s="242">
        <v>0</v>
      </c>
      <c r="C19" s="915">
        <v>30890</v>
      </c>
      <c r="D19" s="273" t="s">
        <v>1001</v>
      </c>
      <c r="E19" s="352">
        <v>3212</v>
      </c>
      <c r="F19" s="352">
        <v>0</v>
      </c>
    </row>
    <row r="20" spans="1:6" ht="12.75">
      <c r="A20" s="239" t="s">
        <v>374</v>
      </c>
      <c r="B20" s="242">
        <v>27828</v>
      </c>
      <c r="C20" s="915">
        <v>20544</v>
      </c>
      <c r="D20" s="273" t="s">
        <v>1002</v>
      </c>
      <c r="E20" s="352">
        <v>1500</v>
      </c>
      <c r="F20" s="352">
        <v>32152</v>
      </c>
    </row>
    <row r="21" spans="1:6" ht="12.75">
      <c r="A21" s="239" t="s">
        <v>1003</v>
      </c>
      <c r="B21" s="242">
        <v>43661</v>
      </c>
      <c r="C21" s="242">
        <v>171790</v>
      </c>
      <c r="D21" s="239" t="s">
        <v>520</v>
      </c>
      <c r="E21" s="242">
        <v>4371</v>
      </c>
      <c r="F21" s="242">
        <v>0</v>
      </c>
    </row>
    <row r="22" spans="1:6" ht="12.75">
      <c r="A22" s="239" t="s">
        <v>1004</v>
      </c>
      <c r="B22" s="242">
        <v>48105</v>
      </c>
      <c r="C22" s="242">
        <v>1401</v>
      </c>
      <c r="D22" s="239" t="s">
        <v>432</v>
      </c>
      <c r="E22" s="352">
        <v>303241</v>
      </c>
      <c r="F22" s="352">
        <v>0</v>
      </c>
    </row>
    <row r="23" spans="1:6" ht="12.75">
      <c r="A23" s="239" t="s">
        <v>1005</v>
      </c>
      <c r="B23" s="242"/>
      <c r="C23" s="242"/>
      <c r="D23" s="239" t="s">
        <v>1006</v>
      </c>
      <c r="E23" s="352">
        <v>8605</v>
      </c>
      <c r="F23" s="352">
        <v>2593</v>
      </c>
    </row>
    <row r="24" spans="1:6" ht="12.75">
      <c r="A24" s="239" t="s">
        <v>518</v>
      </c>
      <c r="B24" s="242">
        <v>262792</v>
      </c>
      <c r="C24" s="242">
        <v>11382</v>
      </c>
      <c r="D24" s="239" t="s">
        <v>879</v>
      </c>
      <c r="E24" s="352"/>
      <c r="F24" s="352">
        <v>140</v>
      </c>
    </row>
    <row r="25" spans="1:6" ht="12.75">
      <c r="A25" s="239" t="s">
        <v>1007</v>
      </c>
      <c r="B25" s="242">
        <v>80175</v>
      </c>
      <c r="C25" s="242">
        <v>0</v>
      </c>
      <c r="D25" s="239" t="s">
        <v>890</v>
      </c>
      <c r="E25" s="352"/>
      <c r="F25" s="352" t="s">
        <v>890</v>
      </c>
    </row>
    <row r="26" spans="1:6" ht="12.75">
      <c r="A26" s="359" t="s">
        <v>378</v>
      </c>
      <c r="B26" s="437">
        <f>SUM(B17:B25)</f>
        <v>463544</v>
      </c>
      <c r="C26" s="437">
        <f>SUM(C17:C25)</f>
        <v>262985</v>
      </c>
      <c r="D26" s="359" t="s">
        <v>378</v>
      </c>
      <c r="E26" s="437">
        <f>SUM(E16:E24)</f>
        <v>463544</v>
      </c>
      <c r="F26" s="437">
        <f>SUM(F17:F25)</f>
        <v>258470</v>
      </c>
    </row>
    <row r="27" spans="1:6" ht="12.75">
      <c r="A27" s="239" t="s">
        <v>1008</v>
      </c>
      <c r="B27" s="242">
        <v>0</v>
      </c>
      <c r="C27" s="242"/>
      <c r="D27" s="239" t="s">
        <v>439</v>
      </c>
      <c r="E27" s="352"/>
      <c r="F27" s="352">
        <v>4515</v>
      </c>
    </row>
    <row r="28" spans="1:6" ht="12.75">
      <c r="A28" s="435" t="s">
        <v>1009</v>
      </c>
      <c r="B28" s="436">
        <f>SUM(B26:B27)</f>
        <v>463544</v>
      </c>
      <c r="C28" s="436">
        <f>SUM(C26:C27)</f>
        <v>262985</v>
      </c>
      <c r="D28" s="435" t="s">
        <v>1009</v>
      </c>
      <c r="E28" s="436">
        <f>SUM(E26:E27)</f>
        <v>463544</v>
      </c>
      <c r="F28" s="436">
        <f>SUM(F26:F27)</f>
        <v>262985</v>
      </c>
    </row>
    <row r="29" spans="1:6" ht="15">
      <c r="A29" s="438" t="s">
        <v>1010</v>
      </c>
      <c r="B29" s="439">
        <f>B15+B28</f>
        <v>1115918</v>
      </c>
      <c r="C29" s="439">
        <f>C15+C28</f>
        <v>1033694</v>
      </c>
      <c r="D29" s="438" t="s">
        <v>1010</v>
      </c>
      <c r="E29" s="439">
        <f>E15+E28</f>
        <v>1115918</v>
      </c>
      <c r="F29" s="439">
        <f>F15+F28</f>
        <v>1033694</v>
      </c>
    </row>
  </sheetData>
  <mergeCells count="2">
    <mergeCell ref="A1:E1"/>
    <mergeCell ref="A2:E2"/>
  </mergeCells>
  <printOptions headings="1"/>
  <pageMargins left="0.75" right="0.75" top="1" bottom="1" header="0.5" footer="0.5"/>
  <pageSetup horizontalDpi="600" verticalDpi="600" orientation="landscape" paperSize="9" scale="70" r:id="rId1"/>
  <headerFooter alignWithMargins="0">
    <oddHeader>&amp;L7. melléklet a  11/2012. (IV.27.) önkormányzati rendelethez
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workbookViewId="0" topLeftCell="A1">
      <selection activeCell="B10" sqref="B10"/>
    </sheetView>
  </sheetViews>
  <sheetFormatPr defaultColWidth="9.140625" defaultRowHeight="12.75"/>
  <cols>
    <col min="1" max="1" width="9.8515625" style="0" customWidth="1"/>
    <col min="2" max="2" width="42.57421875" style="0" customWidth="1"/>
    <col min="3" max="3" width="20.00390625" style="0" customWidth="1"/>
    <col min="4" max="4" width="15.57421875" style="0" customWidth="1"/>
    <col min="5" max="5" width="17.57421875" style="0" customWidth="1"/>
    <col min="6" max="6" width="13.140625" style="0" customWidth="1"/>
    <col min="7" max="7" width="13.57421875" style="0" customWidth="1"/>
  </cols>
  <sheetData>
    <row r="1" spans="1:7" ht="15">
      <c r="A1" s="1038" t="s">
        <v>983</v>
      </c>
      <c r="B1" s="1038"/>
      <c r="C1" s="1038"/>
      <c r="D1" s="1038"/>
      <c r="E1" s="1038"/>
      <c r="F1" s="1038"/>
      <c r="G1" s="1038"/>
    </row>
    <row r="2" spans="1:7" ht="12.75">
      <c r="A2" s="1039" t="s">
        <v>952</v>
      </c>
      <c r="B2" s="986"/>
      <c r="C2" s="986"/>
      <c r="D2" s="986"/>
      <c r="E2" s="986"/>
      <c r="F2" s="986"/>
      <c r="G2" s="986"/>
    </row>
    <row r="3" spans="1:7" ht="18.75" thickBot="1">
      <c r="A3" s="1040" t="s">
        <v>953</v>
      </c>
      <c r="B3" s="1040"/>
      <c r="C3" s="1040"/>
      <c r="D3" s="1040"/>
      <c r="E3" s="1040"/>
      <c r="F3" s="1040"/>
      <c r="G3" s="1040"/>
    </row>
    <row r="4" spans="1:7" ht="13.5" thickBot="1">
      <c r="A4" s="414" t="s">
        <v>954</v>
      </c>
      <c r="B4" s="415" t="s">
        <v>955</v>
      </c>
      <c r="C4" s="415" t="s">
        <v>956</v>
      </c>
      <c r="D4" s="416" t="s">
        <v>957</v>
      </c>
      <c r="E4" s="1041" t="s">
        <v>844</v>
      </c>
      <c r="F4" s="1042"/>
      <c r="G4" s="416" t="s">
        <v>958</v>
      </c>
    </row>
    <row r="5" spans="1:7" ht="48.75" thickBot="1">
      <c r="A5" s="417" t="s">
        <v>350</v>
      </c>
      <c r="B5" s="418" t="s">
        <v>959</v>
      </c>
      <c r="C5" s="418" t="s">
        <v>960</v>
      </c>
      <c r="D5" s="419">
        <v>1273970110</v>
      </c>
      <c r="E5" s="1043">
        <v>191095516</v>
      </c>
      <c r="F5" s="1044"/>
      <c r="G5" s="420">
        <v>1082074594</v>
      </c>
    </row>
    <row r="6" spans="1:7" ht="12.75">
      <c r="A6" s="1045" t="s">
        <v>351</v>
      </c>
      <c r="B6" s="1047" t="s">
        <v>961</v>
      </c>
      <c r="C6" s="1049" t="s">
        <v>962</v>
      </c>
      <c r="D6" s="1051" t="s">
        <v>963</v>
      </c>
      <c r="E6" s="1053" t="s">
        <v>964</v>
      </c>
      <c r="F6" s="1054"/>
      <c r="G6" s="1057" t="s">
        <v>965</v>
      </c>
    </row>
    <row r="7" spans="1:7" ht="13.5" thickBot="1">
      <c r="A7" s="1046"/>
      <c r="B7" s="1048"/>
      <c r="C7" s="1050"/>
      <c r="D7" s="1052"/>
      <c r="E7" s="1055"/>
      <c r="F7" s="1056"/>
      <c r="G7" s="1058"/>
    </row>
    <row r="8" spans="1:7" ht="26.25" thickBot="1">
      <c r="A8" s="422" t="s">
        <v>357</v>
      </c>
      <c r="B8" s="423" t="s">
        <v>966</v>
      </c>
      <c r="C8" s="423" t="s">
        <v>967</v>
      </c>
      <c r="D8" s="424">
        <v>1383624207</v>
      </c>
      <c r="E8" s="1059" t="s">
        <v>968</v>
      </c>
      <c r="F8" s="1060"/>
      <c r="G8" s="425">
        <v>1383624207</v>
      </c>
    </row>
    <row r="9" spans="1:7" ht="24.75" thickBot="1">
      <c r="A9" s="422" t="s">
        <v>480</v>
      </c>
      <c r="B9" s="418" t="s">
        <v>969</v>
      </c>
      <c r="C9" s="418" t="s">
        <v>970</v>
      </c>
      <c r="D9" s="419">
        <v>25599645</v>
      </c>
      <c r="E9" s="1043">
        <v>2559965</v>
      </c>
      <c r="F9" s="1044"/>
      <c r="G9" s="419">
        <v>23039680</v>
      </c>
    </row>
    <row r="10" spans="1:7" ht="26.25" thickBot="1">
      <c r="A10" s="422" t="s">
        <v>352</v>
      </c>
      <c r="B10" s="423" t="s">
        <v>971</v>
      </c>
      <c r="C10" s="423" t="s">
        <v>972</v>
      </c>
      <c r="D10" s="424">
        <v>100974533</v>
      </c>
      <c r="E10" s="1061">
        <v>0</v>
      </c>
      <c r="F10" s="1062"/>
      <c r="G10" s="425">
        <v>100974533</v>
      </c>
    </row>
    <row r="11" spans="1:7" ht="26.25" thickBot="1">
      <c r="A11" s="422" t="s">
        <v>607</v>
      </c>
      <c r="B11" s="423" t="s">
        <v>973</v>
      </c>
      <c r="C11" s="423" t="s">
        <v>974</v>
      </c>
      <c r="D11" s="424">
        <v>370114100</v>
      </c>
      <c r="E11" s="1061">
        <v>37011410</v>
      </c>
      <c r="F11" s="1062"/>
      <c r="G11" s="425">
        <v>333102690</v>
      </c>
    </row>
    <row r="12" spans="1:7" ht="18.75" thickBot="1">
      <c r="A12" s="1065" t="s">
        <v>975</v>
      </c>
      <c r="B12" s="1065"/>
      <c r="C12" s="1065"/>
      <c r="D12" s="1065"/>
      <c r="E12" s="1065"/>
      <c r="F12" s="1065"/>
      <c r="G12" s="426"/>
    </row>
    <row r="13" spans="1:7" ht="13.5" thickBot="1">
      <c r="A13" s="422" t="s">
        <v>954</v>
      </c>
      <c r="B13" s="423" t="s">
        <v>955</v>
      </c>
      <c r="C13" s="423" t="s">
        <v>956</v>
      </c>
      <c r="D13" s="427" t="s">
        <v>957</v>
      </c>
      <c r="E13" s="1066" t="s">
        <v>844</v>
      </c>
      <c r="F13" s="1067"/>
      <c r="G13" s="427" t="s">
        <v>958</v>
      </c>
    </row>
    <row r="14" spans="1:7" ht="36.75" thickBot="1">
      <c r="A14" s="421" t="s">
        <v>350</v>
      </c>
      <c r="B14" s="418" t="s">
        <v>976</v>
      </c>
      <c r="C14" s="418" t="s">
        <v>977</v>
      </c>
      <c r="D14" s="419">
        <v>192492550</v>
      </c>
      <c r="E14" s="1068">
        <v>28873882</v>
      </c>
      <c r="F14" s="1069"/>
      <c r="G14" s="419">
        <v>163618668</v>
      </c>
    </row>
    <row r="15" spans="1:7" ht="24.75" thickBot="1">
      <c r="A15" s="417" t="s">
        <v>351</v>
      </c>
      <c r="B15" s="429" t="s">
        <v>978</v>
      </c>
      <c r="C15" s="429" t="s">
        <v>979</v>
      </c>
      <c r="D15" s="420">
        <v>149575019</v>
      </c>
      <c r="E15" s="1063" t="s">
        <v>980</v>
      </c>
      <c r="F15" s="1064"/>
      <c r="G15" s="420">
        <v>134617517</v>
      </c>
    </row>
    <row r="16" spans="1:7" ht="26.25" thickBot="1">
      <c r="A16" s="428" t="s">
        <v>357</v>
      </c>
      <c r="B16" s="430" t="s">
        <v>981</v>
      </c>
      <c r="C16" s="423" t="s">
        <v>982</v>
      </c>
      <c r="D16" s="424">
        <v>254987266</v>
      </c>
      <c r="E16" s="1061">
        <v>25498727</v>
      </c>
      <c r="F16" s="1062"/>
      <c r="G16" s="425">
        <v>229488539</v>
      </c>
    </row>
    <row r="17" spans="1:7" ht="12.75">
      <c r="A17" s="431"/>
      <c r="B17" s="432"/>
      <c r="C17" s="432"/>
      <c r="D17" s="426"/>
      <c r="E17" s="432"/>
      <c r="F17" s="432"/>
      <c r="G17" s="426"/>
    </row>
  </sheetData>
  <mergeCells count="20">
    <mergeCell ref="E15:F15"/>
    <mergeCell ref="E16:F16"/>
    <mergeCell ref="E11:F11"/>
    <mergeCell ref="A12:F12"/>
    <mergeCell ref="E13:F13"/>
    <mergeCell ref="E14:F14"/>
    <mergeCell ref="G6:G7"/>
    <mergeCell ref="E8:F8"/>
    <mergeCell ref="E9:F9"/>
    <mergeCell ref="E10:F10"/>
    <mergeCell ref="E5:F5"/>
    <mergeCell ref="A6:A7"/>
    <mergeCell ref="B6:B7"/>
    <mergeCell ref="C6:C7"/>
    <mergeCell ref="D6:D7"/>
    <mergeCell ref="E6:F7"/>
    <mergeCell ref="A1:G1"/>
    <mergeCell ref="A2:G2"/>
    <mergeCell ref="A3:G3"/>
    <mergeCell ref="E4:F4"/>
  </mergeCells>
  <printOptions headings="1"/>
  <pageMargins left="0.75" right="0.75" top="1" bottom="1" header="0.5" footer="0.5"/>
  <pageSetup horizontalDpi="600" verticalDpi="600" orientation="landscape" paperSize="9" scale="90" r:id="rId1"/>
  <headerFooter alignWithMargins="0">
    <oddHeader>&amp;L8. melléklet a  11/2012. (IV.27.) önkormányzati rendelethez
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P1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39.7109375" style="0" customWidth="1"/>
    <col min="3" max="3" width="8.8515625" style="0" customWidth="1"/>
    <col min="5" max="5" width="8.00390625" style="0" customWidth="1"/>
    <col min="8" max="8" width="8.8515625" style="0" customWidth="1"/>
    <col min="10" max="10" width="8.00390625" style="0" customWidth="1"/>
    <col min="13" max="13" width="8.8515625" style="0" customWidth="1"/>
    <col min="15" max="15" width="8.00390625" style="0" customWidth="1"/>
  </cols>
  <sheetData>
    <row r="1" spans="1:6" s="15" customFormat="1" ht="15.75">
      <c r="A1" s="261" t="s">
        <v>657</v>
      </c>
      <c r="B1" s="261"/>
      <c r="C1" s="261"/>
      <c r="D1" s="261"/>
      <c r="E1" s="261"/>
      <c r="F1" s="261"/>
    </row>
    <row r="2" spans="1:6" s="15" customFormat="1" ht="21.75" customHeight="1">
      <c r="A2" s="260" t="s">
        <v>662</v>
      </c>
      <c r="B2" s="260"/>
      <c r="C2" s="260"/>
      <c r="D2" s="260"/>
      <c r="E2" s="260"/>
      <c r="F2" s="260"/>
    </row>
    <row r="3" spans="1:16" s="15" customFormat="1" ht="12.75">
      <c r="A3" s="69" t="s">
        <v>493</v>
      </c>
      <c r="B3" s="70"/>
      <c r="C3" s="70" t="s">
        <v>1180</v>
      </c>
      <c r="D3" s="70"/>
      <c r="E3" s="70"/>
      <c r="F3" s="71"/>
      <c r="G3" s="70"/>
      <c r="H3" s="70" t="s">
        <v>1178</v>
      </c>
      <c r="I3" s="70"/>
      <c r="J3" s="70"/>
      <c r="K3" s="71"/>
      <c r="L3" s="70"/>
      <c r="M3" s="70" t="s">
        <v>1179</v>
      </c>
      <c r="N3" s="70"/>
      <c r="O3" s="70"/>
      <c r="P3" s="71"/>
    </row>
    <row r="4" spans="1:16" s="55" customFormat="1" ht="51.75" customHeight="1">
      <c r="A4" s="57" t="s">
        <v>494</v>
      </c>
      <c r="B4" s="67" t="s">
        <v>497</v>
      </c>
      <c r="C4" s="67" t="s">
        <v>495</v>
      </c>
      <c r="D4" s="67" t="s">
        <v>498</v>
      </c>
      <c r="E4" s="67" t="s">
        <v>515</v>
      </c>
      <c r="F4" s="57" t="s">
        <v>496</v>
      </c>
      <c r="G4" s="67" t="s">
        <v>497</v>
      </c>
      <c r="H4" s="67" t="s">
        <v>495</v>
      </c>
      <c r="I4" s="67" t="s">
        <v>498</v>
      </c>
      <c r="J4" s="67" t="s">
        <v>515</v>
      </c>
      <c r="K4" s="57" t="s">
        <v>496</v>
      </c>
      <c r="L4" s="67" t="s">
        <v>497</v>
      </c>
      <c r="M4" s="67" t="s">
        <v>495</v>
      </c>
      <c r="N4" s="67" t="s">
        <v>498</v>
      </c>
      <c r="O4" s="67" t="s">
        <v>515</v>
      </c>
      <c r="P4" s="57" t="s">
        <v>496</v>
      </c>
    </row>
    <row r="5" spans="1:16" ht="12.75">
      <c r="A5" s="58"/>
      <c r="B5" s="68" t="s">
        <v>499</v>
      </c>
      <c r="C5" s="68" t="s">
        <v>499</v>
      </c>
      <c r="D5" s="68" t="s">
        <v>500</v>
      </c>
      <c r="E5" s="68" t="s">
        <v>500</v>
      </c>
      <c r="F5" s="72" t="s">
        <v>500</v>
      </c>
      <c r="G5" s="68" t="s">
        <v>499</v>
      </c>
      <c r="H5" s="68" t="s">
        <v>499</v>
      </c>
      <c r="I5" s="68" t="s">
        <v>500</v>
      </c>
      <c r="J5" s="68" t="s">
        <v>500</v>
      </c>
      <c r="K5" s="72" t="s">
        <v>500</v>
      </c>
      <c r="L5" s="68" t="s">
        <v>499</v>
      </c>
      <c r="M5" s="68" t="s">
        <v>499</v>
      </c>
      <c r="N5" s="68" t="s">
        <v>500</v>
      </c>
      <c r="O5" s="68" t="s">
        <v>500</v>
      </c>
      <c r="P5" s="72" t="s">
        <v>500</v>
      </c>
    </row>
    <row r="6" spans="1:16" ht="24" customHeight="1">
      <c r="A6" s="183" t="s">
        <v>792</v>
      </c>
      <c r="B6" s="168">
        <v>42</v>
      </c>
      <c r="C6" s="168">
        <v>7</v>
      </c>
      <c r="D6" s="168">
        <v>1</v>
      </c>
      <c r="E6" s="168">
        <v>2</v>
      </c>
      <c r="F6" s="61">
        <f aca="true" t="shared" si="0" ref="F6:F12">SUM(B6:E6)</f>
        <v>52</v>
      </c>
      <c r="G6" s="168">
        <v>39</v>
      </c>
      <c r="H6" s="168">
        <v>7</v>
      </c>
      <c r="I6" s="168">
        <v>9</v>
      </c>
      <c r="J6" s="168">
        <v>1</v>
      </c>
      <c r="K6" s="61">
        <f aca="true" t="shared" si="1" ref="K6:K12">SUM(G6:J6)</f>
        <v>56</v>
      </c>
      <c r="L6" s="168">
        <v>40</v>
      </c>
      <c r="M6" s="168">
        <v>7</v>
      </c>
      <c r="N6" s="168">
        <v>1</v>
      </c>
      <c r="O6" s="168">
        <v>1</v>
      </c>
      <c r="P6" s="61">
        <f aca="true" t="shared" si="2" ref="P6:P12">SUM(L6:O6)</f>
        <v>49</v>
      </c>
    </row>
    <row r="7" spans="1:16" ht="20.25" customHeight="1">
      <c r="A7" s="73" t="s">
        <v>481</v>
      </c>
      <c r="B7" s="168">
        <v>31</v>
      </c>
      <c r="C7" s="168">
        <v>3</v>
      </c>
      <c r="D7" s="168">
        <v>7</v>
      </c>
      <c r="E7" s="90"/>
      <c r="F7" s="61">
        <f t="shared" si="0"/>
        <v>41</v>
      </c>
      <c r="G7" s="168">
        <v>32</v>
      </c>
      <c r="H7" s="168">
        <v>2</v>
      </c>
      <c r="I7" s="168">
        <v>10</v>
      </c>
      <c r="J7" s="137"/>
      <c r="K7" s="61">
        <f t="shared" si="1"/>
        <v>44</v>
      </c>
      <c r="L7" s="168">
        <v>32</v>
      </c>
      <c r="M7" s="168">
        <v>2</v>
      </c>
      <c r="N7" s="168">
        <v>10</v>
      </c>
      <c r="O7" s="90"/>
      <c r="P7" s="61">
        <f t="shared" si="2"/>
        <v>44</v>
      </c>
    </row>
    <row r="8" spans="1:16" ht="20.25" customHeight="1">
      <c r="A8" s="73" t="s">
        <v>668</v>
      </c>
      <c r="B8" s="90">
        <v>1</v>
      </c>
      <c r="C8" s="16"/>
      <c r="D8" s="90"/>
      <c r="E8" s="90"/>
      <c r="F8" s="61">
        <f t="shared" si="0"/>
        <v>1</v>
      </c>
      <c r="G8" s="137">
        <v>2</v>
      </c>
      <c r="H8" s="86"/>
      <c r="I8" s="137"/>
      <c r="J8" s="137"/>
      <c r="K8" s="61">
        <f t="shared" si="1"/>
        <v>2</v>
      </c>
      <c r="L8" s="90">
        <v>2</v>
      </c>
      <c r="M8" s="16"/>
      <c r="N8" s="90"/>
      <c r="O8" s="90"/>
      <c r="P8" s="61">
        <f t="shared" si="2"/>
        <v>2</v>
      </c>
    </row>
    <row r="9" spans="1:16" ht="21" customHeight="1">
      <c r="A9" s="73" t="s">
        <v>501</v>
      </c>
      <c r="B9" s="168">
        <v>22</v>
      </c>
      <c r="C9" s="168">
        <v>1</v>
      </c>
      <c r="D9" s="90"/>
      <c r="E9" s="90"/>
      <c r="F9" s="61">
        <f t="shared" si="0"/>
        <v>23</v>
      </c>
      <c r="G9" s="168">
        <v>25</v>
      </c>
      <c r="H9" s="168">
        <v>1</v>
      </c>
      <c r="I9" s="137">
        <v>4</v>
      </c>
      <c r="J9" s="137"/>
      <c r="K9" s="61">
        <f t="shared" si="1"/>
        <v>30</v>
      </c>
      <c r="L9" s="168">
        <v>24</v>
      </c>
      <c r="M9" s="168">
        <v>0</v>
      </c>
      <c r="N9" s="90">
        <v>4</v>
      </c>
      <c r="O9" s="90"/>
      <c r="P9" s="61">
        <f t="shared" si="2"/>
        <v>28</v>
      </c>
    </row>
    <row r="10" spans="1:16" ht="18.75" customHeight="1">
      <c r="A10" s="73" t="s">
        <v>793</v>
      </c>
      <c r="B10" s="168">
        <v>3</v>
      </c>
      <c r="C10" s="16"/>
      <c r="D10" s="90"/>
      <c r="E10" s="90"/>
      <c r="F10" s="61">
        <f t="shared" si="0"/>
        <v>3</v>
      </c>
      <c r="G10" s="168">
        <v>3</v>
      </c>
      <c r="H10" s="86"/>
      <c r="I10" s="137">
        <v>6</v>
      </c>
      <c r="J10" s="137"/>
      <c r="K10" s="61">
        <f t="shared" si="1"/>
        <v>9</v>
      </c>
      <c r="L10" s="168">
        <v>3</v>
      </c>
      <c r="M10" s="16"/>
      <c r="N10" s="90">
        <v>6</v>
      </c>
      <c r="O10" s="90"/>
      <c r="P10" s="61">
        <f t="shared" si="2"/>
        <v>9</v>
      </c>
    </row>
    <row r="11" spans="1:16" ht="20.25" customHeight="1">
      <c r="A11" s="73" t="s">
        <v>376</v>
      </c>
      <c r="B11" s="168">
        <v>29</v>
      </c>
      <c r="C11" s="168">
        <v>2</v>
      </c>
      <c r="D11" s="168">
        <v>90</v>
      </c>
      <c r="E11" s="168">
        <v>4</v>
      </c>
      <c r="F11" s="61">
        <f t="shared" si="0"/>
        <v>125</v>
      </c>
      <c r="G11" s="168">
        <v>31</v>
      </c>
      <c r="H11" s="168">
        <v>3</v>
      </c>
      <c r="I11" s="168">
        <v>63</v>
      </c>
      <c r="J11" s="168">
        <v>2</v>
      </c>
      <c r="K11" s="61">
        <f t="shared" si="1"/>
        <v>99</v>
      </c>
      <c r="L11" s="366">
        <v>29</v>
      </c>
      <c r="M11" s="366">
        <v>3</v>
      </c>
      <c r="N11" s="366">
        <v>63</v>
      </c>
      <c r="O11" s="366">
        <v>2</v>
      </c>
      <c r="P11" s="367">
        <f t="shared" si="2"/>
        <v>97</v>
      </c>
    </row>
    <row r="12" spans="1:16" s="15" customFormat="1" ht="22.5" customHeight="1">
      <c r="A12" s="74" t="s">
        <v>502</v>
      </c>
      <c r="B12" s="59">
        <f>SUM(B6:B11)</f>
        <v>128</v>
      </c>
      <c r="C12" s="59">
        <f>SUM(C6:C11)</f>
        <v>13</v>
      </c>
      <c r="D12" s="59">
        <f>SUM(D6:D11)</f>
        <v>98</v>
      </c>
      <c r="E12" s="59">
        <f>SUM(E6:E11)</f>
        <v>6</v>
      </c>
      <c r="F12" s="60">
        <f t="shared" si="0"/>
        <v>245</v>
      </c>
      <c r="G12" s="59">
        <f>SUM(G6:G11)</f>
        <v>132</v>
      </c>
      <c r="H12" s="59">
        <f>SUM(H6:H11)</f>
        <v>13</v>
      </c>
      <c r="I12" s="59">
        <f>SUM(I6:I11)</f>
        <v>92</v>
      </c>
      <c r="J12" s="59">
        <f>SUM(J6:J11)</f>
        <v>3</v>
      </c>
      <c r="K12" s="60">
        <f t="shared" si="1"/>
        <v>240</v>
      </c>
      <c r="L12" s="59">
        <f>SUM(L6:L11)</f>
        <v>130</v>
      </c>
      <c r="M12" s="59">
        <f>SUM(M6:M11)</f>
        <v>12</v>
      </c>
      <c r="N12" s="59">
        <f>SUM(N6:N11)</f>
        <v>84</v>
      </c>
      <c r="O12" s="59">
        <f>SUM(O6:O11)</f>
        <v>3</v>
      </c>
      <c r="P12" s="60">
        <f t="shared" si="2"/>
        <v>229</v>
      </c>
    </row>
  </sheetData>
  <sheetProtection/>
  <printOptions headings="1"/>
  <pageMargins left="0.7" right="0.7" top="0.75" bottom="0.75" header="0.3" footer="0.3"/>
  <pageSetup horizontalDpi="600" verticalDpi="600" orientation="landscape" paperSize="9" scale="75" r:id="rId1"/>
  <headerFooter alignWithMargins="0">
    <oddHeader>&amp;L9. melléklet a 11/2012. (IV.27.) önkormányzati rendelethez
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T39"/>
  <sheetViews>
    <sheetView zoomScalePageLayoutView="0" workbookViewId="0" topLeftCell="A4">
      <selection activeCell="D37" sqref="D37"/>
    </sheetView>
  </sheetViews>
  <sheetFormatPr defaultColWidth="9.140625" defaultRowHeight="12.75"/>
  <cols>
    <col min="1" max="1" width="36.8515625" style="0" customWidth="1"/>
    <col min="2" max="2" width="19.140625" style="0" customWidth="1"/>
    <col min="3" max="3" width="15.57421875" style="0" customWidth="1"/>
    <col min="4" max="4" width="13.57421875" style="0" customWidth="1"/>
    <col min="5" max="5" width="15.7109375" style="0" customWidth="1"/>
    <col min="6" max="6" width="14.7109375" style="0" customWidth="1"/>
    <col min="7" max="7" width="15.28125" style="0" customWidth="1"/>
    <col min="8" max="8" width="14.57421875" style="0" customWidth="1"/>
  </cols>
  <sheetData>
    <row r="1" spans="1:8" ht="18" customHeight="1">
      <c r="A1" s="1071" t="s">
        <v>657</v>
      </c>
      <c r="B1" s="1072"/>
      <c r="C1" s="1072"/>
      <c r="D1" s="1072"/>
      <c r="E1" s="1072"/>
      <c r="F1" s="1072"/>
      <c r="G1" s="1072"/>
      <c r="H1" s="1072"/>
    </row>
    <row r="2" spans="1:9" ht="18">
      <c r="A2" s="1073" t="s">
        <v>814</v>
      </c>
      <c r="B2" s="1073"/>
      <c r="C2" s="1073"/>
      <c r="D2" s="1073"/>
      <c r="E2" s="1073"/>
      <c r="F2" s="1073"/>
      <c r="G2" s="1073"/>
      <c r="H2" s="1073"/>
      <c r="I2" s="1073"/>
    </row>
    <row r="3" spans="1:20" ht="12.75">
      <c r="A3" s="299" t="s">
        <v>354</v>
      </c>
      <c r="B3" s="300" t="s">
        <v>815</v>
      </c>
      <c r="C3" s="300" t="s">
        <v>816</v>
      </c>
      <c r="D3" s="301" t="s">
        <v>817</v>
      </c>
      <c r="E3" s="301" t="s">
        <v>818</v>
      </c>
      <c r="F3" s="301" t="s">
        <v>819</v>
      </c>
      <c r="G3" s="301" t="s">
        <v>820</v>
      </c>
      <c r="H3" s="301" t="s">
        <v>821</v>
      </c>
      <c r="I3" s="301" t="s">
        <v>822</v>
      </c>
      <c r="J3" s="302">
        <v>2018</v>
      </c>
      <c r="K3" s="302">
        <v>2019</v>
      </c>
      <c r="L3" s="302">
        <v>2020</v>
      </c>
      <c r="M3" s="302">
        <v>2021</v>
      </c>
      <c r="N3" s="302">
        <v>2022</v>
      </c>
      <c r="O3" s="302">
        <v>2023</v>
      </c>
      <c r="P3" s="302">
        <v>2024</v>
      </c>
      <c r="Q3" s="302">
        <v>2025</v>
      </c>
      <c r="R3" s="302">
        <v>2026</v>
      </c>
      <c r="S3" s="302">
        <v>2027</v>
      </c>
      <c r="T3" s="302">
        <v>2028</v>
      </c>
    </row>
    <row r="4" spans="1:20" ht="12.75">
      <c r="A4" s="287" t="s">
        <v>823</v>
      </c>
      <c r="B4" s="303" t="s">
        <v>824</v>
      </c>
      <c r="C4" s="304">
        <v>508</v>
      </c>
      <c r="D4" s="304">
        <v>508</v>
      </c>
      <c r="E4" s="304">
        <v>508</v>
      </c>
      <c r="F4" s="304">
        <v>508</v>
      </c>
      <c r="G4" s="305">
        <v>21</v>
      </c>
      <c r="H4" s="305"/>
      <c r="I4" s="30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</row>
    <row r="5" spans="1:20" ht="12.75">
      <c r="A5" s="287" t="s">
        <v>825</v>
      </c>
      <c r="B5" s="303" t="s">
        <v>824</v>
      </c>
      <c r="C5" s="304">
        <v>476</v>
      </c>
      <c r="D5" s="304">
        <v>476</v>
      </c>
      <c r="E5" s="304">
        <v>476</v>
      </c>
      <c r="F5" s="304">
        <v>387</v>
      </c>
      <c r="G5" s="305"/>
      <c r="H5" s="305"/>
      <c r="I5" s="305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1:20" ht="12.75">
      <c r="A6" s="287" t="s">
        <v>826</v>
      </c>
      <c r="B6" s="303" t="s">
        <v>827</v>
      </c>
      <c r="C6" s="304">
        <v>899</v>
      </c>
      <c r="D6" s="305"/>
      <c r="E6" s="305"/>
      <c r="F6" s="305"/>
      <c r="G6" s="305"/>
      <c r="H6" s="305"/>
      <c r="I6" s="305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</row>
    <row r="7" spans="1:20" ht="12.75">
      <c r="A7" s="287" t="s">
        <v>828</v>
      </c>
      <c r="B7" s="303" t="s">
        <v>829</v>
      </c>
      <c r="C7" s="304">
        <v>1765</v>
      </c>
      <c r="D7" s="304">
        <v>1765</v>
      </c>
      <c r="E7" s="304">
        <v>1765</v>
      </c>
      <c r="F7" s="305">
        <v>882</v>
      </c>
      <c r="G7" s="305"/>
      <c r="H7" s="305"/>
      <c r="I7" s="305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</row>
    <row r="8" spans="1:20" ht="12.75">
      <c r="A8" s="287" t="s">
        <v>830</v>
      </c>
      <c r="B8" s="303" t="s">
        <v>829</v>
      </c>
      <c r="C8" s="304">
        <v>723</v>
      </c>
      <c r="D8" s="304">
        <v>723</v>
      </c>
      <c r="E8" s="304">
        <v>723</v>
      </c>
      <c r="F8" s="305">
        <v>361</v>
      </c>
      <c r="G8" s="305"/>
      <c r="H8" s="305"/>
      <c r="I8" s="305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</row>
    <row r="9" spans="1:20" ht="12.75">
      <c r="A9" s="307" t="s">
        <v>377</v>
      </c>
      <c r="B9" s="308"/>
      <c r="C9" s="309">
        <f>SUM(C4:C8)</f>
        <v>4371</v>
      </c>
      <c r="D9" s="309">
        <f>SUM(D4:D8)</f>
        <v>3472</v>
      </c>
      <c r="E9" s="309">
        <f>SUM(E4:E8)</f>
        <v>3472</v>
      </c>
      <c r="F9" s="309">
        <f>SUM(F4:F8)</f>
        <v>2138</v>
      </c>
      <c r="G9" s="309">
        <f>SUM(G4:G8)</f>
        <v>21</v>
      </c>
      <c r="H9" s="309">
        <f aca="true" t="shared" si="0" ref="H9:T9">SUM(H4:H8)</f>
        <v>0</v>
      </c>
      <c r="I9" s="309">
        <f t="shared" si="0"/>
        <v>0</v>
      </c>
      <c r="J9" s="309">
        <f t="shared" si="0"/>
        <v>0</v>
      </c>
      <c r="K9" s="309">
        <f t="shared" si="0"/>
        <v>0</v>
      </c>
      <c r="L9" s="309">
        <f t="shared" si="0"/>
        <v>0</v>
      </c>
      <c r="M9" s="309">
        <f t="shared" si="0"/>
        <v>0</v>
      </c>
      <c r="N9" s="309">
        <f t="shared" si="0"/>
        <v>0</v>
      </c>
      <c r="O9" s="309">
        <f t="shared" si="0"/>
        <v>0</v>
      </c>
      <c r="P9" s="309">
        <f t="shared" si="0"/>
        <v>0</v>
      </c>
      <c r="Q9" s="309">
        <f t="shared" si="0"/>
        <v>0</v>
      </c>
      <c r="R9" s="309">
        <f t="shared" si="0"/>
        <v>0</v>
      </c>
      <c r="S9" s="309">
        <f t="shared" si="0"/>
        <v>0</v>
      </c>
      <c r="T9" s="309">
        <f t="shared" si="0"/>
        <v>0</v>
      </c>
    </row>
    <row r="10" spans="1:20" ht="12.75">
      <c r="A10" s="287" t="s">
        <v>831</v>
      </c>
      <c r="B10" s="310" t="s">
        <v>832</v>
      </c>
      <c r="C10" s="311">
        <v>536</v>
      </c>
      <c r="D10" s="311"/>
      <c r="E10" s="311"/>
      <c r="F10" s="311"/>
      <c r="G10" s="311"/>
      <c r="H10" s="311"/>
      <c r="I10" s="311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</row>
    <row r="11" spans="1:20" ht="38.25">
      <c r="A11" s="313" t="s">
        <v>833</v>
      </c>
      <c r="B11" s="310">
        <v>2020</v>
      </c>
      <c r="C11" s="311">
        <v>11028</v>
      </c>
      <c r="D11" s="311">
        <v>10571</v>
      </c>
      <c r="E11" s="311">
        <v>10629</v>
      </c>
      <c r="F11" s="311">
        <v>10688</v>
      </c>
      <c r="G11" s="311">
        <v>10604</v>
      </c>
      <c r="H11" s="311">
        <v>14485</v>
      </c>
      <c r="I11" s="311">
        <v>60241</v>
      </c>
      <c r="J11" s="312">
        <v>57641</v>
      </c>
      <c r="K11" s="312">
        <v>55041</v>
      </c>
      <c r="L11" s="312">
        <v>49392</v>
      </c>
      <c r="M11" s="312"/>
      <c r="N11" s="312"/>
      <c r="O11" s="312"/>
      <c r="P11" s="312"/>
      <c r="Q11" s="312"/>
      <c r="R11" s="312"/>
      <c r="S11" s="312"/>
      <c r="T11" s="312"/>
    </row>
    <row r="12" spans="1:20" ht="12.75" customHeight="1">
      <c r="A12" s="314" t="s">
        <v>1169</v>
      </c>
      <c r="B12" s="312"/>
      <c r="C12" s="315"/>
      <c r="D12" s="315">
        <v>30000</v>
      </c>
      <c r="E12" s="315"/>
      <c r="F12" s="315"/>
      <c r="G12" s="315"/>
      <c r="H12" s="315"/>
      <c r="I12" s="315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</row>
    <row r="13" spans="1:20" ht="12.75" customHeight="1">
      <c r="A13" s="287" t="s">
        <v>834</v>
      </c>
      <c r="B13" s="310"/>
      <c r="C13" s="311">
        <v>7005</v>
      </c>
      <c r="D13" s="311">
        <v>7005</v>
      </c>
      <c r="E13" s="311">
        <v>21811</v>
      </c>
      <c r="F13" s="311">
        <v>21313</v>
      </c>
      <c r="G13" s="311">
        <v>20816</v>
      </c>
      <c r="H13" s="311">
        <v>20319</v>
      </c>
      <c r="I13" s="311">
        <v>19821</v>
      </c>
      <c r="J13" s="311">
        <v>19324</v>
      </c>
      <c r="K13" s="311">
        <v>18826</v>
      </c>
      <c r="L13" s="311">
        <v>18328</v>
      </c>
      <c r="M13" s="311">
        <v>17831</v>
      </c>
      <c r="N13" s="311">
        <v>17356</v>
      </c>
      <c r="O13" s="311">
        <v>16836</v>
      </c>
      <c r="P13" s="311">
        <v>16339</v>
      </c>
      <c r="Q13" s="311">
        <v>15841</v>
      </c>
      <c r="R13" s="311">
        <v>15344</v>
      </c>
      <c r="S13" s="311">
        <v>14846</v>
      </c>
      <c r="T13" s="311">
        <v>7248</v>
      </c>
    </row>
    <row r="14" spans="1:20" ht="25.5">
      <c r="A14" s="287" t="s">
        <v>835</v>
      </c>
      <c r="B14" s="310"/>
      <c r="C14" s="311">
        <v>1600</v>
      </c>
      <c r="D14" s="311">
        <v>1600</v>
      </c>
      <c r="E14" s="311">
        <v>1400</v>
      </c>
      <c r="F14" s="311">
        <v>1000</v>
      </c>
      <c r="G14" s="311"/>
      <c r="H14" s="311"/>
      <c r="I14" s="311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</row>
    <row r="15" spans="1:20" ht="12.75">
      <c r="A15" s="307" t="s">
        <v>836</v>
      </c>
      <c r="B15" s="308"/>
      <c r="C15" s="309">
        <f aca="true" t="shared" si="1" ref="C15:T15">SUM(C9:C14)</f>
        <v>24540</v>
      </c>
      <c r="D15" s="309">
        <f t="shared" si="1"/>
        <v>52648</v>
      </c>
      <c r="E15" s="309">
        <f t="shared" si="1"/>
        <v>37312</v>
      </c>
      <c r="F15" s="309">
        <f t="shared" si="1"/>
        <v>35139</v>
      </c>
      <c r="G15" s="309">
        <f t="shared" si="1"/>
        <v>31441</v>
      </c>
      <c r="H15" s="309">
        <f t="shared" si="1"/>
        <v>34804</v>
      </c>
      <c r="I15" s="309">
        <f t="shared" si="1"/>
        <v>80062</v>
      </c>
      <c r="J15" s="309">
        <f t="shared" si="1"/>
        <v>76965</v>
      </c>
      <c r="K15" s="309">
        <f t="shared" si="1"/>
        <v>73867</v>
      </c>
      <c r="L15" s="309">
        <f t="shared" si="1"/>
        <v>67720</v>
      </c>
      <c r="M15" s="309">
        <f t="shared" si="1"/>
        <v>17831</v>
      </c>
      <c r="N15" s="309">
        <f t="shared" si="1"/>
        <v>17356</v>
      </c>
      <c r="O15" s="309">
        <f t="shared" si="1"/>
        <v>16836</v>
      </c>
      <c r="P15" s="309">
        <f t="shared" si="1"/>
        <v>16339</v>
      </c>
      <c r="Q15" s="309">
        <f t="shared" si="1"/>
        <v>15841</v>
      </c>
      <c r="R15" s="309">
        <f t="shared" si="1"/>
        <v>15344</v>
      </c>
      <c r="S15" s="309">
        <f t="shared" si="1"/>
        <v>14846</v>
      </c>
      <c r="T15" s="309">
        <f t="shared" si="1"/>
        <v>7248</v>
      </c>
    </row>
    <row r="16" ht="13.5" thickBot="1">
      <c r="A16" s="55"/>
    </row>
    <row r="17" spans="1:8" ht="36">
      <c r="A17" s="569" t="s">
        <v>837</v>
      </c>
      <c r="B17" s="570"/>
      <c r="C17" s="1074" t="s">
        <v>816</v>
      </c>
      <c r="D17" s="1074"/>
      <c r="E17" s="1075" t="s">
        <v>817</v>
      </c>
      <c r="F17" s="1075"/>
      <c r="G17" s="1075" t="s">
        <v>818</v>
      </c>
      <c r="H17" s="1076"/>
    </row>
    <row r="18" spans="1:8" ht="25.5">
      <c r="A18" s="571"/>
      <c r="B18" s="303"/>
      <c r="C18" s="316" t="s">
        <v>838</v>
      </c>
      <c r="D18" s="317" t="s">
        <v>839</v>
      </c>
      <c r="E18" s="316" t="s">
        <v>838</v>
      </c>
      <c r="F18" s="317" t="s">
        <v>839</v>
      </c>
      <c r="G18" s="316" t="s">
        <v>838</v>
      </c>
      <c r="H18" s="572" t="s">
        <v>839</v>
      </c>
    </row>
    <row r="19" spans="1:8" ht="76.5">
      <c r="A19" s="573" t="s">
        <v>840</v>
      </c>
      <c r="B19" s="310" t="s">
        <v>841</v>
      </c>
      <c r="C19" s="312"/>
      <c r="D19" s="318"/>
      <c r="E19" s="574"/>
      <c r="F19" s="318">
        <v>141851</v>
      </c>
      <c r="G19" s="574"/>
      <c r="H19" s="575">
        <v>49244</v>
      </c>
    </row>
    <row r="20" spans="1:8" ht="25.5" customHeight="1">
      <c r="A20" s="573" t="s">
        <v>842</v>
      </c>
      <c r="B20" s="310" t="s">
        <v>843</v>
      </c>
      <c r="C20" s="312"/>
      <c r="D20" s="318">
        <v>4609</v>
      </c>
      <c r="E20" s="318"/>
      <c r="F20" s="319"/>
      <c r="G20" s="318"/>
      <c r="H20" s="576"/>
    </row>
    <row r="21" spans="1:20" ht="38.25">
      <c r="A21" s="577" t="s">
        <v>845</v>
      </c>
      <c r="B21" s="578" t="s">
        <v>844</v>
      </c>
      <c r="C21" s="579">
        <v>6496</v>
      </c>
      <c r="D21" s="580"/>
      <c r="E21" s="579"/>
      <c r="F21" s="580"/>
      <c r="G21" s="579"/>
      <c r="H21" s="581"/>
      <c r="I21" s="582"/>
      <c r="J21" s="371"/>
      <c r="K21" s="371"/>
      <c r="L21" s="583"/>
      <c r="M21" s="583"/>
      <c r="N21" s="583"/>
      <c r="O21" s="583"/>
      <c r="P21" s="583"/>
      <c r="Q21" s="583"/>
      <c r="R21" s="583"/>
      <c r="S21" s="583"/>
      <c r="T21" s="583"/>
    </row>
    <row r="22" spans="1:20" ht="38.25">
      <c r="A22" s="584" t="s">
        <v>846</v>
      </c>
      <c r="B22" s="578" t="s">
        <v>844</v>
      </c>
      <c r="C22" s="585">
        <v>11243</v>
      </c>
      <c r="D22" s="585"/>
      <c r="E22" s="579"/>
      <c r="F22" s="579"/>
      <c r="G22" s="579"/>
      <c r="H22" s="586"/>
      <c r="I22" s="1070"/>
      <c r="J22" s="1070"/>
      <c r="K22" s="366"/>
      <c r="L22" s="587"/>
      <c r="M22" s="587"/>
      <c r="N22" s="587"/>
      <c r="O22" s="587"/>
      <c r="P22" s="587"/>
      <c r="Q22" s="587"/>
      <c r="R22" s="587"/>
      <c r="S22" s="587"/>
      <c r="T22" s="587"/>
    </row>
    <row r="23" spans="1:20" ht="51" customHeight="1">
      <c r="A23" s="584" t="s">
        <v>847</v>
      </c>
      <c r="B23" s="578" t="s">
        <v>844</v>
      </c>
      <c r="C23" s="585">
        <v>28874</v>
      </c>
      <c r="D23" s="579"/>
      <c r="E23" s="579"/>
      <c r="F23" s="579"/>
      <c r="G23" s="579"/>
      <c r="H23" s="586"/>
      <c r="I23" s="1070"/>
      <c r="J23" s="1070"/>
      <c r="K23" s="366"/>
      <c r="L23" s="587"/>
      <c r="M23" s="587"/>
      <c r="N23" s="587"/>
      <c r="O23" s="587"/>
      <c r="P23" s="587"/>
      <c r="Q23" s="587"/>
      <c r="R23" s="587"/>
      <c r="S23" s="587"/>
      <c r="T23" s="587"/>
    </row>
    <row r="24" spans="1:20" ht="51" customHeight="1">
      <c r="A24" s="584" t="s">
        <v>848</v>
      </c>
      <c r="B24" s="578"/>
      <c r="C24" s="585">
        <v>700</v>
      </c>
      <c r="D24" s="579"/>
      <c r="E24" s="579"/>
      <c r="F24" s="579"/>
      <c r="G24" s="579"/>
      <c r="H24" s="586"/>
      <c r="I24" s="1070"/>
      <c r="J24" s="1070"/>
      <c r="K24" s="366"/>
      <c r="L24" s="587"/>
      <c r="M24" s="587"/>
      <c r="N24" s="587"/>
      <c r="O24" s="587"/>
      <c r="P24" s="587"/>
      <c r="Q24" s="587"/>
      <c r="R24" s="587"/>
      <c r="S24" s="587"/>
      <c r="T24" s="587"/>
    </row>
    <row r="25" spans="1:20" ht="51">
      <c r="A25" s="584" t="s">
        <v>849</v>
      </c>
      <c r="B25" s="578"/>
      <c r="C25" s="585">
        <v>375</v>
      </c>
      <c r="D25" s="579"/>
      <c r="E25" s="579"/>
      <c r="F25" s="579"/>
      <c r="G25" s="579"/>
      <c r="H25" s="586"/>
      <c r="I25" s="1070"/>
      <c r="J25" s="1070"/>
      <c r="K25" s="366"/>
      <c r="L25" s="587"/>
      <c r="M25" s="587"/>
      <c r="N25" s="587"/>
      <c r="O25" s="587"/>
      <c r="P25" s="587"/>
      <c r="Q25" s="587"/>
      <c r="R25" s="587"/>
      <c r="S25" s="587"/>
      <c r="T25" s="587"/>
    </row>
    <row r="26" spans="1:20" ht="51">
      <c r="A26" s="584" t="s">
        <v>850</v>
      </c>
      <c r="B26" s="578"/>
      <c r="C26" s="585">
        <v>688</v>
      </c>
      <c r="D26" s="579"/>
      <c r="E26" s="579"/>
      <c r="F26" s="579"/>
      <c r="G26" s="579"/>
      <c r="H26" s="586"/>
      <c r="I26" s="1070"/>
      <c r="J26" s="1070"/>
      <c r="K26" s="366"/>
      <c r="L26" s="587"/>
      <c r="M26" s="587"/>
      <c r="N26" s="587"/>
      <c r="O26" s="587"/>
      <c r="P26" s="587"/>
      <c r="Q26" s="587"/>
      <c r="R26" s="587"/>
      <c r="S26" s="587"/>
      <c r="T26" s="587"/>
    </row>
    <row r="27" spans="1:20" ht="12.75">
      <c r="A27" s="584" t="s">
        <v>851</v>
      </c>
      <c r="B27" s="578" t="s">
        <v>844</v>
      </c>
      <c r="C27" s="579">
        <v>1563</v>
      </c>
      <c r="D27" s="579"/>
      <c r="E27" s="579"/>
      <c r="F27" s="579"/>
      <c r="G27" s="579"/>
      <c r="H27" s="586"/>
      <c r="I27" s="1070"/>
      <c r="J27" s="1070"/>
      <c r="K27" s="366"/>
      <c r="L27" s="587"/>
      <c r="M27" s="587"/>
      <c r="N27" s="587"/>
      <c r="O27" s="587"/>
      <c r="P27" s="587"/>
      <c r="Q27" s="587"/>
      <c r="R27" s="587"/>
      <c r="S27" s="587"/>
      <c r="T27" s="587"/>
    </row>
    <row r="28" spans="1:20" ht="25.5">
      <c r="A28" s="584" t="s">
        <v>863</v>
      </c>
      <c r="B28" s="578"/>
      <c r="C28" s="579">
        <v>43283</v>
      </c>
      <c r="D28" s="579"/>
      <c r="E28" s="579"/>
      <c r="F28" s="579"/>
      <c r="G28" s="579"/>
      <c r="H28" s="586"/>
      <c r="I28" s="1070"/>
      <c r="J28" s="1070"/>
      <c r="K28" s="366"/>
      <c r="L28" s="587"/>
      <c r="M28" s="587"/>
      <c r="N28" s="587"/>
      <c r="O28" s="587"/>
      <c r="P28" s="587"/>
      <c r="Q28" s="587"/>
      <c r="R28" s="587"/>
      <c r="S28" s="587"/>
      <c r="T28" s="587"/>
    </row>
    <row r="29" spans="1:20" ht="38.25">
      <c r="A29" s="584" t="s">
        <v>852</v>
      </c>
      <c r="B29" s="578" t="s">
        <v>844</v>
      </c>
      <c r="C29" s="579">
        <v>37590</v>
      </c>
      <c r="D29" s="579"/>
      <c r="E29" s="579"/>
      <c r="F29" s="579"/>
      <c r="G29" s="579"/>
      <c r="H29" s="586"/>
      <c r="I29" s="1070"/>
      <c r="J29" s="1070"/>
      <c r="K29" s="366"/>
      <c r="L29" s="587"/>
      <c r="M29" s="587"/>
      <c r="N29" s="587"/>
      <c r="O29" s="587"/>
      <c r="P29" s="587"/>
      <c r="Q29" s="587"/>
      <c r="R29" s="587"/>
      <c r="S29" s="587"/>
      <c r="T29" s="587"/>
    </row>
    <row r="30" spans="1:20" ht="38.25">
      <c r="A30" s="584" t="s">
        <v>917</v>
      </c>
      <c r="B30" s="578"/>
      <c r="C30" s="579">
        <v>10214</v>
      </c>
      <c r="D30" s="579"/>
      <c r="E30" s="579"/>
      <c r="F30" s="579"/>
      <c r="G30" s="579"/>
      <c r="H30" s="586"/>
      <c r="I30" s="1070"/>
      <c r="J30" s="1070"/>
      <c r="K30" s="366"/>
      <c r="L30" s="587"/>
      <c r="M30" s="587"/>
      <c r="N30" s="587"/>
      <c r="O30" s="587"/>
      <c r="P30" s="587"/>
      <c r="Q30" s="587"/>
      <c r="R30" s="587"/>
      <c r="S30" s="587"/>
      <c r="T30" s="587"/>
    </row>
    <row r="31" spans="1:20" ht="51">
      <c r="A31" s="584" t="s">
        <v>853</v>
      </c>
      <c r="B31" s="578"/>
      <c r="C31" s="579">
        <v>3750</v>
      </c>
      <c r="D31" s="579"/>
      <c r="E31" s="579"/>
      <c r="F31" s="579"/>
      <c r="G31" s="579"/>
      <c r="H31" s="586"/>
      <c r="I31" s="1070"/>
      <c r="J31" s="1070"/>
      <c r="K31" s="366"/>
      <c r="L31" s="587"/>
      <c r="M31" s="587"/>
      <c r="N31" s="587"/>
      <c r="O31" s="587"/>
      <c r="P31" s="587"/>
      <c r="Q31" s="587"/>
      <c r="R31" s="587"/>
      <c r="S31" s="587"/>
      <c r="T31" s="587"/>
    </row>
    <row r="32" spans="1:20" ht="25.5">
      <c r="A32" s="584" t="s">
        <v>918</v>
      </c>
      <c r="B32" s="578" t="s">
        <v>844</v>
      </c>
      <c r="C32" s="579">
        <v>2264</v>
      </c>
      <c r="D32" s="579"/>
      <c r="E32" s="579"/>
      <c r="F32" s="579"/>
      <c r="G32" s="579"/>
      <c r="H32" s="586"/>
      <c r="I32" s="1070"/>
      <c r="J32" s="1070"/>
      <c r="K32" s="366"/>
      <c r="L32" s="587"/>
      <c r="M32" s="587"/>
      <c r="N32" s="587"/>
      <c r="O32" s="587"/>
      <c r="P32" s="587"/>
      <c r="Q32" s="587"/>
      <c r="R32" s="587"/>
      <c r="S32" s="587"/>
      <c r="T32" s="587"/>
    </row>
    <row r="33" spans="1:20" ht="38.25">
      <c r="A33" s="584" t="s">
        <v>919</v>
      </c>
      <c r="B33" s="578"/>
      <c r="C33" s="579">
        <v>2117</v>
      </c>
      <c r="D33" s="579">
        <v>12840</v>
      </c>
      <c r="E33" s="579"/>
      <c r="F33" s="579"/>
      <c r="G33" s="579"/>
      <c r="H33" s="586"/>
      <c r="I33" s="1070"/>
      <c r="J33" s="1070"/>
      <c r="K33" s="366"/>
      <c r="L33" s="587"/>
      <c r="M33" s="587"/>
      <c r="N33" s="587"/>
      <c r="O33" s="587"/>
      <c r="P33" s="587"/>
      <c r="Q33" s="587"/>
      <c r="R33" s="587"/>
      <c r="S33" s="587"/>
      <c r="T33" s="587"/>
    </row>
    <row r="34" spans="1:11" ht="13.5" thickBot="1">
      <c r="A34" s="588" t="s">
        <v>854</v>
      </c>
      <c r="B34" s="589"/>
      <c r="C34" s="590">
        <f aca="true" t="shared" si="2" ref="C34:H34">SUM(C19:C33)</f>
        <v>149157</v>
      </c>
      <c r="D34" s="590">
        <f t="shared" si="2"/>
        <v>17449</v>
      </c>
      <c r="E34" s="590">
        <f t="shared" si="2"/>
        <v>0</v>
      </c>
      <c r="F34" s="590">
        <f t="shared" si="2"/>
        <v>141851</v>
      </c>
      <c r="G34" s="590">
        <f t="shared" si="2"/>
        <v>0</v>
      </c>
      <c r="H34" s="591">
        <f t="shared" si="2"/>
        <v>49244</v>
      </c>
      <c r="I34" s="1"/>
      <c r="J34" s="1"/>
      <c r="K34" s="1"/>
    </row>
    <row r="39" ht="12.75">
      <c r="C39" s="195"/>
    </row>
  </sheetData>
  <sheetProtection/>
  <mergeCells count="6">
    <mergeCell ref="I22:J33"/>
    <mergeCell ref="A1:H1"/>
    <mergeCell ref="A2:I2"/>
    <mergeCell ref="C17:D17"/>
    <mergeCell ref="E17:F17"/>
    <mergeCell ref="G17:H17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 xml:space="preserve">&amp;L10. melléklet a 11/2012. (IV.27.) önkormányzati rendelethez
ezer Ft-ban&amp;R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O18"/>
  <sheetViews>
    <sheetView workbookViewId="0" topLeftCell="A1">
      <selection activeCell="D27" sqref="D27"/>
    </sheetView>
  </sheetViews>
  <sheetFormatPr defaultColWidth="9.140625" defaultRowHeight="12.75"/>
  <cols>
    <col min="1" max="1" width="25.28125" style="0" customWidth="1"/>
    <col min="14" max="14" width="11.140625" style="0" customWidth="1"/>
  </cols>
  <sheetData>
    <row r="1" spans="1:14" ht="12.75">
      <c r="A1" s="816" t="s">
        <v>1208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8"/>
    </row>
    <row r="2" spans="1:14" ht="12.75">
      <c r="A2" s="819"/>
      <c r="B2" s="820" t="s">
        <v>1181</v>
      </c>
      <c r="C2" s="820" t="s">
        <v>1182</v>
      </c>
      <c r="D2" s="820" t="s">
        <v>1183</v>
      </c>
      <c r="E2" s="820" t="s">
        <v>1185</v>
      </c>
      <c r="F2" s="820" t="s">
        <v>1186</v>
      </c>
      <c r="G2" s="820" t="s">
        <v>1187</v>
      </c>
      <c r="H2" s="820" t="s">
        <v>1188</v>
      </c>
      <c r="I2" s="820" t="s">
        <v>1189</v>
      </c>
      <c r="J2" s="820" t="s">
        <v>1190</v>
      </c>
      <c r="K2" s="820" t="s">
        <v>1191</v>
      </c>
      <c r="L2" s="820" t="s">
        <v>1192</v>
      </c>
      <c r="M2" s="820" t="s">
        <v>1193</v>
      </c>
      <c r="N2" s="820" t="s">
        <v>378</v>
      </c>
    </row>
    <row r="3" spans="1:14" ht="12.75">
      <c r="A3" s="821" t="s">
        <v>379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956"/>
    </row>
    <row r="4" spans="1:15" ht="12.75">
      <c r="A4" s="287" t="s">
        <v>1194</v>
      </c>
      <c r="B4" s="822">
        <v>45321</v>
      </c>
      <c r="C4" s="822">
        <v>45321</v>
      </c>
      <c r="D4" s="822">
        <v>45321</v>
      </c>
      <c r="E4" s="822">
        <v>45321</v>
      </c>
      <c r="F4" s="822">
        <v>45321</v>
      </c>
      <c r="G4" s="822">
        <v>45321</v>
      </c>
      <c r="H4" s="822">
        <v>45321</v>
      </c>
      <c r="I4" s="822">
        <v>45321</v>
      </c>
      <c r="J4" s="822">
        <v>45321</v>
      </c>
      <c r="K4" s="822">
        <v>45321</v>
      </c>
      <c r="L4" s="822">
        <v>45321</v>
      </c>
      <c r="M4" s="822">
        <v>45317</v>
      </c>
      <c r="N4" s="822">
        <f>B4+C4+D4+E4+F4+G4+H4+I4+J4+K4+L4+M4</f>
        <v>543848</v>
      </c>
      <c r="O4" s="622"/>
    </row>
    <row r="5" spans="1:15" ht="12.75">
      <c r="A5" s="287" t="s">
        <v>1195</v>
      </c>
      <c r="B5" s="822">
        <v>21732</v>
      </c>
      <c r="C5" s="822">
        <v>21732</v>
      </c>
      <c r="D5" s="822">
        <v>21732</v>
      </c>
      <c r="E5" s="822">
        <v>21732</v>
      </c>
      <c r="F5" s="822">
        <v>21732</v>
      </c>
      <c r="G5" s="822">
        <v>21732</v>
      </c>
      <c r="H5" s="822">
        <v>21732</v>
      </c>
      <c r="I5" s="822">
        <v>21732</v>
      </c>
      <c r="J5" s="822">
        <v>21732</v>
      </c>
      <c r="K5" s="822">
        <v>21732</v>
      </c>
      <c r="L5" s="822">
        <v>21732</v>
      </c>
      <c r="M5" s="822">
        <v>21729</v>
      </c>
      <c r="N5" s="822">
        <f>B5+C5+D5+E5+F5+G5+H5+I5+J5+K5+L5+M5</f>
        <v>260781</v>
      </c>
      <c r="O5" s="622"/>
    </row>
    <row r="6" spans="1:15" ht="12.75">
      <c r="A6" s="287" t="s">
        <v>1196</v>
      </c>
      <c r="B6" s="822">
        <v>26681</v>
      </c>
      <c r="C6" s="822">
        <v>26681</v>
      </c>
      <c r="D6" s="822">
        <v>26681</v>
      </c>
      <c r="E6" s="822">
        <v>26681</v>
      </c>
      <c r="F6" s="822">
        <v>26681</v>
      </c>
      <c r="G6" s="822">
        <v>26681</v>
      </c>
      <c r="H6" s="822">
        <v>26681</v>
      </c>
      <c r="I6" s="822">
        <v>26681</v>
      </c>
      <c r="J6" s="822">
        <v>26681</v>
      </c>
      <c r="K6" s="822">
        <v>26681</v>
      </c>
      <c r="L6" s="822">
        <v>26681</v>
      </c>
      <c r="M6" s="822">
        <v>26682</v>
      </c>
      <c r="N6" s="822">
        <f>B6+C6+D6+E6+F6+G6+H6+I6+J6+K6+L6+M6</f>
        <v>320173</v>
      </c>
      <c r="O6" s="622"/>
    </row>
    <row r="7" spans="1:15" ht="12.75">
      <c r="A7" s="287" t="s">
        <v>1197</v>
      </c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>
        <f>B7+C7+D7+E7+F7+G7+H7+I7+J7+K7+L7+M7</f>
        <v>0</v>
      </c>
      <c r="O7" s="1"/>
    </row>
    <row r="8" spans="1:15" ht="12.75">
      <c r="A8" s="287" t="s">
        <v>1198</v>
      </c>
      <c r="B8" s="822"/>
      <c r="C8" s="822" t="s">
        <v>890</v>
      </c>
      <c r="D8" s="822"/>
      <c r="E8" s="822" t="s">
        <v>890</v>
      </c>
      <c r="F8" s="822" t="s">
        <v>890</v>
      </c>
      <c r="G8" s="822" t="s">
        <v>890</v>
      </c>
      <c r="H8" s="822" t="s">
        <v>890</v>
      </c>
      <c r="I8" s="822" t="s">
        <v>890</v>
      </c>
      <c r="J8" s="822" t="s">
        <v>890</v>
      </c>
      <c r="K8" s="822"/>
      <c r="L8" s="822"/>
      <c r="M8" s="822"/>
      <c r="N8" s="822"/>
      <c r="O8" s="80"/>
    </row>
    <row r="9" spans="1:15" ht="12.75">
      <c r="A9" s="824" t="s">
        <v>1199</v>
      </c>
      <c r="B9" s="825">
        <f>SUM(B4:B8)</f>
        <v>93734</v>
      </c>
      <c r="C9" s="825">
        <f aca="true" t="shared" si="0" ref="C9:M9">SUM(C4:C8)</f>
        <v>93734</v>
      </c>
      <c r="D9" s="825">
        <f t="shared" si="0"/>
        <v>93734</v>
      </c>
      <c r="E9" s="825">
        <f t="shared" si="0"/>
        <v>93734</v>
      </c>
      <c r="F9" s="825">
        <f t="shared" si="0"/>
        <v>93734</v>
      </c>
      <c r="G9" s="825">
        <f t="shared" si="0"/>
        <v>93734</v>
      </c>
      <c r="H9" s="825">
        <f t="shared" si="0"/>
        <v>93734</v>
      </c>
      <c r="I9" s="825">
        <f t="shared" si="0"/>
        <v>93734</v>
      </c>
      <c r="J9" s="825">
        <f t="shared" si="0"/>
        <v>93734</v>
      </c>
      <c r="K9" s="825">
        <f t="shared" si="0"/>
        <v>93734</v>
      </c>
      <c r="L9" s="825">
        <f t="shared" si="0"/>
        <v>93734</v>
      </c>
      <c r="M9" s="825">
        <f t="shared" si="0"/>
        <v>93728</v>
      </c>
      <c r="N9" s="957">
        <f>SUM(N4:N8)</f>
        <v>1124802</v>
      </c>
      <c r="O9" s="80"/>
    </row>
    <row r="10" spans="1:15" ht="12.75">
      <c r="A10" s="821" t="s">
        <v>949</v>
      </c>
      <c r="B10" s="822"/>
      <c r="C10" s="822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957" t="s">
        <v>890</v>
      </c>
      <c r="O10" s="80"/>
    </row>
    <row r="11" spans="1:15" ht="12.75">
      <c r="A11" s="287" t="s">
        <v>1200</v>
      </c>
      <c r="B11" s="822">
        <v>64225</v>
      </c>
      <c r="C11" s="822">
        <v>64225</v>
      </c>
      <c r="D11" s="822">
        <v>64225</v>
      </c>
      <c r="E11" s="822">
        <v>64225</v>
      </c>
      <c r="F11" s="822">
        <v>64225</v>
      </c>
      <c r="G11" s="822">
        <v>64225</v>
      </c>
      <c r="H11" s="822">
        <v>64225</v>
      </c>
      <c r="I11" s="822">
        <v>64225</v>
      </c>
      <c r="J11" s="822">
        <v>64225</v>
      </c>
      <c r="K11" s="822">
        <v>64225</v>
      </c>
      <c r="L11" s="822">
        <v>64225</v>
      </c>
      <c r="M11" s="822">
        <v>64234</v>
      </c>
      <c r="N11" s="957">
        <f>B11+C11+D11+E11+F11+G11+H11+I11+J11+K11+L11+M11</f>
        <v>770709</v>
      </c>
      <c r="O11" s="80"/>
    </row>
    <row r="12" spans="1:15" ht="38.25">
      <c r="A12" s="287" t="s">
        <v>1201</v>
      </c>
      <c r="B12" s="822"/>
      <c r="C12" s="822"/>
      <c r="D12" s="822">
        <v>1777</v>
      </c>
      <c r="E12" s="822"/>
      <c r="F12" s="822"/>
      <c r="G12" s="822">
        <v>1777</v>
      </c>
      <c r="H12" s="822"/>
      <c r="I12" s="822"/>
      <c r="J12" s="822">
        <v>1777</v>
      </c>
      <c r="K12" s="822"/>
      <c r="L12" s="822"/>
      <c r="M12" s="822">
        <v>1777</v>
      </c>
      <c r="N12" s="957">
        <f aca="true" t="shared" si="1" ref="N12:N17">B12+C12+D12+E12+F12+G12+H12+I12+J12+K12+L12+M12</f>
        <v>7108</v>
      </c>
      <c r="O12" s="1"/>
    </row>
    <row r="13" spans="1:15" ht="12.75">
      <c r="A13" s="287" t="s">
        <v>1202</v>
      </c>
      <c r="B13" s="822"/>
      <c r="C13" s="822"/>
      <c r="D13" s="822">
        <v>15328</v>
      </c>
      <c r="E13" s="822">
        <v>15328</v>
      </c>
      <c r="F13" s="822">
        <v>15328</v>
      </c>
      <c r="G13" s="822">
        <v>15328</v>
      </c>
      <c r="H13" s="822">
        <v>15328</v>
      </c>
      <c r="I13" s="822">
        <v>15328</v>
      </c>
      <c r="J13" s="822">
        <v>15328</v>
      </c>
      <c r="K13" s="822">
        <v>15328</v>
      </c>
      <c r="L13" s="822">
        <v>15330</v>
      </c>
      <c r="M13" s="822"/>
      <c r="N13" s="957">
        <f t="shared" si="1"/>
        <v>137954</v>
      </c>
      <c r="O13" s="622"/>
    </row>
    <row r="14" spans="1:15" ht="12.75">
      <c r="A14" s="287" t="s">
        <v>1203</v>
      </c>
      <c r="B14" s="822">
        <v>7148</v>
      </c>
      <c r="C14" s="822">
        <v>7148</v>
      </c>
      <c r="D14" s="822">
        <v>7148</v>
      </c>
      <c r="E14" s="822">
        <v>7148</v>
      </c>
      <c r="F14" s="822">
        <v>7148</v>
      </c>
      <c r="G14" s="822">
        <v>7148</v>
      </c>
      <c r="H14" s="822">
        <v>7148</v>
      </c>
      <c r="I14" s="822">
        <v>7148</v>
      </c>
      <c r="J14" s="822">
        <v>7148</v>
      </c>
      <c r="K14" s="822">
        <v>7148</v>
      </c>
      <c r="L14" s="822">
        <v>7148</v>
      </c>
      <c r="M14" s="822">
        <v>7143</v>
      </c>
      <c r="N14" s="957">
        <f t="shared" si="1"/>
        <v>85771</v>
      </c>
      <c r="O14" s="622"/>
    </row>
    <row r="15" spans="1:15" ht="12.75">
      <c r="A15" s="287" t="s">
        <v>1204</v>
      </c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957">
        <f t="shared" si="1"/>
        <v>0</v>
      </c>
      <c r="O15" s="1"/>
    </row>
    <row r="16" spans="1:15" ht="25.5">
      <c r="A16" s="287" t="s">
        <v>1205</v>
      </c>
      <c r="B16" s="822"/>
      <c r="C16" s="822"/>
      <c r="D16" s="822">
        <v>10717</v>
      </c>
      <c r="E16" s="822"/>
      <c r="F16" s="822">
        <v>10717</v>
      </c>
      <c r="G16" s="822"/>
      <c r="H16" s="822"/>
      <c r="I16" s="822"/>
      <c r="J16" s="822">
        <v>10718</v>
      </c>
      <c r="K16" s="822"/>
      <c r="L16" s="822"/>
      <c r="M16" s="822"/>
      <c r="N16" s="957">
        <f t="shared" si="1"/>
        <v>32152</v>
      </c>
      <c r="O16" s="1"/>
    </row>
    <row r="17" spans="1:15" ht="25.5">
      <c r="A17" s="824" t="s">
        <v>1206</v>
      </c>
      <c r="B17" s="825">
        <f>SUM(B11:B16)</f>
        <v>71373</v>
      </c>
      <c r="C17" s="825">
        <f aca="true" t="shared" si="2" ref="C17:M17">SUM(C11:C16)</f>
        <v>71373</v>
      </c>
      <c r="D17" s="825">
        <f t="shared" si="2"/>
        <v>99195</v>
      </c>
      <c r="E17" s="825">
        <f t="shared" si="2"/>
        <v>86701</v>
      </c>
      <c r="F17" s="825">
        <f t="shared" si="2"/>
        <v>97418</v>
      </c>
      <c r="G17" s="825">
        <f t="shared" si="2"/>
        <v>88478</v>
      </c>
      <c r="H17" s="825">
        <f t="shared" si="2"/>
        <v>86701</v>
      </c>
      <c r="I17" s="825">
        <f t="shared" si="2"/>
        <v>86701</v>
      </c>
      <c r="J17" s="825">
        <f t="shared" si="2"/>
        <v>99196</v>
      </c>
      <c r="K17" s="825">
        <f t="shared" si="2"/>
        <v>86701</v>
      </c>
      <c r="L17" s="825">
        <f t="shared" si="2"/>
        <v>86703</v>
      </c>
      <c r="M17" s="825">
        <f t="shared" si="2"/>
        <v>73154</v>
      </c>
      <c r="N17" s="957">
        <f t="shared" si="1"/>
        <v>1033694</v>
      </c>
      <c r="O17" s="19"/>
    </row>
    <row r="18" spans="1:14" ht="38.25">
      <c r="A18" s="491" t="s">
        <v>1207</v>
      </c>
      <c r="B18" s="822">
        <f aca="true" t="shared" si="3" ref="B18:M18">B9-B17</f>
        <v>22361</v>
      </c>
      <c r="C18" s="822">
        <f t="shared" si="3"/>
        <v>22361</v>
      </c>
      <c r="D18" s="822">
        <f t="shared" si="3"/>
        <v>-5461</v>
      </c>
      <c r="E18" s="822">
        <f t="shared" si="3"/>
        <v>7033</v>
      </c>
      <c r="F18" s="822">
        <f t="shared" si="3"/>
        <v>-3684</v>
      </c>
      <c r="G18" s="822">
        <f t="shared" si="3"/>
        <v>5256</v>
      </c>
      <c r="H18" s="822">
        <f t="shared" si="3"/>
        <v>7033</v>
      </c>
      <c r="I18" s="822">
        <f t="shared" si="3"/>
        <v>7033</v>
      </c>
      <c r="J18" s="822">
        <f t="shared" si="3"/>
        <v>-5462</v>
      </c>
      <c r="K18" s="822">
        <f t="shared" si="3"/>
        <v>7033</v>
      </c>
      <c r="L18" s="822">
        <f t="shared" si="3"/>
        <v>7031</v>
      </c>
      <c r="M18" s="822">
        <f t="shared" si="3"/>
        <v>20574</v>
      </c>
      <c r="N18" s="823"/>
    </row>
  </sheetData>
  <printOptions headings="1"/>
  <pageMargins left="0.75" right="0.75" top="1" bottom="1" header="0.5" footer="0.5"/>
  <pageSetup horizontalDpi="600" verticalDpi="600" orientation="landscape" paperSize="9" scale="87" r:id="rId1"/>
  <headerFooter alignWithMargins="0">
    <oddHeader>&amp;L11. melléklet a 11/2012. (IV.27.) önkormányzati rendelethez
ezer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N14"/>
  <sheetViews>
    <sheetView workbookViewId="0" topLeftCell="A1">
      <selection activeCell="P14" sqref="P14"/>
    </sheetView>
  </sheetViews>
  <sheetFormatPr defaultColWidth="9.140625" defaultRowHeight="12.75"/>
  <cols>
    <col min="1" max="1" width="26.57421875" style="0" customWidth="1"/>
  </cols>
  <sheetData>
    <row r="1" spans="1:14" ht="12.75">
      <c r="A1" s="1077" t="s">
        <v>1215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</row>
    <row r="2" spans="1:14" ht="12.75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</row>
    <row r="3" spans="1:14" ht="12.75">
      <c r="A3" s="826" t="s">
        <v>354</v>
      </c>
      <c r="B3" s="827" t="s">
        <v>1181</v>
      </c>
      <c r="C3" s="827" t="s">
        <v>1182</v>
      </c>
      <c r="D3" s="827" t="s">
        <v>1183</v>
      </c>
      <c r="E3" s="827" t="s">
        <v>1185</v>
      </c>
      <c r="F3" s="827" t="s">
        <v>1186</v>
      </c>
      <c r="G3" s="827" t="s">
        <v>1187</v>
      </c>
      <c r="H3" s="827" t="s">
        <v>1188</v>
      </c>
      <c r="I3" s="827" t="s">
        <v>1189</v>
      </c>
      <c r="J3" s="827" t="s">
        <v>1190</v>
      </c>
      <c r="K3" s="827" t="s">
        <v>1191</v>
      </c>
      <c r="L3" s="827" t="s">
        <v>1192</v>
      </c>
      <c r="M3" s="827" t="s">
        <v>1193</v>
      </c>
      <c r="N3" s="827" t="s">
        <v>378</v>
      </c>
    </row>
    <row r="4" spans="1:14" ht="12.75">
      <c r="A4" s="828" t="s">
        <v>1209</v>
      </c>
      <c r="B4" s="298">
        <v>14284</v>
      </c>
      <c r="C4" s="298">
        <v>14284</v>
      </c>
      <c r="D4" s="298">
        <v>14284</v>
      </c>
      <c r="E4" s="298">
        <v>14284</v>
      </c>
      <c r="F4" s="298">
        <v>14284</v>
      </c>
      <c r="G4" s="298">
        <v>14284</v>
      </c>
      <c r="H4" s="298">
        <v>14284</v>
      </c>
      <c r="I4" s="298">
        <v>14284</v>
      </c>
      <c r="J4" s="298">
        <v>14284</v>
      </c>
      <c r="K4" s="298">
        <v>14284</v>
      </c>
      <c r="L4" s="298">
        <v>14594</v>
      </c>
      <c r="M4" s="298">
        <v>14596</v>
      </c>
      <c r="N4" s="564">
        <f aca="true" t="shared" si="0" ref="N4:N10">SUM(B4:M4)</f>
        <v>172030</v>
      </c>
    </row>
    <row r="5" spans="1:14" ht="12.75">
      <c r="A5" s="828" t="s">
        <v>1210</v>
      </c>
      <c r="B5" s="298">
        <v>2037</v>
      </c>
      <c r="C5" s="298">
        <v>2037</v>
      </c>
      <c r="D5" s="298">
        <v>2195</v>
      </c>
      <c r="E5" s="298">
        <v>2037</v>
      </c>
      <c r="F5" s="298">
        <v>2037</v>
      </c>
      <c r="G5" s="298">
        <v>2303</v>
      </c>
      <c r="H5" s="298">
        <v>2168</v>
      </c>
      <c r="I5" s="298">
        <v>2298</v>
      </c>
      <c r="J5" s="298">
        <v>2167</v>
      </c>
      <c r="K5" s="298">
        <v>2167</v>
      </c>
      <c r="L5" s="298">
        <v>2492</v>
      </c>
      <c r="M5" s="298">
        <v>2711</v>
      </c>
      <c r="N5" s="564">
        <f t="shared" si="0"/>
        <v>26649</v>
      </c>
    </row>
    <row r="6" spans="1:14" ht="25.5">
      <c r="A6" s="829" t="s">
        <v>1211</v>
      </c>
      <c r="B6" s="830">
        <f>SUM(B4:B5)</f>
        <v>16321</v>
      </c>
      <c r="C6" s="830">
        <f aca="true" t="shared" si="1" ref="C6:M6">SUM(C4:C5)</f>
        <v>16321</v>
      </c>
      <c r="D6" s="830">
        <f t="shared" si="1"/>
        <v>16479</v>
      </c>
      <c r="E6" s="830">
        <f t="shared" si="1"/>
        <v>16321</v>
      </c>
      <c r="F6" s="830">
        <f t="shared" si="1"/>
        <v>16321</v>
      </c>
      <c r="G6" s="830">
        <f t="shared" si="1"/>
        <v>16587</v>
      </c>
      <c r="H6" s="830">
        <f t="shared" si="1"/>
        <v>16452</v>
      </c>
      <c r="I6" s="830">
        <f t="shared" si="1"/>
        <v>16582</v>
      </c>
      <c r="J6" s="830">
        <f t="shared" si="1"/>
        <v>16451</v>
      </c>
      <c r="K6" s="830">
        <f t="shared" si="1"/>
        <v>16451</v>
      </c>
      <c r="L6" s="830">
        <f t="shared" si="1"/>
        <v>17086</v>
      </c>
      <c r="M6" s="830">
        <f t="shared" si="1"/>
        <v>17307</v>
      </c>
      <c r="N6" s="831">
        <f t="shared" si="0"/>
        <v>198679</v>
      </c>
    </row>
    <row r="7" spans="1:14" ht="25.5">
      <c r="A7" s="828" t="s">
        <v>501</v>
      </c>
      <c r="B7" s="298">
        <v>5740</v>
      </c>
      <c r="C7" s="298">
        <v>5742</v>
      </c>
      <c r="D7" s="298">
        <v>5740</v>
      </c>
      <c r="E7" s="298">
        <v>5740</v>
      </c>
      <c r="F7" s="298">
        <v>5740</v>
      </c>
      <c r="G7" s="298">
        <v>5740</v>
      </c>
      <c r="H7" s="298">
        <v>5740</v>
      </c>
      <c r="I7" s="298">
        <v>5740</v>
      </c>
      <c r="J7" s="298">
        <v>5740</v>
      </c>
      <c r="K7" s="298">
        <v>5740</v>
      </c>
      <c r="L7" s="298">
        <v>6050</v>
      </c>
      <c r="M7" s="298">
        <v>6050</v>
      </c>
      <c r="N7" s="564">
        <f t="shared" si="0"/>
        <v>69502</v>
      </c>
    </row>
    <row r="8" spans="1:14" ht="12.75">
      <c r="A8" s="828" t="s">
        <v>1212</v>
      </c>
      <c r="B8" s="298">
        <v>1105</v>
      </c>
      <c r="C8" s="298">
        <v>1129</v>
      </c>
      <c r="D8" s="298">
        <v>1130</v>
      </c>
      <c r="E8" s="298">
        <v>1129</v>
      </c>
      <c r="F8" s="298">
        <v>1112</v>
      </c>
      <c r="G8" s="298">
        <v>1112</v>
      </c>
      <c r="H8" s="298">
        <v>1112</v>
      </c>
      <c r="I8" s="298">
        <v>1111</v>
      </c>
      <c r="J8" s="298">
        <v>1228</v>
      </c>
      <c r="K8" s="298">
        <v>1109</v>
      </c>
      <c r="L8" s="298">
        <v>1109</v>
      </c>
      <c r="M8" s="298">
        <v>1305</v>
      </c>
      <c r="N8" s="564">
        <f t="shared" si="0"/>
        <v>13691</v>
      </c>
    </row>
    <row r="9" spans="1:14" ht="25.5">
      <c r="A9" s="832" t="s">
        <v>1213</v>
      </c>
      <c r="B9" s="833">
        <f aca="true" t="shared" si="2" ref="B9:M9">SUM(B7:B8)</f>
        <v>6845</v>
      </c>
      <c r="C9" s="833">
        <f t="shared" si="2"/>
        <v>6871</v>
      </c>
      <c r="D9" s="833">
        <f t="shared" si="2"/>
        <v>6870</v>
      </c>
      <c r="E9" s="833">
        <f t="shared" si="2"/>
        <v>6869</v>
      </c>
      <c r="F9" s="833">
        <f t="shared" si="2"/>
        <v>6852</v>
      </c>
      <c r="G9" s="833">
        <f t="shared" si="2"/>
        <v>6852</v>
      </c>
      <c r="H9" s="833">
        <f t="shared" si="2"/>
        <v>6852</v>
      </c>
      <c r="I9" s="833">
        <f t="shared" si="2"/>
        <v>6851</v>
      </c>
      <c r="J9" s="833">
        <f t="shared" si="2"/>
        <v>6968</v>
      </c>
      <c r="K9" s="833">
        <f t="shared" si="2"/>
        <v>6849</v>
      </c>
      <c r="L9" s="833">
        <f t="shared" si="2"/>
        <v>7159</v>
      </c>
      <c r="M9" s="833">
        <f t="shared" si="2"/>
        <v>7355</v>
      </c>
      <c r="N9" s="341">
        <f t="shared" si="0"/>
        <v>83193</v>
      </c>
    </row>
    <row r="10" spans="1:14" ht="12.75">
      <c r="A10" s="834" t="s">
        <v>1214</v>
      </c>
      <c r="B10" s="835">
        <f aca="true" t="shared" si="3" ref="B10:M10">SUM(B6+B9)</f>
        <v>23166</v>
      </c>
      <c r="C10" s="835">
        <f t="shared" si="3"/>
        <v>23192</v>
      </c>
      <c r="D10" s="835">
        <f t="shared" si="3"/>
        <v>23349</v>
      </c>
      <c r="E10" s="835">
        <f t="shared" si="3"/>
        <v>23190</v>
      </c>
      <c r="F10" s="835">
        <f t="shared" si="3"/>
        <v>23173</v>
      </c>
      <c r="G10" s="835">
        <f t="shared" si="3"/>
        <v>23439</v>
      </c>
      <c r="H10" s="835">
        <f t="shared" si="3"/>
        <v>23304</v>
      </c>
      <c r="I10" s="835">
        <f t="shared" si="3"/>
        <v>23433</v>
      </c>
      <c r="J10" s="835">
        <f t="shared" si="3"/>
        <v>23419</v>
      </c>
      <c r="K10" s="835">
        <f t="shared" si="3"/>
        <v>23300</v>
      </c>
      <c r="L10" s="835">
        <f t="shared" si="3"/>
        <v>24245</v>
      </c>
      <c r="M10" s="835">
        <f t="shared" si="3"/>
        <v>24662</v>
      </c>
      <c r="N10" s="836">
        <f t="shared" si="0"/>
        <v>281872</v>
      </c>
    </row>
    <row r="13" ht="12.75">
      <c r="N13" t="s">
        <v>890</v>
      </c>
    </row>
    <row r="14" ht="12.75">
      <c r="N14" s="19" t="s">
        <v>890</v>
      </c>
    </row>
  </sheetData>
  <mergeCells count="1">
    <mergeCell ref="A1:N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&amp;L12. melléklet a 11/2012. (IV.27.) önkormányzati rendelethez
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3552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17"/>
  <sheetViews>
    <sheetView workbookViewId="0" topLeftCell="A1">
      <selection activeCell="K31" sqref="K31"/>
    </sheetView>
  </sheetViews>
  <sheetFormatPr defaultColWidth="9.140625" defaultRowHeight="12.75"/>
  <cols>
    <col min="1" max="1" width="20.28125" style="0" customWidth="1"/>
    <col min="11" max="11" width="10.7109375" style="0" customWidth="1"/>
  </cols>
  <sheetData>
    <row r="1" spans="1:11" ht="12.75">
      <c r="A1" s="837" t="s">
        <v>1234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37" t="s">
        <v>1216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38"/>
      <c r="B3" s="839" t="s">
        <v>1217</v>
      </c>
      <c r="C3" s="839"/>
      <c r="D3" s="839"/>
      <c r="E3" s="839" t="s">
        <v>1218</v>
      </c>
      <c r="F3" s="839"/>
      <c r="G3" s="839"/>
      <c r="H3" s="839" t="s">
        <v>1164</v>
      </c>
      <c r="I3" s="839"/>
      <c r="J3" s="839"/>
      <c r="K3" s="303" t="s">
        <v>378</v>
      </c>
    </row>
    <row r="4" spans="1:11" ht="25.5">
      <c r="A4" s="840" t="s">
        <v>1219</v>
      </c>
      <c r="B4" s="841" t="s">
        <v>1220</v>
      </c>
      <c r="C4" s="841" t="s">
        <v>1221</v>
      </c>
      <c r="D4" s="841" t="s">
        <v>1222</v>
      </c>
      <c r="E4" s="841" t="s">
        <v>1220</v>
      </c>
      <c r="F4" s="841" t="s">
        <v>1221</v>
      </c>
      <c r="G4" s="841" t="s">
        <v>1223</v>
      </c>
      <c r="H4" s="841" t="s">
        <v>1220</v>
      </c>
      <c r="I4" s="841" t="s">
        <v>1221</v>
      </c>
      <c r="J4" s="841" t="s">
        <v>1223</v>
      </c>
      <c r="K4" s="310" t="s">
        <v>1224</v>
      </c>
    </row>
    <row r="5" spans="1:11" ht="12.75">
      <c r="A5" s="303" t="s">
        <v>1225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25.5">
      <c r="A6" s="841" t="s">
        <v>1226</v>
      </c>
      <c r="B6" s="298"/>
      <c r="C6" s="298"/>
      <c r="D6" s="298"/>
      <c r="E6" s="298"/>
      <c r="F6" s="298"/>
      <c r="G6" s="298"/>
      <c r="H6" s="298"/>
      <c r="I6" s="298"/>
      <c r="J6" s="298"/>
      <c r="K6" s="298">
        <f>SUM(J6,G6,D6)</f>
        <v>0</v>
      </c>
    </row>
    <row r="7" spans="1:11" ht="25.5">
      <c r="A7" s="841" t="s">
        <v>1227</v>
      </c>
      <c r="B7" s="298"/>
      <c r="C7" s="298"/>
      <c r="D7" s="298"/>
      <c r="E7" s="298"/>
      <c r="F7" s="298">
        <v>50</v>
      </c>
      <c r="G7" s="298">
        <v>2376</v>
      </c>
      <c r="H7" s="298"/>
      <c r="I7" s="298"/>
      <c r="J7" s="298"/>
      <c r="K7" s="298">
        <f>SUM(J7,G7,D7)</f>
        <v>2376</v>
      </c>
    </row>
    <row r="8" spans="1:11" ht="25.5">
      <c r="A8" s="841" t="s">
        <v>1228</v>
      </c>
      <c r="B8" s="298"/>
      <c r="C8" s="298"/>
      <c r="D8" s="298"/>
      <c r="E8" s="298"/>
      <c r="F8" s="298"/>
      <c r="G8" s="298"/>
      <c r="H8" s="298"/>
      <c r="I8" s="298"/>
      <c r="J8" s="298"/>
      <c r="K8" s="298">
        <f>SUM(J8,G8,D8)</f>
        <v>0</v>
      </c>
    </row>
    <row r="9" spans="1:11" ht="12.75">
      <c r="A9" s="842" t="s">
        <v>1229</v>
      </c>
      <c r="B9" s="298"/>
      <c r="C9" s="298"/>
      <c r="D9" s="298">
        <f>SUM(D8,D7,D6)</f>
        <v>0</v>
      </c>
      <c r="E9" s="298"/>
      <c r="F9" s="298">
        <v>50</v>
      </c>
      <c r="G9" s="298">
        <f>SUM(G8,G7,G6)</f>
        <v>2376</v>
      </c>
      <c r="H9" s="298"/>
      <c r="I9" s="298"/>
      <c r="J9" s="298">
        <f>SUM(J8,J7,J6)</f>
        <v>0</v>
      </c>
      <c r="K9" s="298">
        <f>SUM(J9,G9,D9)</f>
        <v>2376</v>
      </c>
    </row>
    <row r="10" spans="1:11" ht="12.75">
      <c r="A10" s="843" t="s">
        <v>1235</v>
      </c>
      <c r="B10" s="844"/>
      <c r="C10" s="844"/>
      <c r="D10" s="844"/>
      <c r="E10" s="844"/>
      <c r="F10" s="844"/>
      <c r="G10" s="844"/>
      <c r="H10" s="844"/>
      <c r="I10" s="844"/>
      <c r="J10" s="844"/>
      <c r="K10" s="844"/>
    </row>
    <row r="11" spans="1:11" ht="12.75">
      <c r="A11" s="838"/>
      <c r="B11" s="839" t="s">
        <v>1217</v>
      </c>
      <c r="C11" s="839"/>
      <c r="D11" s="310"/>
      <c r="E11" s="310"/>
      <c r="F11" s="310" t="s">
        <v>1218</v>
      </c>
      <c r="G11" s="303"/>
      <c r="H11" s="839" t="s">
        <v>1164</v>
      </c>
      <c r="I11" s="839"/>
      <c r="J11" s="839"/>
      <c r="K11" s="303" t="s">
        <v>378</v>
      </c>
    </row>
    <row r="12" spans="1:11" ht="25.5">
      <c r="A12" s="840" t="s">
        <v>1219</v>
      </c>
      <c r="B12" s="841" t="s">
        <v>1220</v>
      </c>
      <c r="C12" s="841" t="s">
        <v>1221</v>
      </c>
      <c r="D12" s="841" t="s">
        <v>1230</v>
      </c>
      <c r="E12" s="841" t="s">
        <v>1220</v>
      </c>
      <c r="F12" s="841" t="s">
        <v>1221</v>
      </c>
      <c r="G12" s="841" t="s">
        <v>1222</v>
      </c>
      <c r="H12" s="841" t="s">
        <v>1220</v>
      </c>
      <c r="I12" s="841" t="s">
        <v>1221</v>
      </c>
      <c r="J12" s="841" t="s">
        <v>1222</v>
      </c>
      <c r="K12" s="841" t="s">
        <v>1224</v>
      </c>
    </row>
    <row r="13" spans="1:11" ht="12.75">
      <c r="A13" s="303" t="s">
        <v>1225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</row>
    <row r="14" spans="1:11" ht="25.5">
      <c r="A14" s="841" t="s">
        <v>1231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>
        <f>SUM(J14,G14,D14)</f>
        <v>0</v>
      </c>
    </row>
    <row r="15" spans="1:11" ht="25.5">
      <c r="A15" s="841" t="s">
        <v>1232</v>
      </c>
      <c r="B15" s="298"/>
      <c r="C15" s="298"/>
      <c r="D15" s="298"/>
      <c r="E15" s="298"/>
      <c r="F15" s="298">
        <v>50</v>
      </c>
      <c r="G15" s="298">
        <v>2343</v>
      </c>
      <c r="H15" s="298"/>
      <c r="I15" s="298"/>
      <c r="J15" s="298"/>
      <c r="K15" s="298">
        <f>SUM(J15,G15,D15)</f>
        <v>2343</v>
      </c>
    </row>
    <row r="16" spans="1:11" ht="25.5">
      <c r="A16" s="841" t="s">
        <v>1233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>
        <f>SUM(J16,G16,D16)</f>
        <v>0</v>
      </c>
    </row>
    <row r="17" spans="1:11" ht="12.75">
      <c r="A17" s="842" t="s">
        <v>1229</v>
      </c>
      <c r="B17" s="298"/>
      <c r="C17" s="298"/>
      <c r="D17" s="298">
        <f>SUM(D16,D15,D14)</f>
        <v>0</v>
      </c>
      <c r="E17" s="298"/>
      <c r="F17" s="298">
        <v>50</v>
      </c>
      <c r="G17" s="298">
        <f>SUM(G16,G15,G14)</f>
        <v>2343</v>
      </c>
      <c r="H17" s="298"/>
      <c r="I17" s="298"/>
      <c r="J17" s="298">
        <f>SUM(J16,J15,J14)</f>
        <v>0</v>
      </c>
      <c r="K17" s="298">
        <f>SUM(J17,G17,D17)</f>
        <v>2343</v>
      </c>
    </row>
  </sheetData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&amp;L13. melléklet a 11/2012. (IV.27.) önkormányzati rendelethez
ezer Ft-ban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L199"/>
  <sheetViews>
    <sheetView zoomScalePageLayoutView="0" workbookViewId="0" topLeftCell="A94">
      <selection activeCell="G144" sqref="G144"/>
    </sheetView>
  </sheetViews>
  <sheetFormatPr defaultColWidth="9.140625" defaultRowHeight="12.75"/>
  <cols>
    <col min="1" max="1" width="6.7109375" style="55" customWidth="1"/>
    <col min="2" max="2" width="28.7109375" style="0" customWidth="1"/>
    <col min="3" max="3" width="9.00390625" style="481" customWidth="1"/>
    <col min="4" max="4" width="10.8515625" style="481" customWidth="1"/>
    <col min="5" max="5" width="10.140625" style="481" bestFit="1" customWidth="1"/>
    <col min="6" max="6" width="7.140625" style="481" customWidth="1"/>
    <col min="7" max="7" width="7.7109375" style="885" customWidth="1"/>
    <col min="8" max="8" width="26.57421875" style="481" customWidth="1"/>
    <col min="9" max="9" width="9.28125" style="481" customWidth="1"/>
    <col min="10" max="10" width="9.57421875" style="481" customWidth="1"/>
    <col min="11" max="11" width="9.28125" style="481" customWidth="1"/>
    <col min="12" max="12" width="8.421875" style="481" customWidth="1"/>
    <col min="13" max="13" width="9.140625" style="481" customWidth="1"/>
  </cols>
  <sheetData>
    <row r="1" spans="1:12" ht="18" customHeight="1">
      <c r="A1" s="1071" t="s">
        <v>657</v>
      </c>
      <c r="B1" s="1000"/>
      <c r="C1" s="1000"/>
      <c r="D1" s="1000"/>
      <c r="E1" s="1000"/>
      <c r="F1" s="1000"/>
      <c r="G1" s="1000"/>
      <c r="H1" s="1000"/>
      <c r="I1" s="1000"/>
      <c r="J1" s="1000"/>
      <c r="K1" s="845"/>
      <c r="L1" s="845"/>
    </row>
    <row r="2" spans="1:12" ht="19.5" thickBot="1">
      <c r="A2" s="1083" t="s">
        <v>670</v>
      </c>
      <c r="B2" s="1083"/>
      <c r="C2" s="1083"/>
      <c r="D2" s="1083"/>
      <c r="E2" s="1083"/>
      <c r="F2" s="1083"/>
      <c r="G2" s="1083"/>
      <c r="H2" s="1083"/>
      <c r="I2" s="1083"/>
      <c r="J2" s="1083"/>
      <c r="K2" s="846"/>
      <c r="L2" s="846"/>
    </row>
    <row r="3" spans="1:12" ht="23.25" customHeight="1">
      <c r="A3" s="1092" t="s">
        <v>528</v>
      </c>
      <c r="B3" s="346" t="s">
        <v>791</v>
      </c>
      <c r="C3" s="847" t="s">
        <v>789</v>
      </c>
      <c r="D3" s="848" t="s">
        <v>925</v>
      </c>
      <c r="E3" s="848" t="s">
        <v>889</v>
      </c>
      <c r="F3" s="849" t="s">
        <v>893</v>
      </c>
      <c r="G3" s="1084" t="s">
        <v>529</v>
      </c>
      <c r="H3" s="345" t="s">
        <v>791</v>
      </c>
      <c r="I3" s="847" t="s">
        <v>789</v>
      </c>
      <c r="J3" s="848" t="s">
        <v>925</v>
      </c>
      <c r="K3" s="848" t="s">
        <v>889</v>
      </c>
      <c r="L3" s="849" t="s">
        <v>893</v>
      </c>
    </row>
    <row r="4" spans="1:12" ht="12.75">
      <c r="A4" s="1093"/>
      <c r="B4" s="345" t="s">
        <v>530</v>
      </c>
      <c r="C4" s="504">
        <v>71195</v>
      </c>
      <c r="D4" s="504">
        <v>86798</v>
      </c>
      <c r="E4" s="504">
        <v>86177</v>
      </c>
      <c r="F4" s="850">
        <f>(E4/D4)*100</f>
        <v>99.28454572686006</v>
      </c>
      <c r="G4" s="1085"/>
      <c r="H4" s="353" t="s">
        <v>530</v>
      </c>
      <c r="I4" s="504">
        <v>2074</v>
      </c>
      <c r="J4" s="504">
        <v>20615</v>
      </c>
      <c r="K4" s="504">
        <v>20548</v>
      </c>
      <c r="L4" s="504">
        <f>(K4/J4)*100</f>
        <v>99.67499393645404</v>
      </c>
    </row>
    <row r="5" spans="1:12" ht="12.75">
      <c r="A5" s="1093"/>
      <c r="B5" s="346" t="s">
        <v>531</v>
      </c>
      <c r="C5" s="504">
        <v>17803</v>
      </c>
      <c r="D5" s="504">
        <v>21454</v>
      </c>
      <c r="E5" s="504">
        <v>21231</v>
      </c>
      <c r="F5" s="850">
        <f>(E5/D5)*100</f>
        <v>98.96056679407104</v>
      </c>
      <c r="G5" s="1085"/>
      <c r="H5" s="354" t="s">
        <v>531</v>
      </c>
      <c r="I5" s="504">
        <v>1160</v>
      </c>
      <c r="J5" s="504">
        <v>5498</v>
      </c>
      <c r="K5" s="504">
        <v>5508</v>
      </c>
      <c r="L5" s="504">
        <f>(K5/J5)*100</f>
        <v>100.18188432157149</v>
      </c>
    </row>
    <row r="6" spans="1:12" ht="12.75">
      <c r="A6" s="1093"/>
      <c r="B6" s="346" t="s">
        <v>517</v>
      </c>
      <c r="C6" s="504">
        <v>53626</v>
      </c>
      <c r="D6" s="504">
        <v>99000</v>
      </c>
      <c r="E6" s="504">
        <v>92561</v>
      </c>
      <c r="F6" s="850">
        <f>(E6/D6)*100</f>
        <v>93.4959595959596</v>
      </c>
      <c r="G6" s="1085"/>
      <c r="H6" s="354" t="s">
        <v>517</v>
      </c>
      <c r="I6" s="504">
        <v>8589</v>
      </c>
      <c r="J6" s="504">
        <v>17288</v>
      </c>
      <c r="K6" s="504">
        <v>15890</v>
      </c>
      <c r="L6" s="504">
        <f>(K6/J6)*100</f>
        <v>91.91346598796854</v>
      </c>
    </row>
    <row r="7" spans="1:12" ht="12.75">
      <c r="A7" s="1093"/>
      <c r="B7" s="346" t="s">
        <v>532</v>
      </c>
      <c r="C7" s="504">
        <v>0</v>
      </c>
      <c r="D7" s="504">
        <v>0</v>
      </c>
      <c r="E7" s="504">
        <v>0</v>
      </c>
      <c r="F7" s="850">
        <v>0</v>
      </c>
      <c r="G7" s="1085"/>
      <c r="H7" s="354" t="s">
        <v>532</v>
      </c>
      <c r="I7" s="504">
        <v>0</v>
      </c>
      <c r="J7" s="504">
        <v>0</v>
      </c>
      <c r="K7" s="504">
        <v>0</v>
      </c>
      <c r="L7" s="504">
        <v>0</v>
      </c>
    </row>
    <row r="8" spans="1:12" ht="12.75">
      <c r="A8" s="1093"/>
      <c r="B8" s="346" t="s">
        <v>533</v>
      </c>
      <c r="C8" s="504">
        <v>0</v>
      </c>
      <c r="D8" s="504">
        <v>0</v>
      </c>
      <c r="E8" s="504">
        <v>0</v>
      </c>
      <c r="F8" s="850">
        <v>0</v>
      </c>
      <c r="G8" s="1085"/>
      <c r="H8" s="354" t="s">
        <v>533</v>
      </c>
      <c r="I8" s="504">
        <v>23700</v>
      </c>
      <c r="J8" s="504">
        <v>73881</v>
      </c>
      <c r="K8" s="504">
        <v>71823</v>
      </c>
      <c r="L8" s="504">
        <f>(K8/J8)*100</f>
        <v>97.21443943639095</v>
      </c>
    </row>
    <row r="9" spans="1:12" ht="12.75">
      <c r="A9" s="1093"/>
      <c r="B9" s="346" t="s">
        <v>534</v>
      </c>
      <c r="C9" s="504">
        <v>0</v>
      </c>
      <c r="D9" s="504">
        <v>0</v>
      </c>
      <c r="E9" s="504">
        <v>0</v>
      </c>
      <c r="F9" s="850">
        <v>0</v>
      </c>
      <c r="G9" s="1085"/>
      <c r="H9" s="354" t="s">
        <v>534</v>
      </c>
      <c r="I9" s="504">
        <v>13974</v>
      </c>
      <c r="J9" s="504">
        <v>14553</v>
      </c>
      <c r="K9" s="504">
        <v>11091</v>
      </c>
      <c r="L9" s="504">
        <f>(K9/J9)*100</f>
        <v>76.21109049680477</v>
      </c>
    </row>
    <row r="10" spans="1:12" ht="12.75">
      <c r="A10" s="1093"/>
      <c r="B10" s="346" t="s">
        <v>535</v>
      </c>
      <c r="C10" s="504">
        <v>2650</v>
      </c>
      <c r="D10" s="504">
        <v>2426</v>
      </c>
      <c r="E10" s="504">
        <v>2376</v>
      </c>
      <c r="F10" s="850">
        <f>(E10/D10)*100</f>
        <v>97.93899422918383</v>
      </c>
      <c r="G10" s="1085"/>
      <c r="H10" s="354" t="s">
        <v>535</v>
      </c>
      <c r="I10" s="504">
        <v>7610</v>
      </c>
      <c r="J10" s="504">
        <v>11183</v>
      </c>
      <c r="K10" s="504">
        <v>10612</v>
      </c>
      <c r="L10" s="504">
        <f>(K10/J10)*100</f>
        <v>94.89403558973441</v>
      </c>
    </row>
    <row r="11" spans="1:12" ht="12.75">
      <c r="A11" s="1093"/>
      <c r="B11" s="346" t="s">
        <v>510</v>
      </c>
      <c r="C11" s="504">
        <v>780</v>
      </c>
      <c r="D11" s="504">
        <v>780</v>
      </c>
      <c r="E11" s="504">
        <v>0</v>
      </c>
      <c r="F11" s="850">
        <f>(E11/D11)*100</f>
        <v>0</v>
      </c>
      <c r="G11" s="1085"/>
      <c r="H11" s="354" t="s">
        <v>460</v>
      </c>
      <c r="I11" s="504">
        <v>0</v>
      </c>
      <c r="J11" s="504">
        <v>0</v>
      </c>
      <c r="K11" s="504">
        <v>0</v>
      </c>
      <c r="L11" s="504">
        <v>0</v>
      </c>
    </row>
    <row r="12" spans="1:12" ht="12.75">
      <c r="A12" s="1093"/>
      <c r="B12" s="346" t="s">
        <v>536</v>
      </c>
      <c r="C12" s="504">
        <v>1000</v>
      </c>
      <c r="D12" s="504">
        <v>6378</v>
      </c>
      <c r="E12" s="504">
        <v>0</v>
      </c>
      <c r="F12" s="850">
        <f>(E12/D12)*100</f>
        <v>0</v>
      </c>
      <c r="G12" s="1085"/>
      <c r="H12" s="354" t="s">
        <v>536</v>
      </c>
      <c r="I12" s="504">
        <v>0</v>
      </c>
      <c r="J12" s="504">
        <v>0</v>
      </c>
      <c r="K12" s="504">
        <v>0</v>
      </c>
      <c r="L12" s="504">
        <v>0</v>
      </c>
    </row>
    <row r="13" spans="1:12" ht="12.75">
      <c r="A13" s="1093"/>
      <c r="B13" s="347" t="s">
        <v>926</v>
      </c>
      <c r="C13" s="851">
        <v>0</v>
      </c>
      <c r="D13" s="851">
        <v>0</v>
      </c>
      <c r="E13" s="851">
        <v>-50700</v>
      </c>
      <c r="F13" s="850">
        <v>0</v>
      </c>
      <c r="G13" s="1085"/>
      <c r="I13" s="504"/>
      <c r="J13" s="504"/>
      <c r="K13" s="504"/>
      <c r="L13" s="504">
        <v>0</v>
      </c>
    </row>
    <row r="14" spans="1:12" ht="12.75">
      <c r="A14" s="1093"/>
      <c r="B14" s="348" t="s">
        <v>537</v>
      </c>
      <c r="C14" s="852">
        <f>SUM(C4:C13)</f>
        <v>147054</v>
      </c>
      <c r="D14" s="852">
        <f>SUM(D4:D13)</f>
        <v>216836</v>
      </c>
      <c r="E14" s="852">
        <f>SUM(E4:E13)</f>
        <v>151645</v>
      </c>
      <c r="F14" s="850">
        <f>(E14/D14)*100</f>
        <v>69.93534283974986</v>
      </c>
      <c r="G14" s="1085"/>
      <c r="H14" s="355" t="s">
        <v>537</v>
      </c>
      <c r="I14" s="852">
        <f>SUM(I4:I13)</f>
        <v>57107</v>
      </c>
      <c r="J14" s="852">
        <f>SUM(J4:J13)</f>
        <v>143018</v>
      </c>
      <c r="K14" s="852">
        <f>SUM(K4:K13)</f>
        <v>135472</v>
      </c>
      <c r="L14" s="504">
        <f>(K14/J14)*100</f>
        <v>94.72374106755794</v>
      </c>
    </row>
    <row r="15" spans="1:12" ht="12.75">
      <c r="A15" s="1093"/>
      <c r="B15" s="346" t="s">
        <v>520</v>
      </c>
      <c r="C15" s="504">
        <v>4371</v>
      </c>
      <c r="D15" s="504">
        <v>4515</v>
      </c>
      <c r="E15" s="504">
        <v>4515</v>
      </c>
      <c r="F15" s="850">
        <f>(E15/D15)*100</f>
        <v>100</v>
      </c>
      <c r="G15" s="1085"/>
      <c r="H15" s="354" t="s">
        <v>538</v>
      </c>
      <c r="I15" s="504">
        <v>0</v>
      </c>
      <c r="J15" s="504">
        <v>0</v>
      </c>
      <c r="K15" s="504">
        <v>0</v>
      </c>
      <c r="L15" s="504">
        <v>0</v>
      </c>
    </row>
    <row r="16" spans="1:12" ht="12.75">
      <c r="A16" s="1093"/>
      <c r="B16" s="346" t="s">
        <v>471</v>
      </c>
      <c r="C16" s="504">
        <v>0</v>
      </c>
      <c r="D16" s="504">
        <v>0</v>
      </c>
      <c r="E16" s="504">
        <v>0</v>
      </c>
      <c r="F16" s="850"/>
      <c r="G16" s="1085"/>
      <c r="H16" s="354" t="s">
        <v>471</v>
      </c>
      <c r="I16" s="504">
        <v>3212</v>
      </c>
      <c r="J16" s="504">
        <v>40802</v>
      </c>
      <c r="K16" s="504">
        <v>0</v>
      </c>
      <c r="L16" s="504">
        <f>(K16/J16)*100</f>
        <v>0</v>
      </c>
    </row>
    <row r="17" spans="1:12" ht="12.75">
      <c r="A17" s="1093"/>
      <c r="B17" s="346" t="s">
        <v>539</v>
      </c>
      <c r="C17" s="504">
        <v>0</v>
      </c>
      <c r="D17" s="504">
        <v>31652</v>
      </c>
      <c r="E17" s="504">
        <v>31652</v>
      </c>
      <c r="F17" s="850">
        <f aca="true" t="shared" si="0" ref="F17:F25">(E17/D17)*100</f>
        <v>100</v>
      </c>
      <c r="G17" s="1085"/>
      <c r="H17" s="354" t="s">
        <v>539</v>
      </c>
      <c r="I17" s="504">
        <v>1500</v>
      </c>
      <c r="J17" s="504">
        <v>2000</v>
      </c>
      <c r="K17" s="504">
        <v>500</v>
      </c>
      <c r="L17" s="504">
        <f>(K17/J17)*100</f>
        <v>25</v>
      </c>
    </row>
    <row r="18" spans="1:12" ht="12.75">
      <c r="A18" s="1093"/>
      <c r="B18" s="346" t="s">
        <v>540</v>
      </c>
      <c r="C18" s="504">
        <v>12621</v>
      </c>
      <c r="D18" s="504">
        <v>207928</v>
      </c>
      <c r="E18" s="504">
        <v>137215</v>
      </c>
      <c r="F18" s="850">
        <f t="shared" si="0"/>
        <v>65.99159324381517</v>
      </c>
      <c r="G18" s="1085"/>
      <c r="H18" s="354" t="s">
        <v>540</v>
      </c>
      <c r="I18" s="504">
        <v>0</v>
      </c>
      <c r="J18" s="504">
        <v>0</v>
      </c>
      <c r="K18" s="504">
        <v>0</v>
      </c>
      <c r="L18" s="504">
        <v>0</v>
      </c>
    </row>
    <row r="19" spans="1:12" ht="12.75">
      <c r="A19" s="1093"/>
      <c r="B19" s="346" t="s">
        <v>541</v>
      </c>
      <c r="C19" s="504">
        <v>129994</v>
      </c>
      <c r="D19" s="504">
        <v>209595</v>
      </c>
      <c r="E19" s="504">
        <v>74102</v>
      </c>
      <c r="F19" s="850">
        <f t="shared" si="0"/>
        <v>35.3548510222095</v>
      </c>
      <c r="G19" s="1085"/>
      <c r="H19" s="354" t="s">
        <v>541</v>
      </c>
      <c r="I19" s="504">
        <v>0</v>
      </c>
      <c r="J19" s="504">
        <v>47013</v>
      </c>
      <c r="K19" s="504">
        <v>3730</v>
      </c>
      <c r="L19" s="504">
        <f>(K19/J19)*100</f>
        <v>7.93397570884649</v>
      </c>
    </row>
    <row r="20" spans="1:12" ht="12.75">
      <c r="A20" s="1093"/>
      <c r="B20" s="346" t="s">
        <v>460</v>
      </c>
      <c r="C20" s="504">
        <v>8605</v>
      </c>
      <c r="D20" s="504">
        <v>2605</v>
      </c>
      <c r="E20" s="504">
        <v>2593</v>
      </c>
      <c r="F20" s="850">
        <f t="shared" si="0"/>
        <v>99.53934740882917</v>
      </c>
      <c r="G20" s="1085"/>
      <c r="H20" s="354" t="s">
        <v>542</v>
      </c>
      <c r="I20" s="504">
        <v>0</v>
      </c>
      <c r="J20" s="504">
        <v>0</v>
      </c>
      <c r="K20" s="504">
        <v>0</v>
      </c>
      <c r="L20" s="504">
        <v>0</v>
      </c>
    </row>
    <row r="21" spans="1:12" ht="12.75">
      <c r="A21" s="1093"/>
      <c r="B21" s="346" t="s">
        <v>542</v>
      </c>
      <c r="C21" s="504">
        <v>303241</v>
      </c>
      <c r="D21" s="504">
        <v>208824</v>
      </c>
      <c r="E21" s="504">
        <v>0</v>
      </c>
      <c r="F21" s="850">
        <f t="shared" si="0"/>
        <v>0</v>
      </c>
      <c r="G21" s="1085"/>
      <c r="H21" s="355" t="s">
        <v>543</v>
      </c>
      <c r="I21" s="852">
        <f>SUM(I15:I20)</f>
        <v>4712</v>
      </c>
      <c r="J21" s="852">
        <f>SUM(J15:J20)</f>
        <v>89815</v>
      </c>
      <c r="K21" s="852">
        <f>SUM(K15:K20)</f>
        <v>4230</v>
      </c>
      <c r="L21" s="504">
        <f>(K21/J21)*100</f>
        <v>4.709681010966988</v>
      </c>
    </row>
    <row r="22" spans="1:12" ht="12.75">
      <c r="A22" s="1093"/>
      <c r="B22" s="346" t="s">
        <v>885</v>
      </c>
      <c r="C22" s="504">
        <v>0</v>
      </c>
      <c r="D22" s="504">
        <v>140</v>
      </c>
      <c r="E22" s="504">
        <v>140</v>
      </c>
      <c r="F22" s="850">
        <f t="shared" si="0"/>
        <v>100</v>
      </c>
      <c r="G22" s="1085"/>
      <c r="H22" s="355"/>
      <c r="I22" s="852"/>
      <c r="J22" s="852"/>
      <c r="K22" s="852"/>
      <c r="L22" s="504"/>
    </row>
    <row r="23" spans="1:12" ht="12.75">
      <c r="A23" s="1093"/>
      <c r="B23" s="348" t="s">
        <v>543</v>
      </c>
      <c r="C23" s="504">
        <f>SUM(C15:C22)</f>
        <v>458832</v>
      </c>
      <c r="D23" s="504">
        <f>SUM(D15:D22)</f>
        <v>665259</v>
      </c>
      <c r="E23" s="504">
        <f>SUM(E15:E22)</f>
        <v>250217</v>
      </c>
      <c r="F23" s="850">
        <f t="shared" si="0"/>
        <v>37.611967669734646</v>
      </c>
      <c r="G23" s="1085"/>
      <c r="H23" s="355"/>
      <c r="I23" s="852"/>
      <c r="J23" s="852"/>
      <c r="K23" s="852"/>
      <c r="L23" s="504"/>
    </row>
    <row r="24" spans="1:12" ht="12.75">
      <c r="A24" s="1093"/>
      <c r="B24" s="349" t="s">
        <v>544</v>
      </c>
      <c r="C24" s="853">
        <f>C14+C23</f>
        <v>605886</v>
      </c>
      <c r="D24" s="853">
        <f>D14+D23</f>
        <v>882095</v>
      </c>
      <c r="E24" s="853">
        <f>E14+E23</f>
        <v>401862</v>
      </c>
      <c r="F24" s="854">
        <f t="shared" si="0"/>
        <v>45.55767802787681</v>
      </c>
      <c r="G24" s="1085"/>
      <c r="H24" s="356" t="s">
        <v>544</v>
      </c>
      <c r="I24" s="853">
        <f>I14+I21</f>
        <v>61819</v>
      </c>
      <c r="J24" s="853">
        <f>J14+J21</f>
        <v>232833</v>
      </c>
      <c r="K24" s="853">
        <f>K14+K21</f>
        <v>139702</v>
      </c>
      <c r="L24" s="853">
        <f>(K24/J24)*100</f>
        <v>60.00094488324249</v>
      </c>
    </row>
    <row r="25" spans="1:12" ht="12.75">
      <c r="A25" s="1093"/>
      <c r="B25" s="346" t="s">
        <v>545</v>
      </c>
      <c r="C25" s="504">
        <v>89825</v>
      </c>
      <c r="D25" s="504">
        <v>90341</v>
      </c>
      <c r="E25" s="504">
        <v>21644</v>
      </c>
      <c r="F25" s="850">
        <f t="shared" si="0"/>
        <v>23.958114255985656</v>
      </c>
      <c r="G25" s="1085"/>
      <c r="H25" s="354" t="s">
        <v>545</v>
      </c>
      <c r="I25" s="504">
        <v>264159</v>
      </c>
      <c r="J25" s="504">
        <v>287630</v>
      </c>
      <c r="K25" s="504">
        <v>286790</v>
      </c>
      <c r="L25" s="504">
        <f>(K25/J25)*100</f>
        <v>99.70795814066683</v>
      </c>
    </row>
    <row r="26" spans="1:12" ht="12.75">
      <c r="A26" s="1093"/>
      <c r="B26" s="346" t="s">
        <v>521</v>
      </c>
      <c r="C26" s="504">
        <v>0</v>
      </c>
      <c r="D26" s="504">
        <v>0</v>
      </c>
      <c r="E26" s="504">
        <v>0</v>
      </c>
      <c r="F26" s="850">
        <v>0</v>
      </c>
      <c r="G26" s="1085"/>
      <c r="H26" s="354" t="s">
        <v>521</v>
      </c>
      <c r="I26" s="504">
        <v>199750</v>
      </c>
      <c r="J26" s="504">
        <v>320173</v>
      </c>
      <c r="K26" s="504">
        <v>320173</v>
      </c>
      <c r="L26" s="504">
        <f>(K26/J26)*100</f>
        <v>100</v>
      </c>
    </row>
    <row r="27" spans="1:12" ht="12.75">
      <c r="A27" s="1093"/>
      <c r="B27" s="346" t="s">
        <v>546</v>
      </c>
      <c r="C27" s="504">
        <v>0</v>
      </c>
      <c r="D27" s="504">
        <v>26114</v>
      </c>
      <c r="E27" s="504">
        <v>26114</v>
      </c>
      <c r="F27" s="850">
        <f>(E27/D27)*100</f>
        <v>100</v>
      </c>
      <c r="G27" s="1085"/>
      <c r="H27" s="354" t="s">
        <v>546</v>
      </c>
      <c r="I27" s="504">
        <v>0</v>
      </c>
      <c r="J27" s="504">
        <v>0</v>
      </c>
      <c r="K27" s="504">
        <v>0</v>
      </c>
      <c r="L27" s="504">
        <v>0</v>
      </c>
    </row>
    <row r="28" spans="1:12" ht="12.75">
      <c r="A28" s="1093"/>
      <c r="B28" s="346" t="s">
        <v>472</v>
      </c>
      <c r="C28" s="504">
        <v>45518</v>
      </c>
      <c r="D28" s="504">
        <v>191557</v>
      </c>
      <c r="E28" s="504">
        <v>190712</v>
      </c>
      <c r="F28" s="850">
        <f>(E28/D28)*100</f>
        <v>99.55887803630252</v>
      </c>
      <c r="G28" s="1085"/>
      <c r="H28" s="354" t="s">
        <v>472</v>
      </c>
      <c r="I28" s="504">
        <v>4661</v>
      </c>
      <c r="J28" s="504">
        <v>36865</v>
      </c>
      <c r="K28" s="504">
        <v>36865</v>
      </c>
      <c r="L28" s="504">
        <f>(K28/J28)*100</f>
        <v>100</v>
      </c>
    </row>
    <row r="29" spans="1:12" ht="12.75">
      <c r="A29" s="1093"/>
      <c r="B29" s="346" t="s">
        <v>456</v>
      </c>
      <c r="C29" s="504">
        <v>48105</v>
      </c>
      <c r="D29" s="504">
        <v>48105</v>
      </c>
      <c r="E29" s="504">
        <v>0</v>
      </c>
      <c r="F29" s="850">
        <f>(E29/D29)*100</f>
        <v>0</v>
      </c>
      <c r="G29" s="1085"/>
      <c r="H29" s="354" t="s">
        <v>456</v>
      </c>
      <c r="I29" s="504">
        <v>0</v>
      </c>
      <c r="J29" s="504">
        <v>180</v>
      </c>
      <c r="K29" s="504">
        <v>180</v>
      </c>
      <c r="L29" s="504">
        <f>(K29/J29)*100</f>
        <v>100</v>
      </c>
    </row>
    <row r="30" spans="1:12" ht="12.75">
      <c r="A30" s="1093"/>
      <c r="B30" s="346" t="s">
        <v>547</v>
      </c>
      <c r="C30" s="504">
        <v>983</v>
      </c>
      <c r="D30" s="504">
        <v>983</v>
      </c>
      <c r="E30" s="504">
        <v>864</v>
      </c>
      <c r="F30" s="850">
        <f>(E30/D30)*100</f>
        <v>87.89420142421159</v>
      </c>
      <c r="G30" s="1085"/>
      <c r="H30" s="354" t="s">
        <v>547</v>
      </c>
      <c r="I30" s="504">
        <v>0</v>
      </c>
      <c r="J30" s="504">
        <v>0</v>
      </c>
      <c r="K30" s="504">
        <v>0</v>
      </c>
      <c r="L30" s="504">
        <v>0</v>
      </c>
    </row>
    <row r="31" spans="1:12" ht="12.75">
      <c r="A31" s="1093"/>
      <c r="B31" s="346" t="s">
        <v>523</v>
      </c>
      <c r="C31" s="504">
        <v>4000</v>
      </c>
      <c r="D31" s="504">
        <v>0</v>
      </c>
      <c r="E31" s="504">
        <v>0</v>
      </c>
      <c r="F31" s="850">
        <v>0</v>
      </c>
      <c r="G31" s="1085"/>
      <c r="H31" s="354" t="s">
        <v>523</v>
      </c>
      <c r="I31" s="504">
        <v>0</v>
      </c>
      <c r="J31" s="504">
        <v>0</v>
      </c>
      <c r="K31" s="504">
        <v>0</v>
      </c>
      <c r="L31" s="504">
        <v>0</v>
      </c>
    </row>
    <row r="32" spans="1:12" ht="12.75">
      <c r="A32" s="1093"/>
      <c r="B32" s="346" t="s">
        <v>526</v>
      </c>
      <c r="C32" s="504">
        <v>278544</v>
      </c>
      <c r="D32" s="504">
        <v>398642</v>
      </c>
      <c r="E32" s="504">
        <v>31274</v>
      </c>
      <c r="F32" s="850">
        <f>(E32/D32)*100</f>
        <v>7.845134230713271</v>
      </c>
      <c r="G32" s="1085"/>
      <c r="H32" s="354" t="s">
        <v>526</v>
      </c>
      <c r="I32" s="504">
        <v>0</v>
      </c>
      <c r="J32" s="504">
        <v>0</v>
      </c>
      <c r="K32" s="504">
        <v>0</v>
      </c>
      <c r="L32" s="504">
        <v>0</v>
      </c>
    </row>
    <row r="33" spans="1:12" ht="12.75">
      <c r="A33" s="1093"/>
      <c r="B33" s="906" t="s">
        <v>1239</v>
      </c>
      <c r="C33" s="907"/>
      <c r="D33" s="907"/>
      <c r="E33" s="908">
        <v>2400</v>
      </c>
      <c r="F33" s="850"/>
      <c r="G33" s="1085"/>
      <c r="H33" s="906" t="s">
        <v>1239</v>
      </c>
      <c r="I33" s="907"/>
      <c r="J33" s="907"/>
      <c r="K33" s="908"/>
      <c r="L33" s="850"/>
    </row>
    <row r="34" spans="1:12" ht="12.75">
      <c r="A34" s="1093"/>
      <c r="B34" s="350" t="s">
        <v>548</v>
      </c>
      <c r="C34" s="855">
        <f>SUM(C25:C32)</f>
        <v>466975</v>
      </c>
      <c r="D34" s="855">
        <f>SUM(D25:D32)</f>
        <v>755742</v>
      </c>
      <c r="E34" s="855">
        <f>SUM(E25:E33)</f>
        <v>273008</v>
      </c>
      <c r="F34" s="854">
        <f>(E34/D34)*100</f>
        <v>36.12449751370176</v>
      </c>
      <c r="G34" s="1085"/>
      <c r="H34" s="357" t="s">
        <v>548</v>
      </c>
      <c r="I34" s="853">
        <f>SUM(I25:I32)</f>
        <v>468570</v>
      </c>
      <c r="J34" s="853">
        <f>SUM(J25:J32)</f>
        <v>644848</v>
      </c>
      <c r="K34" s="853">
        <f>SUM(K25:K32)</f>
        <v>644008</v>
      </c>
      <c r="L34" s="853">
        <f>(K34/J34)*100</f>
        <v>99.86973674416296</v>
      </c>
    </row>
    <row r="35" spans="1:12" ht="12.75">
      <c r="A35" s="1093"/>
      <c r="B35" s="351" t="s">
        <v>549</v>
      </c>
      <c r="C35" s="504"/>
      <c r="D35" s="504"/>
      <c r="E35" s="504"/>
      <c r="F35" s="856">
        <v>0</v>
      </c>
      <c r="G35" s="1085"/>
      <c r="H35" s="857" t="s">
        <v>549</v>
      </c>
      <c r="I35" s="858"/>
      <c r="J35" s="858"/>
      <c r="K35" s="858"/>
      <c r="L35" s="859"/>
    </row>
    <row r="36" spans="1:12" ht="25.5">
      <c r="A36" s="1094"/>
      <c r="B36" s="345" t="s">
        <v>791</v>
      </c>
      <c r="C36" s="847" t="s">
        <v>789</v>
      </c>
      <c r="D36" s="848" t="s">
        <v>925</v>
      </c>
      <c r="E36" s="848" t="s">
        <v>889</v>
      </c>
      <c r="F36" s="849" t="s">
        <v>893</v>
      </c>
      <c r="G36" s="881"/>
      <c r="H36" s="860" t="s">
        <v>791</v>
      </c>
      <c r="I36" s="847" t="s">
        <v>789</v>
      </c>
      <c r="J36" s="848" t="s">
        <v>925</v>
      </c>
      <c r="K36" s="848" t="s">
        <v>889</v>
      </c>
      <c r="L36" s="849" t="s">
        <v>893</v>
      </c>
    </row>
    <row r="37" spans="1:12" ht="12.75" customHeight="1">
      <c r="A37" s="1086" t="s">
        <v>550</v>
      </c>
      <c r="B37" s="76" t="s">
        <v>530</v>
      </c>
      <c r="C37" s="861">
        <v>96514</v>
      </c>
      <c r="D37" s="861">
        <v>105207</v>
      </c>
      <c r="E37" s="862">
        <v>103529</v>
      </c>
      <c r="F37" s="850">
        <f>(E37/D37)*100</f>
        <v>98.40504909369149</v>
      </c>
      <c r="G37" s="1088" t="s">
        <v>481</v>
      </c>
      <c r="H37" s="863" t="s">
        <v>530</v>
      </c>
      <c r="I37" s="861">
        <v>49840</v>
      </c>
      <c r="J37" s="861">
        <v>55212</v>
      </c>
      <c r="K37" s="861">
        <v>52383</v>
      </c>
      <c r="L37" s="504">
        <f>(K37/J37)*100</f>
        <v>94.87611388828515</v>
      </c>
    </row>
    <row r="38" spans="1:12" ht="12.75">
      <c r="A38" s="1086"/>
      <c r="B38" s="2" t="s">
        <v>531</v>
      </c>
      <c r="C38" s="861">
        <v>25913</v>
      </c>
      <c r="D38" s="861">
        <v>28262</v>
      </c>
      <c r="E38" s="862">
        <v>25923</v>
      </c>
      <c r="F38" s="850">
        <f>(E38/D38)*100</f>
        <v>91.72386950675819</v>
      </c>
      <c r="G38" s="1089"/>
      <c r="H38" s="864" t="s">
        <v>531</v>
      </c>
      <c r="I38" s="861">
        <v>13416</v>
      </c>
      <c r="J38" s="861">
        <v>14322</v>
      </c>
      <c r="K38" s="861">
        <v>13646</v>
      </c>
      <c r="L38" s="504">
        <f>(K38/J38)*100</f>
        <v>95.27998882837593</v>
      </c>
    </row>
    <row r="39" spans="1:12" ht="12.75">
      <c r="A39" s="1087"/>
      <c r="B39" s="2" t="s">
        <v>517</v>
      </c>
      <c r="C39" s="861">
        <v>47129</v>
      </c>
      <c r="D39" s="861">
        <v>58159</v>
      </c>
      <c r="E39" s="862">
        <v>55966</v>
      </c>
      <c r="F39" s="850">
        <f>(E39/D39)*100</f>
        <v>96.22930242954659</v>
      </c>
      <c r="G39" s="1089"/>
      <c r="H39" s="864" t="s">
        <v>517</v>
      </c>
      <c r="I39" s="861">
        <v>101971</v>
      </c>
      <c r="J39" s="861">
        <v>109324</v>
      </c>
      <c r="K39" s="861">
        <v>102600</v>
      </c>
      <c r="L39" s="504">
        <f>(K39/J39)*100</f>
        <v>93.8494749551791</v>
      </c>
    </row>
    <row r="40" spans="1:12" ht="12.75">
      <c r="A40" s="1087"/>
      <c r="B40" s="2" t="s">
        <v>532</v>
      </c>
      <c r="C40" s="861">
        <v>2868</v>
      </c>
      <c r="D40" s="861">
        <v>2868</v>
      </c>
      <c r="E40" s="862">
        <v>2703</v>
      </c>
      <c r="F40" s="850">
        <f>(E40/D40)*100</f>
        <v>94.24686192468619</v>
      </c>
      <c r="G40" s="1089"/>
      <c r="H40" s="864" t="s">
        <v>532</v>
      </c>
      <c r="I40" s="861">
        <v>0</v>
      </c>
      <c r="J40" s="861"/>
      <c r="K40" s="861">
        <v>0</v>
      </c>
      <c r="L40" s="504">
        <v>0</v>
      </c>
    </row>
    <row r="41" spans="1:12" ht="12.75">
      <c r="A41" s="1087"/>
      <c r="B41" s="2" t="s">
        <v>533</v>
      </c>
      <c r="C41" s="861">
        <v>0</v>
      </c>
      <c r="D41" s="861"/>
      <c r="E41" s="862">
        <v>0</v>
      </c>
      <c r="F41" s="850">
        <v>0</v>
      </c>
      <c r="G41" s="1089"/>
      <c r="H41" s="864" t="s">
        <v>533</v>
      </c>
      <c r="I41" s="861">
        <v>0</v>
      </c>
      <c r="J41" s="861"/>
      <c r="K41" s="861">
        <v>0</v>
      </c>
      <c r="L41" s="504">
        <v>0</v>
      </c>
    </row>
    <row r="42" spans="1:12" ht="12.75">
      <c r="A42" s="1087"/>
      <c r="B42" s="2" t="s">
        <v>534</v>
      </c>
      <c r="C42" s="861">
        <v>0</v>
      </c>
      <c r="D42" s="861"/>
      <c r="E42" s="862">
        <v>0</v>
      </c>
      <c r="F42" s="850">
        <v>0</v>
      </c>
      <c r="G42" s="1089"/>
      <c r="H42" s="864" t="s">
        <v>534</v>
      </c>
      <c r="I42" s="861">
        <v>0</v>
      </c>
      <c r="J42" s="861">
        <v>271</v>
      </c>
      <c r="K42" s="861">
        <v>271</v>
      </c>
      <c r="L42" s="504">
        <f>(K42/J42)*100</f>
        <v>100</v>
      </c>
    </row>
    <row r="43" spans="1:12" ht="12.75">
      <c r="A43" s="1087"/>
      <c r="B43" s="2" t="s">
        <v>535</v>
      </c>
      <c r="C43" s="861">
        <v>0</v>
      </c>
      <c r="D43" s="861">
        <v>38</v>
      </c>
      <c r="E43" s="862">
        <v>38</v>
      </c>
      <c r="F43" s="850">
        <f>(E43/D43)*100</f>
        <v>100</v>
      </c>
      <c r="G43" s="1089"/>
      <c r="H43" s="864" t="s">
        <v>535</v>
      </c>
      <c r="I43" s="861">
        <v>0</v>
      </c>
      <c r="J43" s="861"/>
      <c r="K43" s="861">
        <v>0</v>
      </c>
      <c r="L43" s="504">
        <v>0</v>
      </c>
    </row>
    <row r="44" spans="1:12" ht="12.75">
      <c r="A44" s="1087"/>
      <c r="B44" s="2" t="s">
        <v>460</v>
      </c>
      <c r="C44" s="861">
        <v>0</v>
      </c>
      <c r="D44" s="861"/>
      <c r="E44" s="862">
        <v>0</v>
      </c>
      <c r="F44" s="850">
        <v>0</v>
      </c>
      <c r="G44" s="1089"/>
      <c r="H44" s="864" t="s">
        <v>460</v>
      </c>
      <c r="I44" s="861">
        <v>0</v>
      </c>
      <c r="J44" s="861"/>
      <c r="K44" s="861">
        <v>0</v>
      </c>
      <c r="L44" s="504">
        <v>0</v>
      </c>
    </row>
    <row r="45" spans="1:12" ht="12.75">
      <c r="A45" s="1087"/>
      <c r="B45" s="2" t="s">
        <v>536</v>
      </c>
      <c r="C45" s="861">
        <v>0</v>
      </c>
      <c r="D45" s="861"/>
      <c r="E45" s="862">
        <v>0</v>
      </c>
      <c r="F45" s="850">
        <v>0</v>
      </c>
      <c r="G45" s="1089"/>
      <c r="H45" s="865" t="s">
        <v>536</v>
      </c>
      <c r="I45" s="346"/>
      <c r="J45" s="861"/>
      <c r="K45" s="346"/>
      <c r="L45" s="346"/>
    </row>
    <row r="46" spans="1:12" ht="12.75">
      <c r="A46" s="1087"/>
      <c r="B46" s="234" t="s">
        <v>895</v>
      </c>
      <c r="C46" s="851">
        <v>0</v>
      </c>
      <c r="D46" s="861"/>
      <c r="E46" s="866">
        <v>5282</v>
      </c>
      <c r="F46" s="850">
        <v>0</v>
      </c>
      <c r="G46" s="1089"/>
      <c r="H46" s="347" t="s">
        <v>895</v>
      </c>
      <c r="I46" s="861">
        <v>0</v>
      </c>
      <c r="J46" s="867">
        <v>0</v>
      </c>
      <c r="K46" s="861">
        <v>346</v>
      </c>
      <c r="L46" s="504">
        <v>0</v>
      </c>
    </row>
    <row r="47" spans="1:12" ht="12.75">
      <c r="A47" s="1087"/>
      <c r="B47" s="75" t="s">
        <v>537</v>
      </c>
      <c r="C47" s="867">
        <f>SUM(C37:C46)</f>
        <v>172424</v>
      </c>
      <c r="D47" s="867">
        <f>SUM(D37:D45)</f>
        <v>194534</v>
      </c>
      <c r="E47" s="868">
        <f>SUM(E37:E46)</f>
        <v>193441</v>
      </c>
      <c r="F47" s="850">
        <f>(E47/D47)*100</f>
        <v>99.43814448888112</v>
      </c>
      <c r="G47" s="1089"/>
      <c r="H47" s="869" t="s">
        <v>537</v>
      </c>
      <c r="I47" s="867">
        <f>SUM(I37:I46)</f>
        <v>165227</v>
      </c>
      <c r="J47" s="867">
        <f>SUM(J37:J46)</f>
        <v>179129</v>
      </c>
      <c r="K47" s="867">
        <f>SUM(K37:K46)</f>
        <v>169246</v>
      </c>
      <c r="L47" s="504">
        <f>(K47/J47)*100</f>
        <v>94.48274707054692</v>
      </c>
    </row>
    <row r="48" spans="1:12" ht="12.75">
      <c r="A48" s="1087"/>
      <c r="B48" s="2" t="s">
        <v>538</v>
      </c>
      <c r="C48" s="861">
        <v>0</v>
      </c>
      <c r="D48" s="861"/>
      <c r="E48" s="862">
        <v>0</v>
      </c>
      <c r="F48" s="850">
        <v>0</v>
      </c>
      <c r="G48" s="1089"/>
      <c r="H48" s="864" t="s">
        <v>538</v>
      </c>
      <c r="I48" s="861">
        <v>0</v>
      </c>
      <c r="J48" s="504"/>
      <c r="K48" s="861">
        <v>0</v>
      </c>
      <c r="L48" s="504">
        <v>0</v>
      </c>
    </row>
    <row r="49" spans="1:12" ht="12.75">
      <c r="A49" s="1087"/>
      <c r="B49" s="2" t="s">
        <v>471</v>
      </c>
      <c r="C49" s="861">
        <v>0</v>
      </c>
      <c r="D49" s="861"/>
      <c r="E49" s="862">
        <v>0</v>
      </c>
      <c r="F49" s="850">
        <v>0</v>
      </c>
      <c r="G49" s="1089"/>
      <c r="H49" s="864" t="s">
        <v>471</v>
      </c>
      <c r="I49" s="861">
        <v>0</v>
      </c>
      <c r="J49" s="861"/>
      <c r="K49" s="861">
        <v>0</v>
      </c>
      <c r="L49" s="504">
        <v>0</v>
      </c>
    </row>
    <row r="50" spans="1:12" ht="12.75">
      <c r="A50" s="1087"/>
      <c r="B50" s="2" t="s">
        <v>539</v>
      </c>
      <c r="C50" s="861">
        <v>0</v>
      </c>
      <c r="D50" s="861"/>
      <c r="E50" s="862">
        <v>0</v>
      </c>
      <c r="F50" s="850">
        <v>0</v>
      </c>
      <c r="G50" s="1089"/>
      <c r="H50" s="864" t="s">
        <v>539</v>
      </c>
      <c r="I50" s="861">
        <v>0</v>
      </c>
      <c r="J50" s="861"/>
      <c r="K50" s="861">
        <v>0</v>
      </c>
      <c r="L50" s="504">
        <v>0</v>
      </c>
    </row>
    <row r="51" spans="1:12" ht="12.75">
      <c r="A51" s="1087"/>
      <c r="B51" s="2" t="s">
        <v>540</v>
      </c>
      <c r="C51" s="861">
        <v>0</v>
      </c>
      <c r="D51" s="861"/>
      <c r="E51" s="862">
        <v>0</v>
      </c>
      <c r="F51" s="850">
        <v>0</v>
      </c>
      <c r="G51" s="1089"/>
      <c r="H51" s="864" t="s">
        <v>540</v>
      </c>
      <c r="I51" s="861">
        <v>0</v>
      </c>
      <c r="J51" s="861">
        <v>739</v>
      </c>
      <c r="K51" s="861">
        <v>739</v>
      </c>
      <c r="L51" s="504">
        <f>(K51/J51)*100</f>
        <v>100</v>
      </c>
    </row>
    <row r="52" spans="1:12" ht="12.75">
      <c r="A52" s="1087"/>
      <c r="B52" s="2" t="s">
        <v>541</v>
      </c>
      <c r="C52" s="861">
        <v>0</v>
      </c>
      <c r="D52" s="861"/>
      <c r="E52" s="862">
        <v>0</v>
      </c>
      <c r="F52" s="850">
        <v>0</v>
      </c>
      <c r="G52" s="1089"/>
      <c r="H52" s="864" t="s">
        <v>541</v>
      </c>
      <c r="I52" s="861">
        <v>0</v>
      </c>
      <c r="J52" s="861">
        <v>2438</v>
      </c>
      <c r="K52" s="861">
        <v>2438</v>
      </c>
      <c r="L52" s="504">
        <f>(K52/J52)*100</f>
        <v>100</v>
      </c>
    </row>
    <row r="53" spans="1:12" ht="12.75">
      <c r="A53" s="1087"/>
      <c r="B53" s="2" t="s">
        <v>542</v>
      </c>
      <c r="C53" s="861">
        <v>0</v>
      </c>
      <c r="D53" s="861"/>
      <c r="E53" s="862">
        <v>0</v>
      </c>
      <c r="F53" s="850">
        <v>0</v>
      </c>
      <c r="G53" s="1089"/>
      <c r="H53" s="864" t="s">
        <v>542</v>
      </c>
      <c r="I53" s="861">
        <v>0</v>
      </c>
      <c r="J53" s="861"/>
      <c r="K53" s="861">
        <v>0</v>
      </c>
      <c r="L53" s="504">
        <v>0</v>
      </c>
    </row>
    <row r="54" spans="1:12" ht="12.75">
      <c r="A54" s="1087"/>
      <c r="B54" s="75" t="s">
        <v>543</v>
      </c>
      <c r="C54" s="867">
        <v>0</v>
      </c>
      <c r="D54" s="867"/>
      <c r="E54" s="868">
        <v>0</v>
      </c>
      <c r="F54" s="850">
        <v>0</v>
      </c>
      <c r="G54" s="1089"/>
      <c r="H54" s="869" t="s">
        <v>543</v>
      </c>
      <c r="I54" s="867">
        <f>SUM(I49:I53)</f>
        <v>0</v>
      </c>
      <c r="J54" s="867">
        <f>SUM(J49:J53)</f>
        <v>3177</v>
      </c>
      <c r="K54" s="867">
        <f>SUM(K49:K53)</f>
        <v>3177</v>
      </c>
      <c r="L54" s="504">
        <f>(K54/J54)*100</f>
        <v>100</v>
      </c>
    </row>
    <row r="55" spans="1:12" ht="12.75">
      <c r="A55" s="1087"/>
      <c r="B55" s="77" t="s">
        <v>544</v>
      </c>
      <c r="C55" s="854">
        <f>C47+C54</f>
        <v>172424</v>
      </c>
      <c r="D55" s="854">
        <f>D47+D54</f>
        <v>194534</v>
      </c>
      <c r="E55" s="870">
        <f>E47+E54</f>
        <v>193441</v>
      </c>
      <c r="F55" s="854">
        <f>(E55/D55)*100</f>
        <v>99.43814448888112</v>
      </c>
      <c r="G55" s="1089"/>
      <c r="H55" s="871" t="s">
        <v>544</v>
      </c>
      <c r="I55" s="854">
        <f>I47+I54</f>
        <v>165227</v>
      </c>
      <c r="J55" s="854">
        <f>J47+J54</f>
        <v>182306</v>
      </c>
      <c r="K55" s="854">
        <f>K47+K54</f>
        <v>172423</v>
      </c>
      <c r="L55" s="853">
        <f>(K55/J55)*100</f>
        <v>94.57889482518404</v>
      </c>
    </row>
    <row r="56" spans="1:12" ht="12.75">
      <c r="A56" s="1087"/>
      <c r="B56" s="2" t="s">
        <v>545</v>
      </c>
      <c r="C56" s="861">
        <v>11170</v>
      </c>
      <c r="D56" s="861">
        <v>12920</v>
      </c>
      <c r="E56" s="862">
        <v>13083</v>
      </c>
      <c r="F56" s="850">
        <f>(E56/D56)*100</f>
        <v>101.26160990712074</v>
      </c>
      <c r="G56" s="1089"/>
      <c r="H56" s="864" t="s">
        <v>545</v>
      </c>
      <c r="I56" s="861">
        <v>140783</v>
      </c>
      <c r="J56" s="861">
        <v>145537</v>
      </c>
      <c r="K56" s="861">
        <v>135953</v>
      </c>
      <c r="L56" s="504">
        <f>(K56/J56)*100</f>
        <v>93.41473302321747</v>
      </c>
    </row>
    <row r="57" spans="1:12" ht="12.75">
      <c r="A57" s="1087"/>
      <c r="B57" s="2" t="s">
        <v>521</v>
      </c>
      <c r="C57" s="861">
        <v>0</v>
      </c>
      <c r="D57" s="861"/>
      <c r="E57" s="862">
        <v>0</v>
      </c>
      <c r="F57" s="850">
        <v>0</v>
      </c>
      <c r="G57" s="1089"/>
      <c r="H57" s="864" t="s">
        <v>521</v>
      </c>
      <c r="I57" s="865">
        <v>0</v>
      </c>
      <c r="J57" s="346"/>
      <c r="K57" s="865">
        <v>0</v>
      </c>
      <c r="L57" s="504">
        <v>0</v>
      </c>
    </row>
    <row r="58" spans="1:12" ht="12.75">
      <c r="A58" s="1087"/>
      <c r="B58" s="2" t="s">
        <v>546</v>
      </c>
      <c r="C58" s="861">
        <v>0</v>
      </c>
      <c r="D58" s="861"/>
      <c r="E58" s="862">
        <v>0</v>
      </c>
      <c r="F58" s="850">
        <v>0</v>
      </c>
      <c r="G58" s="1089"/>
      <c r="H58" s="864" t="s">
        <v>546</v>
      </c>
      <c r="I58" s="861">
        <v>0</v>
      </c>
      <c r="J58" s="861"/>
      <c r="K58" s="861">
        <v>0</v>
      </c>
      <c r="L58" s="504">
        <v>0</v>
      </c>
    </row>
    <row r="59" spans="1:12" ht="12.75">
      <c r="A59" s="1087"/>
      <c r="B59" s="2" t="s">
        <v>472</v>
      </c>
      <c r="C59" s="861">
        <v>0</v>
      </c>
      <c r="D59" s="861">
        <v>4500</v>
      </c>
      <c r="E59" s="862">
        <v>4500</v>
      </c>
      <c r="F59" s="850">
        <f>(E59/D59)*100</f>
        <v>100</v>
      </c>
      <c r="G59" s="1089"/>
      <c r="H59" s="864" t="s">
        <v>472</v>
      </c>
      <c r="I59" s="861">
        <v>0</v>
      </c>
      <c r="J59" s="861">
        <v>4365</v>
      </c>
      <c r="K59" s="861">
        <v>4365</v>
      </c>
      <c r="L59" s="504">
        <f>(K59/J59)*100</f>
        <v>100</v>
      </c>
    </row>
    <row r="60" spans="1:12" ht="12.75">
      <c r="A60" s="1087"/>
      <c r="B60" s="2" t="s">
        <v>456</v>
      </c>
      <c r="C60" s="861">
        <v>0</v>
      </c>
      <c r="D60" s="861"/>
      <c r="E60" s="862">
        <v>0</v>
      </c>
      <c r="F60" s="850">
        <v>0</v>
      </c>
      <c r="G60" s="1089"/>
      <c r="H60" s="864" t="s">
        <v>456</v>
      </c>
      <c r="I60" s="861">
        <v>0</v>
      </c>
      <c r="J60" s="861"/>
      <c r="K60" s="861">
        <v>0</v>
      </c>
      <c r="L60" s="504">
        <v>0</v>
      </c>
    </row>
    <row r="61" spans="1:12" ht="12.75">
      <c r="A61" s="1087"/>
      <c r="B61" s="2" t="s">
        <v>547</v>
      </c>
      <c r="C61" s="861">
        <v>0</v>
      </c>
      <c r="D61" s="861"/>
      <c r="E61" s="862">
        <v>0</v>
      </c>
      <c r="F61" s="850">
        <v>0</v>
      </c>
      <c r="G61" s="1089"/>
      <c r="H61" s="864" t="s">
        <v>547</v>
      </c>
      <c r="I61" s="861">
        <v>0</v>
      </c>
      <c r="J61" s="861"/>
      <c r="K61" s="861">
        <v>0</v>
      </c>
      <c r="L61" s="504">
        <v>0</v>
      </c>
    </row>
    <row r="62" spans="1:12" ht="12.75">
      <c r="A62" s="1087"/>
      <c r="B62" s="2" t="s">
        <v>523</v>
      </c>
      <c r="C62" s="861">
        <v>0</v>
      </c>
      <c r="D62" s="861"/>
      <c r="E62" s="862">
        <v>0</v>
      </c>
      <c r="F62" s="850">
        <v>0</v>
      </c>
      <c r="G62" s="1089"/>
      <c r="H62" s="864" t="s">
        <v>523</v>
      </c>
      <c r="I62" s="861">
        <v>0</v>
      </c>
      <c r="J62" s="861"/>
      <c r="K62" s="861">
        <v>0</v>
      </c>
      <c r="L62" s="504">
        <v>0</v>
      </c>
    </row>
    <row r="63" spans="1:12" ht="12.75">
      <c r="A63" s="1087"/>
      <c r="B63" s="2" t="s">
        <v>526</v>
      </c>
      <c r="C63" s="861">
        <v>2070</v>
      </c>
      <c r="D63" s="861">
        <v>7845</v>
      </c>
      <c r="E63" s="862">
        <v>7845</v>
      </c>
      <c r="F63" s="850">
        <f>(E63/D63)*100</f>
        <v>100</v>
      </c>
      <c r="G63" s="1089"/>
      <c r="H63" s="864" t="s">
        <v>526</v>
      </c>
      <c r="I63" s="861">
        <v>0</v>
      </c>
      <c r="J63" s="861">
        <v>5755</v>
      </c>
      <c r="K63" s="861">
        <v>5754</v>
      </c>
      <c r="L63" s="504">
        <f>(K63/J63)*100</f>
        <v>99.98262380538662</v>
      </c>
    </row>
    <row r="64" spans="1:12" ht="12.75">
      <c r="A64" s="1087"/>
      <c r="B64" s="906" t="s">
        <v>1239</v>
      </c>
      <c r="C64" s="907"/>
      <c r="D64" s="907"/>
      <c r="E64" s="908">
        <v>-432</v>
      </c>
      <c r="F64" s="850"/>
      <c r="G64" s="1089"/>
      <c r="H64" s="906" t="s">
        <v>1239</v>
      </c>
      <c r="I64" s="907"/>
      <c r="J64" s="907"/>
      <c r="K64" s="908"/>
      <c r="L64" s="850"/>
    </row>
    <row r="65" spans="1:12" ht="12.75">
      <c r="A65" s="1087"/>
      <c r="B65" s="78" t="s">
        <v>548</v>
      </c>
      <c r="C65" s="872">
        <f>SUM(C56:C63)</f>
        <v>13240</v>
      </c>
      <c r="D65" s="872">
        <f>SUM(D56:D63)</f>
        <v>25265</v>
      </c>
      <c r="E65" s="873">
        <f>SUM(E56:E64)</f>
        <v>24996</v>
      </c>
      <c r="F65" s="854">
        <f>(E65/D65)*100</f>
        <v>98.93528596873145</v>
      </c>
      <c r="G65" s="1089"/>
      <c r="H65" s="871" t="s">
        <v>548</v>
      </c>
      <c r="I65" s="854">
        <f>SUM(I56:I63)</f>
        <v>140783</v>
      </c>
      <c r="J65" s="854">
        <f>SUM(J56:J63)</f>
        <v>155657</v>
      </c>
      <c r="K65" s="854">
        <f>SUM(K56:K63)</f>
        <v>146072</v>
      </c>
      <c r="L65" s="853">
        <f>(K65/J65)*100</f>
        <v>93.84223003141523</v>
      </c>
    </row>
    <row r="66" spans="1:12" ht="26.25">
      <c r="A66" s="1087"/>
      <c r="B66" s="79" t="s">
        <v>549</v>
      </c>
      <c r="C66" s="867">
        <f>C55-C65</f>
        <v>159184</v>
      </c>
      <c r="D66" s="867">
        <f>D55-D65</f>
        <v>169269</v>
      </c>
      <c r="E66" s="867">
        <v>169269</v>
      </c>
      <c r="F66" s="850">
        <f>(E66/D66)*100</f>
        <v>100</v>
      </c>
      <c r="G66" s="1090"/>
      <c r="H66" s="874" t="s">
        <v>549</v>
      </c>
      <c r="I66" s="867">
        <f>I55-I65</f>
        <v>24444</v>
      </c>
      <c r="J66" s="867">
        <f>J55-J65</f>
        <v>26649</v>
      </c>
      <c r="K66" s="867">
        <v>26649</v>
      </c>
      <c r="L66" s="504">
        <f>(K66/J66)*100</f>
        <v>100</v>
      </c>
    </row>
    <row r="67" spans="1:12" ht="25.5">
      <c r="A67" s="140"/>
      <c r="B67" s="345" t="s">
        <v>791</v>
      </c>
      <c r="C67" s="847" t="s">
        <v>789</v>
      </c>
      <c r="D67" s="848" t="s">
        <v>925</v>
      </c>
      <c r="E67" s="848" t="s">
        <v>889</v>
      </c>
      <c r="F67" s="849" t="s">
        <v>893</v>
      </c>
      <c r="G67" s="883"/>
      <c r="H67" s="345" t="s">
        <v>791</v>
      </c>
      <c r="I67" s="847" t="s">
        <v>789</v>
      </c>
      <c r="J67" s="848" t="s">
        <v>925</v>
      </c>
      <c r="K67" s="848" t="s">
        <v>889</v>
      </c>
      <c r="L67" s="849" t="s">
        <v>893</v>
      </c>
    </row>
    <row r="68" spans="1:12" ht="12.75" customHeight="1">
      <c r="A68" s="1086" t="s">
        <v>551</v>
      </c>
      <c r="B68" s="76" t="s">
        <v>530</v>
      </c>
      <c r="C68" s="861">
        <v>42957</v>
      </c>
      <c r="D68" s="861">
        <v>46141</v>
      </c>
      <c r="E68" s="862">
        <v>46031</v>
      </c>
      <c r="F68" s="850">
        <f>(E68/D68)*100</f>
        <v>99.76160031208686</v>
      </c>
      <c r="G68" s="1091" t="s">
        <v>669</v>
      </c>
      <c r="H68" s="863" t="s">
        <v>530</v>
      </c>
      <c r="I68" s="865">
        <v>6875</v>
      </c>
      <c r="J68" s="903">
        <v>8596</v>
      </c>
      <c r="K68" s="865">
        <v>8576</v>
      </c>
      <c r="L68" s="504">
        <f>(K68/J68)*100</f>
        <v>99.76733364355515</v>
      </c>
    </row>
    <row r="69" spans="1:12" ht="12.75">
      <c r="A69" s="1086"/>
      <c r="B69" s="2" t="s">
        <v>531</v>
      </c>
      <c r="C69" s="861">
        <v>11557</v>
      </c>
      <c r="D69" s="861">
        <v>12150</v>
      </c>
      <c r="E69" s="862">
        <v>12131</v>
      </c>
      <c r="F69" s="850">
        <f>(E69/D69)*100</f>
        <v>99.84362139917695</v>
      </c>
      <c r="G69" s="1089"/>
      <c r="H69" s="864" t="s">
        <v>531</v>
      </c>
      <c r="I69" s="861">
        <v>1867</v>
      </c>
      <c r="J69" s="903">
        <v>2231</v>
      </c>
      <c r="K69" s="861">
        <v>2139</v>
      </c>
      <c r="L69" s="504">
        <f>(K69/J69)*100</f>
        <v>95.87628865979381</v>
      </c>
    </row>
    <row r="70" spans="1:12" ht="12.75">
      <c r="A70" s="1087"/>
      <c r="B70" s="2" t="s">
        <v>517</v>
      </c>
      <c r="C70" s="861">
        <v>19960</v>
      </c>
      <c r="D70" s="861">
        <v>22498</v>
      </c>
      <c r="E70" s="862">
        <v>22449</v>
      </c>
      <c r="F70" s="850">
        <f>(E70/D70)*100</f>
        <v>99.78220286247667</v>
      </c>
      <c r="G70" s="1089"/>
      <c r="H70" s="864" t="s">
        <v>517</v>
      </c>
      <c r="I70" s="861">
        <v>6003</v>
      </c>
      <c r="J70" s="903">
        <v>9724</v>
      </c>
      <c r="K70" s="861">
        <v>9358</v>
      </c>
      <c r="L70" s="504">
        <f>(K70/J70)*100</f>
        <v>96.23611682435211</v>
      </c>
    </row>
    <row r="71" spans="1:12" ht="12.75">
      <c r="A71" s="1087"/>
      <c r="B71" s="2" t="s">
        <v>532</v>
      </c>
      <c r="C71" s="861">
        <v>0</v>
      </c>
      <c r="D71" s="861"/>
      <c r="E71" s="862">
        <v>0</v>
      </c>
      <c r="F71" s="850">
        <v>0</v>
      </c>
      <c r="G71" s="1089"/>
      <c r="H71" s="864" t="s">
        <v>532</v>
      </c>
      <c r="I71" s="861">
        <v>0</v>
      </c>
      <c r="J71" s="903"/>
      <c r="K71" s="861">
        <v>0</v>
      </c>
      <c r="L71" s="504">
        <v>0</v>
      </c>
    </row>
    <row r="72" spans="1:12" ht="12.75">
      <c r="A72" s="1087"/>
      <c r="B72" s="2" t="s">
        <v>533</v>
      </c>
      <c r="C72" s="861">
        <v>0</v>
      </c>
      <c r="D72" s="861"/>
      <c r="E72" s="862">
        <v>0</v>
      </c>
      <c r="F72" s="850">
        <v>0</v>
      </c>
      <c r="G72" s="1089"/>
      <c r="H72" s="864" t="s">
        <v>533</v>
      </c>
      <c r="I72" s="861">
        <v>0</v>
      </c>
      <c r="J72" s="903"/>
      <c r="K72" s="861">
        <v>0</v>
      </c>
      <c r="L72" s="504">
        <v>0</v>
      </c>
    </row>
    <row r="73" spans="1:12" ht="12.75">
      <c r="A73" s="1087"/>
      <c r="B73" s="2" t="s">
        <v>534</v>
      </c>
      <c r="C73" s="861">
        <v>0</v>
      </c>
      <c r="D73" s="861"/>
      <c r="E73" s="862">
        <v>0</v>
      </c>
      <c r="F73" s="850">
        <v>0</v>
      </c>
      <c r="G73" s="1089"/>
      <c r="H73" s="864" t="s">
        <v>534</v>
      </c>
      <c r="I73" s="861">
        <v>0</v>
      </c>
      <c r="J73" s="903"/>
      <c r="K73" s="861">
        <v>0</v>
      </c>
      <c r="L73" s="504">
        <v>0</v>
      </c>
    </row>
    <row r="74" spans="1:12" ht="12.75">
      <c r="A74" s="1087"/>
      <c r="B74" s="2" t="s">
        <v>535</v>
      </c>
      <c r="C74" s="861">
        <v>0</v>
      </c>
      <c r="D74" s="861"/>
      <c r="E74" s="862">
        <v>0</v>
      </c>
      <c r="F74" s="850">
        <v>0</v>
      </c>
      <c r="G74" s="1089"/>
      <c r="H74" s="864" t="s">
        <v>535</v>
      </c>
      <c r="I74" s="861">
        <v>0</v>
      </c>
      <c r="J74" s="903"/>
      <c r="K74" s="861">
        <v>0</v>
      </c>
      <c r="L74" s="504">
        <v>0</v>
      </c>
    </row>
    <row r="75" spans="1:12" ht="12.75">
      <c r="A75" s="1087"/>
      <c r="B75" s="2" t="s">
        <v>460</v>
      </c>
      <c r="C75" s="861">
        <v>0</v>
      </c>
      <c r="D75" s="861"/>
      <c r="E75" s="862">
        <v>0</v>
      </c>
      <c r="F75" s="850">
        <v>0</v>
      </c>
      <c r="G75" s="1089"/>
      <c r="H75" s="864" t="s">
        <v>460</v>
      </c>
      <c r="I75" s="861">
        <v>0</v>
      </c>
      <c r="J75" s="903"/>
      <c r="K75" s="861">
        <v>0</v>
      </c>
      <c r="L75" s="504">
        <v>0</v>
      </c>
    </row>
    <row r="76" spans="1:12" ht="12.75">
      <c r="A76" s="1087"/>
      <c r="B76" s="2" t="s">
        <v>536</v>
      </c>
      <c r="C76" s="861">
        <v>0</v>
      </c>
      <c r="D76" s="861"/>
      <c r="E76" s="862">
        <v>0</v>
      </c>
      <c r="F76" s="850">
        <v>0</v>
      </c>
      <c r="G76" s="1089"/>
      <c r="H76" s="865" t="s">
        <v>536</v>
      </c>
      <c r="I76" s="346"/>
      <c r="J76" s="903"/>
      <c r="K76" s="346"/>
      <c r="L76" s="346"/>
    </row>
    <row r="77" spans="1:12" ht="12.75">
      <c r="A77" s="1087"/>
      <c r="B77" s="75" t="s">
        <v>537</v>
      </c>
      <c r="C77" s="875">
        <f>SUM(C68:C76)</f>
        <v>74474</v>
      </c>
      <c r="D77" s="875">
        <f>SUM(D68:D76)</f>
        <v>80789</v>
      </c>
      <c r="E77" s="868">
        <f>SUM(E68:E76)</f>
        <v>80611</v>
      </c>
      <c r="F77" s="850">
        <f>(E77/D77)*100</f>
        <v>99.77967297528129</v>
      </c>
      <c r="G77" s="1089"/>
      <c r="H77" s="869" t="s">
        <v>537</v>
      </c>
      <c r="I77" s="867">
        <f>SUM(I68:I76)</f>
        <v>14745</v>
      </c>
      <c r="J77" s="904">
        <f>SUM(J68:J76)</f>
        <v>20551</v>
      </c>
      <c r="K77" s="867">
        <f>SUM(K68:K76)</f>
        <v>20073</v>
      </c>
      <c r="L77" s="504">
        <v>0</v>
      </c>
    </row>
    <row r="78" spans="1:12" ht="12.75">
      <c r="A78" s="1087"/>
      <c r="B78" s="2" t="s">
        <v>538</v>
      </c>
      <c r="C78" s="861">
        <v>0</v>
      </c>
      <c r="D78" s="861"/>
      <c r="E78" s="862">
        <v>0</v>
      </c>
      <c r="F78" s="850">
        <v>0</v>
      </c>
      <c r="G78" s="1089"/>
      <c r="H78" s="864" t="s">
        <v>538</v>
      </c>
      <c r="I78" s="865">
        <v>0</v>
      </c>
      <c r="J78" s="904"/>
      <c r="K78" s="861">
        <v>0</v>
      </c>
      <c r="L78" s="504">
        <v>0</v>
      </c>
    </row>
    <row r="79" spans="1:12" ht="12.75">
      <c r="A79" s="1087"/>
      <c r="B79" s="2" t="s">
        <v>471</v>
      </c>
      <c r="C79" s="861">
        <v>0</v>
      </c>
      <c r="D79" s="861"/>
      <c r="E79" s="862">
        <v>0</v>
      </c>
      <c r="F79" s="850">
        <v>0</v>
      </c>
      <c r="G79" s="1089"/>
      <c r="H79" s="864" t="s">
        <v>471</v>
      </c>
      <c r="I79" s="861">
        <v>0</v>
      </c>
      <c r="J79" s="903"/>
      <c r="K79" s="861">
        <v>0</v>
      </c>
      <c r="L79" s="504">
        <v>0</v>
      </c>
    </row>
    <row r="80" spans="1:12" ht="12.75">
      <c r="A80" s="1087"/>
      <c r="B80" s="2" t="s">
        <v>539</v>
      </c>
      <c r="C80" s="861">
        <v>0</v>
      </c>
      <c r="D80" s="861"/>
      <c r="E80" s="862">
        <v>0</v>
      </c>
      <c r="F80" s="850">
        <v>0</v>
      </c>
      <c r="G80" s="1089"/>
      <c r="H80" s="864" t="s">
        <v>539</v>
      </c>
      <c r="I80" s="861">
        <v>0</v>
      </c>
      <c r="J80" s="903"/>
      <c r="K80" s="861">
        <v>0</v>
      </c>
      <c r="L80" s="504">
        <v>0</v>
      </c>
    </row>
    <row r="81" spans="1:12" ht="12.75">
      <c r="A81" s="1087"/>
      <c r="B81" s="2" t="s">
        <v>540</v>
      </c>
      <c r="C81" s="861">
        <v>0</v>
      </c>
      <c r="D81" s="861"/>
      <c r="E81" s="862">
        <v>0</v>
      </c>
      <c r="F81" s="850">
        <v>0</v>
      </c>
      <c r="G81" s="1089"/>
      <c r="H81" s="864" t="s">
        <v>540</v>
      </c>
      <c r="I81" s="861">
        <v>0</v>
      </c>
      <c r="J81" s="903"/>
      <c r="K81" s="861">
        <v>0</v>
      </c>
      <c r="L81" s="504">
        <v>0</v>
      </c>
    </row>
    <row r="82" spans="1:12" ht="12.75">
      <c r="A82" s="1087"/>
      <c r="B82" s="2" t="s">
        <v>541</v>
      </c>
      <c r="C82" s="861">
        <v>0</v>
      </c>
      <c r="D82" s="861"/>
      <c r="E82" s="862">
        <v>0</v>
      </c>
      <c r="F82" s="850">
        <v>0</v>
      </c>
      <c r="G82" s="1089"/>
      <c r="H82" s="864" t="s">
        <v>541</v>
      </c>
      <c r="I82" s="861">
        <v>0</v>
      </c>
      <c r="J82" s="903">
        <v>209</v>
      </c>
      <c r="K82" s="861">
        <v>209</v>
      </c>
      <c r="L82" s="504">
        <v>0</v>
      </c>
    </row>
    <row r="83" spans="1:12" ht="12.75">
      <c r="A83" s="1087"/>
      <c r="B83" s="2" t="s">
        <v>542</v>
      </c>
      <c r="C83" s="861">
        <v>0</v>
      </c>
      <c r="D83" s="861"/>
      <c r="E83" s="862">
        <v>0</v>
      </c>
      <c r="F83" s="850">
        <v>0</v>
      </c>
      <c r="G83" s="1089"/>
      <c r="H83" s="864" t="s">
        <v>542</v>
      </c>
      <c r="I83" s="861">
        <v>0</v>
      </c>
      <c r="J83" s="903"/>
      <c r="K83" s="861">
        <v>0</v>
      </c>
      <c r="L83" s="504">
        <v>0</v>
      </c>
    </row>
    <row r="84" spans="1:12" ht="12.75">
      <c r="A84" s="1087"/>
      <c r="B84" s="75" t="s">
        <v>543</v>
      </c>
      <c r="C84" s="867">
        <v>0</v>
      </c>
      <c r="D84" s="861"/>
      <c r="E84" s="868">
        <v>0</v>
      </c>
      <c r="F84" s="850">
        <v>0</v>
      </c>
      <c r="G84" s="1089"/>
      <c r="H84" s="869" t="s">
        <v>543</v>
      </c>
      <c r="I84" s="867">
        <v>0</v>
      </c>
      <c r="J84" s="904">
        <f>SUM(J82:J83)</f>
        <v>209</v>
      </c>
      <c r="K84" s="904">
        <f>SUM(K82:K83)</f>
        <v>209</v>
      </c>
      <c r="L84" s="504">
        <v>0</v>
      </c>
    </row>
    <row r="85" spans="1:12" ht="12.75">
      <c r="A85" s="1087"/>
      <c r="B85" s="77" t="s">
        <v>544</v>
      </c>
      <c r="C85" s="876">
        <f>C77+C84</f>
        <v>74474</v>
      </c>
      <c r="D85" s="876">
        <f>D77+D84</f>
        <v>80789</v>
      </c>
      <c r="E85" s="870">
        <f>E77</f>
        <v>80611</v>
      </c>
      <c r="F85" s="854">
        <f>(E85/D85)*100</f>
        <v>99.77967297528129</v>
      </c>
      <c r="G85" s="1089"/>
      <c r="H85" s="871" t="s">
        <v>544</v>
      </c>
      <c r="I85" s="854">
        <f>I77+I84</f>
        <v>14745</v>
      </c>
      <c r="J85" s="854">
        <f>SUM(J77+J84)</f>
        <v>20760</v>
      </c>
      <c r="K85" s="854">
        <f>SUM(K77+K84)</f>
        <v>20282</v>
      </c>
      <c r="L85" s="853">
        <v>0</v>
      </c>
    </row>
    <row r="86" spans="1:12" ht="12.75">
      <c r="A86" s="1087"/>
      <c r="B86" s="2" t="s">
        <v>545</v>
      </c>
      <c r="C86" s="861">
        <v>3701</v>
      </c>
      <c r="D86" s="861">
        <v>3920</v>
      </c>
      <c r="E86" s="862">
        <v>4143</v>
      </c>
      <c r="F86" s="850">
        <f>(E86/D86)*100</f>
        <v>105.68877551020408</v>
      </c>
      <c r="G86" s="1089"/>
      <c r="H86" s="864" t="s">
        <v>545</v>
      </c>
      <c r="I86" s="861">
        <v>1713</v>
      </c>
      <c r="J86" s="861">
        <v>1814</v>
      </c>
      <c r="K86" s="861">
        <v>1814</v>
      </c>
      <c r="L86" s="504">
        <v>0</v>
      </c>
    </row>
    <row r="87" spans="1:12" ht="12.75">
      <c r="A87" s="1087"/>
      <c r="B87" s="2" t="s">
        <v>521</v>
      </c>
      <c r="C87" s="861">
        <v>0</v>
      </c>
      <c r="D87" s="861"/>
      <c r="E87" s="862">
        <v>0</v>
      </c>
      <c r="F87" s="850">
        <v>0</v>
      </c>
      <c r="G87" s="1089"/>
      <c r="H87" s="864" t="s">
        <v>521</v>
      </c>
      <c r="I87" s="861">
        <v>0</v>
      </c>
      <c r="J87" s="861"/>
      <c r="K87" s="861">
        <v>0</v>
      </c>
      <c r="L87" s="504">
        <v>0</v>
      </c>
    </row>
    <row r="88" spans="1:12" ht="12.75">
      <c r="A88" s="1087"/>
      <c r="B88" s="2" t="s">
        <v>546</v>
      </c>
      <c r="C88" s="861">
        <v>0</v>
      </c>
      <c r="D88" s="861"/>
      <c r="E88" s="862">
        <v>0</v>
      </c>
      <c r="F88" s="850">
        <v>0</v>
      </c>
      <c r="G88" s="1089"/>
      <c r="H88" s="864" t="s">
        <v>546</v>
      </c>
      <c r="I88" s="861">
        <v>0</v>
      </c>
      <c r="J88" s="861"/>
      <c r="K88" s="861">
        <v>0</v>
      </c>
      <c r="L88" s="504">
        <v>0</v>
      </c>
    </row>
    <row r="89" spans="1:12" ht="12.75">
      <c r="A89" s="1087"/>
      <c r="B89" s="2" t="s">
        <v>472</v>
      </c>
      <c r="C89" s="861">
        <v>0</v>
      </c>
      <c r="D89" s="861">
        <v>2043</v>
      </c>
      <c r="E89" s="862">
        <v>2043</v>
      </c>
      <c r="F89" s="850">
        <f>(E89/D89)*100</f>
        <v>100</v>
      </c>
      <c r="G89" s="1089"/>
      <c r="H89" s="864" t="s">
        <v>472</v>
      </c>
      <c r="I89" s="861">
        <v>0</v>
      </c>
      <c r="J89" s="861">
        <v>1975</v>
      </c>
      <c r="K89" s="861">
        <v>1975</v>
      </c>
      <c r="L89" s="504">
        <v>0</v>
      </c>
    </row>
    <row r="90" spans="1:12" ht="12.75">
      <c r="A90" s="1087"/>
      <c r="B90" s="2" t="s">
        <v>456</v>
      </c>
      <c r="C90" s="861">
        <v>0</v>
      </c>
      <c r="D90" s="861"/>
      <c r="E90" s="862">
        <v>0</v>
      </c>
      <c r="F90" s="850">
        <v>0</v>
      </c>
      <c r="G90" s="1089"/>
      <c r="H90" s="864" t="s">
        <v>456</v>
      </c>
      <c r="I90" s="861">
        <v>0</v>
      </c>
      <c r="J90" s="861">
        <v>1221</v>
      </c>
      <c r="K90" s="861">
        <v>1221</v>
      </c>
      <c r="L90" s="504">
        <f>(K90/J89)*100</f>
        <v>61.822784810126585</v>
      </c>
    </row>
    <row r="91" spans="1:12" ht="12.75">
      <c r="A91" s="1087"/>
      <c r="B91" s="2" t="s">
        <v>547</v>
      </c>
      <c r="C91" s="861">
        <v>0</v>
      </c>
      <c r="D91" s="861"/>
      <c r="E91" s="862">
        <v>0</v>
      </c>
      <c r="F91" s="850">
        <v>0</v>
      </c>
      <c r="G91" s="1089"/>
      <c r="H91" s="864" t="s">
        <v>547</v>
      </c>
      <c r="I91" s="861">
        <v>0</v>
      </c>
      <c r="J91" s="861"/>
      <c r="K91" s="861">
        <v>0</v>
      </c>
      <c r="L91" s="504">
        <f>(K91/J90)*100</f>
        <v>0</v>
      </c>
    </row>
    <row r="92" spans="1:12" ht="12.75">
      <c r="A92" s="1087"/>
      <c r="B92" s="2" t="s">
        <v>523</v>
      </c>
      <c r="C92" s="861">
        <v>0</v>
      </c>
      <c r="D92" s="861"/>
      <c r="E92" s="862">
        <v>0</v>
      </c>
      <c r="F92" s="850">
        <v>0</v>
      </c>
      <c r="G92" s="1089"/>
      <c r="H92" s="864" t="s">
        <v>523</v>
      </c>
      <c r="I92" s="861">
        <v>0</v>
      </c>
      <c r="J92" s="861">
        <v>1581</v>
      </c>
      <c r="K92" s="861">
        <v>1581</v>
      </c>
      <c r="L92" s="504">
        <v>0</v>
      </c>
    </row>
    <row r="93" spans="1:12" ht="12.75">
      <c r="A93" s="1087"/>
      <c r="B93" s="2" t="s">
        <v>526</v>
      </c>
      <c r="C93" s="861">
        <v>1250</v>
      </c>
      <c r="D93" s="861">
        <v>2161</v>
      </c>
      <c r="E93" s="862">
        <v>2161</v>
      </c>
      <c r="F93" s="850">
        <f>(E93/D93)*100</f>
        <v>100</v>
      </c>
      <c r="G93" s="1089"/>
      <c r="H93" s="864" t="s">
        <v>526</v>
      </c>
      <c r="I93" s="861">
        <v>0</v>
      </c>
      <c r="K93" s="861">
        <v>0</v>
      </c>
      <c r="L93" s="504">
        <f>(K93/J92)*100</f>
        <v>0</v>
      </c>
    </row>
    <row r="94" spans="1:12" ht="12.75">
      <c r="A94" s="1087"/>
      <c r="B94" s="78" t="s">
        <v>548</v>
      </c>
      <c r="C94" s="872">
        <f>SUM(C86:C93)</f>
        <v>4951</v>
      </c>
      <c r="D94" s="872">
        <f>SUM(D86:D93)</f>
        <v>8124</v>
      </c>
      <c r="E94" s="873">
        <f>SUM(E86:E93)</f>
        <v>8347</v>
      </c>
      <c r="F94" s="854">
        <f>(E94/D94)*100</f>
        <v>102.74495322501231</v>
      </c>
      <c r="G94" s="1089"/>
      <c r="H94" s="871" t="s">
        <v>548</v>
      </c>
      <c r="I94" s="854">
        <f>SUM(I86:I93)</f>
        <v>1713</v>
      </c>
      <c r="J94" s="854">
        <f>SUM(J86:J93)</f>
        <v>6591</v>
      </c>
      <c r="K94" s="854">
        <f>SUM(K86:K93)</f>
        <v>6591</v>
      </c>
      <c r="L94" s="853">
        <f>(K94/J94)*100</f>
        <v>100</v>
      </c>
    </row>
    <row r="95" spans="1:12" ht="26.25">
      <c r="A95" s="1087"/>
      <c r="B95" s="79" t="s">
        <v>549</v>
      </c>
      <c r="C95" s="867">
        <f>C85-C94</f>
        <v>69523</v>
      </c>
      <c r="D95" s="867">
        <f>D85-D94</f>
        <v>72665</v>
      </c>
      <c r="E95" s="868">
        <f>E85-E94</f>
        <v>72264</v>
      </c>
      <c r="F95" s="850">
        <f>(E95/D95)*100</f>
        <v>99.44815248056148</v>
      </c>
      <c r="G95" s="1090"/>
      <c r="H95" s="874" t="s">
        <v>549</v>
      </c>
      <c r="I95" s="867">
        <f>I85-I94</f>
        <v>13032</v>
      </c>
      <c r="J95" s="867">
        <f>J85-J94</f>
        <v>14169</v>
      </c>
      <c r="K95" s="867">
        <f>K85-K94</f>
        <v>13691</v>
      </c>
      <c r="L95" s="504">
        <f>(K95/J95)*100</f>
        <v>96.62643799844732</v>
      </c>
    </row>
    <row r="96" spans="1:12" ht="25.5">
      <c r="A96" s="140"/>
      <c r="B96" s="345" t="s">
        <v>791</v>
      </c>
      <c r="C96" s="847" t="s">
        <v>789</v>
      </c>
      <c r="D96" s="848" t="s">
        <v>925</v>
      </c>
      <c r="E96" s="848" t="s">
        <v>889</v>
      </c>
      <c r="F96" s="849" t="s">
        <v>893</v>
      </c>
      <c r="G96" s="883"/>
      <c r="H96" s="345" t="s">
        <v>791</v>
      </c>
      <c r="I96" s="847" t="s">
        <v>789</v>
      </c>
      <c r="J96" s="848" t="s">
        <v>925</v>
      </c>
      <c r="K96" s="848" t="s">
        <v>889</v>
      </c>
      <c r="L96" s="849" t="s">
        <v>893</v>
      </c>
    </row>
    <row r="97" spans="1:12" ht="12.75" customHeight="1">
      <c r="A97" s="1095" t="s">
        <v>553</v>
      </c>
      <c r="B97" s="358" t="s">
        <v>530</v>
      </c>
      <c r="C97" s="504">
        <v>9790</v>
      </c>
      <c r="D97" s="504">
        <v>12030</v>
      </c>
      <c r="E97" s="504">
        <v>10194</v>
      </c>
      <c r="F97" s="850">
        <f>(E97/D97)*100</f>
        <v>84.73815461346634</v>
      </c>
      <c r="G97" s="1091" t="s">
        <v>554</v>
      </c>
      <c r="H97" s="863" t="s">
        <v>530</v>
      </c>
      <c r="I97" s="861">
        <v>100</v>
      </c>
      <c r="J97" s="861">
        <v>100</v>
      </c>
      <c r="K97" s="861">
        <v>100</v>
      </c>
      <c r="L97" s="504">
        <f>(K97/J97)*100</f>
        <v>100</v>
      </c>
    </row>
    <row r="98" spans="1:12" ht="12.75">
      <c r="A98" s="1096"/>
      <c r="B98" s="239" t="s">
        <v>531</v>
      </c>
      <c r="C98" s="504">
        <v>2404</v>
      </c>
      <c r="D98" s="504">
        <v>2910</v>
      </c>
      <c r="E98" s="504">
        <v>2776</v>
      </c>
      <c r="F98" s="850">
        <f>(E98/D98)*100</f>
        <v>95.39518900343643</v>
      </c>
      <c r="G98" s="1089"/>
      <c r="H98" s="864" t="s">
        <v>531</v>
      </c>
      <c r="I98" s="861">
        <v>27</v>
      </c>
      <c r="J98" s="861">
        <v>27</v>
      </c>
      <c r="K98" s="861">
        <v>27</v>
      </c>
      <c r="L98" s="504">
        <f>(K98/J98)*100</f>
        <v>100</v>
      </c>
    </row>
    <row r="99" spans="1:12" ht="12.75">
      <c r="A99" s="1096"/>
      <c r="B99" s="239" t="s">
        <v>517</v>
      </c>
      <c r="C99" s="504">
        <v>920</v>
      </c>
      <c r="D99" s="504">
        <v>927</v>
      </c>
      <c r="E99" s="504">
        <v>927</v>
      </c>
      <c r="F99" s="850">
        <f>(E99/D99)*100</f>
        <v>100</v>
      </c>
      <c r="G99" s="1089"/>
      <c r="H99" s="864" t="s">
        <v>517</v>
      </c>
      <c r="I99" s="861">
        <v>589</v>
      </c>
      <c r="J99" s="861">
        <v>1081</v>
      </c>
      <c r="K99" s="861">
        <v>887</v>
      </c>
      <c r="L99" s="504">
        <f>(K99/J99)*100</f>
        <v>82.05365402405181</v>
      </c>
    </row>
    <row r="100" spans="1:12" ht="12.75">
      <c r="A100" s="1096"/>
      <c r="B100" s="239" t="s">
        <v>532</v>
      </c>
      <c r="C100" s="504">
        <v>0</v>
      </c>
      <c r="D100" s="504"/>
      <c r="E100" s="504">
        <v>0</v>
      </c>
      <c r="F100" s="850">
        <v>0</v>
      </c>
      <c r="G100" s="1089"/>
      <c r="H100" s="864" t="s">
        <v>532</v>
      </c>
      <c r="I100" s="861">
        <v>0</v>
      </c>
      <c r="J100" s="861"/>
      <c r="K100" s="861">
        <v>0</v>
      </c>
      <c r="L100" s="504">
        <v>0</v>
      </c>
    </row>
    <row r="101" spans="1:12" ht="12.75">
      <c r="A101" s="1096"/>
      <c r="B101" s="239" t="s">
        <v>533</v>
      </c>
      <c r="C101" s="504">
        <v>0</v>
      </c>
      <c r="D101" s="504"/>
      <c r="E101" s="504">
        <v>0</v>
      </c>
      <c r="F101" s="850">
        <v>0</v>
      </c>
      <c r="G101" s="1089"/>
      <c r="H101" s="864" t="s">
        <v>533</v>
      </c>
      <c r="I101" s="861">
        <v>0</v>
      </c>
      <c r="J101" s="861"/>
      <c r="K101" s="861">
        <v>0</v>
      </c>
      <c r="L101" s="504">
        <v>0</v>
      </c>
    </row>
    <row r="102" spans="1:12" ht="12.75">
      <c r="A102" s="1096"/>
      <c r="B102" s="239" t="s">
        <v>534</v>
      </c>
      <c r="C102" s="504">
        <v>0</v>
      </c>
      <c r="D102" s="504"/>
      <c r="E102" s="504">
        <v>0</v>
      </c>
      <c r="F102" s="850">
        <v>0</v>
      </c>
      <c r="G102" s="1089"/>
      <c r="H102" s="864" t="s">
        <v>534</v>
      </c>
      <c r="I102" s="861">
        <v>0</v>
      </c>
      <c r="J102" s="861"/>
      <c r="K102" s="861">
        <v>0</v>
      </c>
      <c r="L102" s="504">
        <v>0</v>
      </c>
    </row>
    <row r="103" spans="1:12" ht="12.75">
      <c r="A103" s="1096"/>
      <c r="B103" s="239" t="s">
        <v>535</v>
      </c>
      <c r="C103" s="504">
        <v>0</v>
      </c>
      <c r="D103" s="504"/>
      <c r="E103" s="504">
        <v>0</v>
      </c>
      <c r="F103" s="850">
        <v>0</v>
      </c>
      <c r="G103" s="1089"/>
      <c r="H103" s="864" t="s">
        <v>535</v>
      </c>
      <c r="I103" s="861">
        <v>300</v>
      </c>
      <c r="J103" s="861">
        <v>700</v>
      </c>
      <c r="K103" s="861">
        <v>477</v>
      </c>
      <c r="L103" s="504">
        <f>(K103/J103)*100</f>
        <v>68.14285714285714</v>
      </c>
    </row>
    <row r="104" spans="1:12" ht="12.75">
      <c r="A104" s="1096"/>
      <c r="B104" s="239" t="s">
        <v>460</v>
      </c>
      <c r="C104" s="504">
        <v>0</v>
      </c>
      <c r="D104" s="504"/>
      <c r="E104" s="504">
        <v>0</v>
      </c>
      <c r="F104" s="850">
        <v>0</v>
      </c>
      <c r="G104" s="1089"/>
      <c r="H104" s="864" t="s">
        <v>460</v>
      </c>
      <c r="I104" s="861"/>
      <c r="J104" s="861"/>
      <c r="K104" s="861">
        <v>0</v>
      </c>
      <c r="L104" s="504">
        <v>0</v>
      </c>
    </row>
    <row r="105" spans="1:12" ht="12.75">
      <c r="A105" s="1096"/>
      <c r="B105" s="239" t="s">
        <v>536</v>
      </c>
      <c r="C105" s="504">
        <v>0</v>
      </c>
      <c r="D105" s="504"/>
      <c r="E105" s="504">
        <v>0</v>
      </c>
      <c r="F105" s="850">
        <v>0</v>
      </c>
      <c r="G105" s="1089"/>
      <c r="H105" s="864" t="s">
        <v>536</v>
      </c>
      <c r="I105" s="859">
        <v>100</v>
      </c>
      <c r="J105" s="861">
        <v>0</v>
      </c>
      <c r="K105" s="346"/>
      <c r="L105" s="346"/>
    </row>
    <row r="106" spans="1:12" ht="12.75">
      <c r="A106" s="1096"/>
      <c r="B106" s="359" t="s">
        <v>537</v>
      </c>
      <c r="C106" s="852">
        <f>SUM(C97:C105)</f>
        <v>13114</v>
      </c>
      <c r="D106" s="852">
        <f>SUM(D97:D105)</f>
        <v>15867</v>
      </c>
      <c r="E106" s="852">
        <f>SUM(E97:E105)</f>
        <v>13897</v>
      </c>
      <c r="F106" s="850">
        <f>(E106/D106)*100</f>
        <v>87.58429444759564</v>
      </c>
      <c r="G106" s="1089"/>
      <c r="H106" s="869" t="s">
        <v>537</v>
      </c>
      <c r="I106" s="867">
        <f>SUM(I97:I105)</f>
        <v>1116</v>
      </c>
      <c r="J106" s="867">
        <f>SUM(J97:J105)</f>
        <v>1908</v>
      </c>
      <c r="K106" s="867">
        <f>SUM(K97:K104)</f>
        <v>1491</v>
      </c>
      <c r="L106" s="504">
        <f>(K106/J106)*100</f>
        <v>78.14465408805032</v>
      </c>
    </row>
    <row r="107" spans="1:12" ht="12.75">
      <c r="A107" s="1096"/>
      <c r="B107" s="239" t="s">
        <v>538</v>
      </c>
      <c r="C107" s="504">
        <v>0</v>
      </c>
      <c r="D107" s="504"/>
      <c r="E107" s="504">
        <v>0</v>
      </c>
      <c r="F107" s="850">
        <v>0</v>
      </c>
      <c r="G107" s="1089"/>
      <c r="H107" s="864" t="s">
        <v>538</v>
      </c>
      <c r="I107" s="861">
        <v>0</v>
      </c>
      <c r="J107" s="861"/>
      <c r="K107" s="861">
        <v>0</v>
      </c>
      <c r="L107" s="504">
        <v>0</v>
      </c>
    </row>
    <row r="108" spans="1:12" ht="12.75">
      <c r="A108" s="1096"/>
      <c r="B108" s="239" t="s">
        <v>471</v>
      </c>
      <c r="C108" s="504">
        <v>0</v>
      </c>
      <c r="D108" s="504"/>
      <c r="E108" s="504">
        <v>0</v>
      </c>
      <c r="F108" s="850">
        <v>0</v>
      </c>
      <c r="G108" s="1089"/>
      <c r="H108" s="864" t="s">
        <v>471</v>
      </c>
      <c r="I108" s="861">
        <v>0</v>
      </c>
      <c r="J108" s="861"/>
      <c r="K108" s="861">
        <v>0</v>
      </c>
      <c r="L108" s="504">
        <v>0</v>
      </c>
    </row>
    <row r="109" spans="1:12" ht="12.75">
      <c r="A109" s="1096"/>
      <c r="B109" s="239" t="s">
        <v>539</v>
      </c>
      <c r="C109" s="504">
        <v>0</v>
      </c>
      <c r="D109" s="504"/>
      <c r="E109" s="504">
        <v>0</v>
      </c>
      <c r="F109" s="850">
        <v>0</v>
      </c>
      <c r="G109" s="1089"/>
      <c r="H109" s="864" t="s">
        <v>539</v>
      </c>
      <c r="I109" s="861">
        <v>0</v>
      </c>
      <c r="J109" s="861"/>
      <c r="K109" s="861">
        <v>0</v>
      </c>
      <c r="L109" s="504">
        <v>0</v>
      </c>
    </row>
    <row r="110" spans="1:12" ht="12.75">
      <c r="A110" s="1096"/>
      <c r="B110" s="239" t="s">
        <v>540</v>
      </c>
      <c r="C110" s="504">
        <v>0</v>
      </c>
      <c r="D110" s="504"/>
      <c r="E110" s="504">
        <v>0</v>
      </c>
      <c r="F110" s="850">
        <v>0</v>
      </c>
      <c r="G110" s="1089"/>
      <c r="H110" s="864" t="s">
        <v>540</v>
      </c>
      <c r="I110" s="861">
        <v>0</v>
      </c>
      <c r="J110" s="861"/>
      <c r="K110" s="861">
        <v>0</v>
      </c>
      <c r="L110" s="504">
        <v>0</v>
      </c>
    </row>
    <row r="111" spans="1:12" ht="12.75">
      <c r="A111" s="1096"/>
      <c r="B111" s="239" t="s">
        <v>541</v>
      </c>
      <c r="C111" s="504">
        <v>0</v>
      </c>
      <c r="D111" s="504"/>
      <c r="E111" s="504">
        <v>0</v>
      </c>
      <c r="F111" s="850">
        <v>0</v>
      </c>
      <c r="G111" s="1089"/>
      <c r="H111" s="864" t="s">
        <v>541</v>
      </c>
      <c r="I111" s="861">
        <v>0</v>
      </c>
      <c r="J111" s="861"/>
      <c r="K111" s="861">
        <v>0</v>
      </c>
      <c r="L111" s="504">
        <v>0</v>
      </c>
    </row>
    <row r="112" spans="1:12" ht="12.75">
      <c r="A112" s="1096"/>
      <c r="B112" s="239" t="s">
        <v>542</v>
      </c>
      <c r="C112" s="504">
        <v>0</v>
      </c>
      <c r="D112" s="504"/>
      <c r="E112" s="504">
        <v>0</v>
      </c>
      <c r="F112" s="850">
        <v>0</v>
      </c>
      <c r="G112" s="1089"/>
      <c r="H112" s="864" t="s">
        <v>542</v>
      </c>
      <c r="I112" s="861">
        <v>0</v>
      </c>
      <c r="J112" s="861"/>
      <c r="K112" s="861">
        <v>0</v>
      </c>
      <c r="L112" s="504">
        <v>0</v>
      </c>
    </row>
    <row r="113" spans="1:12" ht="12.75">
      <c r="A113" s="1096"/>
      <c r="B113" s="359" t="s">
        <v>543</v>
      </c>
      <c r="C113" s="852">
        <v>0</v>
      </c>
      <c r="D113" s="852"/>
      <c r="E113" s="852">
        <v>0</v>
      </c>
      <c r="F113" s="850">
        <v>0</v>
      </c>
      <c r="G113" s="1089"/>
      <c r="H113" s="869" t="s">
        <v>543</v>
      </c>
      <c r="I113" s="867">
        <f>SUM(I107:I112)</f>
        <v>0</v>
      </c>
      <c r="J113" s="867"/>
      <c r="K113" s="867">
        <f>SUM(K107:K112)</f>
        <v>0</v>
      </c>
      <c r="L113" s="504">
        <v>0</v>
      </c>
    </row>
    <row r="114" spans="1:12" ht="12.75">
      <c r="A114" s="1096"/>
      <c r="B114" s="360" t="s">
        <v>544</v>
      </c>
      <c r="C114" s="853">
        <f>C106+C113</f>
        <v>13114</v>
      </c>
      <c r="D114" s="853">
        <f>D106+D113</f>
        <v>15867</v>
      </c>
      <c r="E114" s="853">
        <f>E106+E113</f>
        <v>13897</v>
      </c>
      <c r="F114" s="854">
        <f>(E114/D114)*100</f>
        <v>87.58429444759564</v>
      </c>
      <c r="G114" s="1089"/>
      <c r="H114" s="871" t="s">
        <v>544</v>
      </c>
      <c r="I114" s="854">
        <v>1116</v>
      </c>
      <c r="J114" s="854">
        <f>J106+J113</f>
        <v>1908</v>
      </c>
      <c r="K114" s="854">
        <f>K106+K113</f>
        <v>1491</v>
      </c>
      <c r="L114" s="853">
        <f>(K114/J114)*100</f>
        <v>78.14465408805032</v>
      </c>
    </row>
    <row r="115" spans="1:12" ht="12.75">
      <c r="A115" s="1096"/>
      <c r="B115" s="239" t="s">
        <v>545</v>
      </c>
      <c r="C115" s="504">
        <v>0</v>
      </c>
      <c r="D115" s="504">
        <v>0</v>
      </c>
      <c r="E115" s="504">
        <v>0</v>
      </c>
      <c r="F115" s="850">
        <v>0</v>
      </c>
      <c r="G115" s="1089"/>
      <c r="H115" s="864" t="s">
        <v>545</v>
      </c>
      <c r="I115" s="867">
        <v>15</v>
      </c>
      <c r="J115" s="861">
        <v>15</v>
      </c>
      <c r="K115" s="867">
        <v>10</v>
      </c>
      <c r="L115" s="504">
        <f>(K115/J115)*100</f>
        <v>66.66666666666666</v>
      </c>
    </row>
    <row r="116" spans="1:12" ht="12.75">
      <c r="A116" s="1096"/>
      <c r="B116" s="239" t="s">
        <v>521</v>
      </c>
      <c r="C116" s="504">
        <v>0</v>
      </c>
      <c r="D116" s="504">
        <v>0</v>
      </c>
      <c r="E116" s="504">
        <v>0</v>
      </c>
      <c r="F116" s="850">
        <v>0</v>
      </c>
      <c r="G116" s="1089"/>
      <c r="H116" s="864" t="s">
        <v>521</v>
      </c>
      <c r="I116" s="861">
        <v>0</v>
      </c>
      <c r="J116" s="861"/>
      <c r="K116" s="861">
        <v>0</v>
      </c>
      <c r="L116" s="504">
        <v>0</v>
      </c>
    </row>
    <row r="117" spans="1:12" ht="12.75">
      <c r="A117" s="1096"/>
      <c r="B117" s="239" t="s">
        <v>546</v>
      </c>
      <c r="C117" s="504">
        <v>0</v>
      </c>
      <c r="D117" s="504">
        <v>0</v>
      </c>
      <c r="E117" s="504">
        <v>0</v>
      </c>
      <c r="F117" s="850">
        <v>0</v>
      </c>
      <c r="G117" s="1089"/>
      <c r="H117" s="864" t="s">
        <v>546</v>
      </c>
      <c r="I117" s="861">
        <v>0</v>
      </c>
      <c r="J117" s="861"/>
      <c r="K117" s="861">
        <v>0</v>
      </c>
      <c r="L117" s="504">
        <v>0</v>
      </c>
    </row>
    <row r="118" spans="1:12" ht="12.75" customHeight="1">
      <c r="A118" s="1096"/>
      <c r="B118" s="239" t="s">
        <v>472</v>
      </c>
      <c r="C118" s="504">
        <v>11457</v>
      </c>
      <c r="D118" s="504">
        <v>12337</v>
      </c>
      <c r="E118" s="504">
        <v>7586</v>
      </c>
      <c r="F118" s="850">
        <f>(E118/D118)*100</f>
        <v>61.48982734862608</v>
      </c>
      <c r="G118" s="1089"/>
      <c r="H118" s="864" t="s">
        <v>472</v>
      </c>
      <c r="I118" s="861">
        <v>855</v>
      </c>
      <c r="J118" s="861">
        <v>1647</v>
      </c>
      <c r="K118" s="861">
        <v>1647</v>
      </c>
      <c r="L118" s="504">
        <f>(K118/J118)*100</f>
        <v>100</v>
      </c>
    </row>
    <row r="119" spans="1:12" ht="12.75" customHeight="1">
      <c r="A119" s="1096"/>
      <c r="B119" s="239" t="s">
        <v>456</v>
      </c>
      <c r="C119" s="504">
        <v>0</v>
      </c>
      <c r="D119" s="504">
        <v>0</v>
      </c>
      <c r="E119" s="504">
        <v>0</v>
      </c>
      <c r="F119" s="850">
        <v>0</v>
      </c>
      <c r="G119" s="1089"/>
      <c r="H119" s="864" t="s">
        <v>456</v>
      </c>
      <c r="I119" s="861">
        <v>0</v>
      </c>
      <c r="J119" s="861"/>
      <c r="K119" s="861">
        <v>0</v>
      </c>
      <c r="L119" s="504">
        <v>0</v>
      </c>
    </row>
    <row r="120" spans="1:12" ht="12.75" customHeight="1">
      <c r="A120" s="1096"/>
      <c r="B120" s="239" t="s">
        <v>547</v>
      </c>
      <c r="C120" s="504">
        <v>0</v>
      </c>
      <c r="D120" s="504">
        <v>0</v>
      </c>
      <c r="E120" s="504">
        <v>0</v>
      </c>
      <c r="F120" s="850">
        <v>0</v>
      </c>
      <c r="G120" s="1089"/>
      <c r="H120" s="864" t="s">
        <v>547</v>
      </c>
      <c r="I120" s="861">
        <v>0</v>
      </c>
      <c r="J120" s="861"/>
      <c r="K120" s="861">
        <v>0</v>
      </c>
      <c r="L120" s="504">
        <v>0</v>
      </c>
    </row>
    <row r="121" spans="1:12" ht="12.75" customHeight="1">
      <c r="A121" s="1096"/>
      <c r="B121" s="239" t="s">
        <v>523</v>
      </c>
      <c r="C121" s="504">
        <v>0</v>
      </c>
      <c r="D121" s="504">
        <v>0</v>
      </c>
      <c r="E121" s="504">
        <v>0</v>
      </c>
      <c r="F121" s="850">
        <v>0</v>
      </c>
      <c r="G121" s="1089"/>
      <c r="H121" s="864" t="s">
        <v>523</v>
      </c>
      <c r="I121" s="861">
        <v>0</v>
      </c>
      <c r="J121" s="861"/>
      <c r="K121" s="861">
        <v>0</v>
      </c>
      <c r="L121" s="504">
        <v>0</v>
      </c>
    </row>
    <row r="122" spans="1:12" ht="12.75">
      <c r="A122" s="1096"/>
      <c r="B122" s="239" t="s">
        <v>526</v>
      </c>
      <c r="C122" s="504">
        <v>0</v>
      </c>
      <c r="D122" s="504">
        <v>620</v>
      </c>
      <c r="E122" s="504">
        <v>620</v>
      </c>
      <c r="F122" s="850">
        <f>(E122/D122)*100</f>
        <v>100</v>
      </c>
      <c r="G122" s="1089"/>
      <c r="H122" s="864" t="s">
        <v>526</v>
      </c>
      <c r="I122" s="861">
        <v>246</v>
      </c>
      <c r="J122" s="861">
        <v>246</v>
      </c>
      <c r="K122" s="861">
        <v>246</v>
      </c>
      <c r="L122" s="504">
        <f>(K122/J122)*100</f>
        <v>100</v>
      </c>
    </row>
    <row r="123" spans="1:12" ht="12.75">
      <c r="A123" s="1096"/>
      <c r="B123" s="361" t="s">
        <v>548</v>
      </c>
      <c r="C123" s="855">
        <f>SUM(C115:C122)</f>
        <v>11457</v>
      </c>
      <c r="D123" s="855">
        <f>SUM(D115:D122)</f>
        <v>12957</v>
      </c>
      <c r="E123" s="855">
        <f>SUM(E115:E122)</f>
        <v>8206</v>
      </c>
      <c r="F123" s="854">
        <f>(E123/D123)*100</f>
        <v>63.33256154974145</v>
      </c>
      <c r="G123" s="1089"/>
      <c r="H123" s="871" t="s">
        <v>548</v>
      </c>
      <c r="I123" s="854">
        <f>I115+I118+I122</f>
        <v>1116</v>
      </c>
      <c r="J123" s="854">
        <f>SUM(J115:J122)</f>
        <v>1908</v>
      </c>
      <c r="K123" s="854">
        <f>K115+K118+K122</f>
        <v>1903</v>
      </c>
      <c r="L123" s="853">
        <f>(K123/J123)*100</f>
        <v>99.73794549266248</v>
      </c>
    </row>
    <row r="124" spans="1:12" ht="12.75">
      <c r="A124" s="1097"/>
      <c r="B124" s="362" t="s">
        <v>549</v>
      </c>
      <c r="C124" s="852"/>
      <c r="D124" s="852"/>
      <c r="E124" s="852"/>
      <c r="F124" s="850">
        <v>0</v>
      </c>
      <c r="G124" s="1090"/>
      <c r="H124" s="874" t="s">
        <v>549</v>
      </c>
      <c r="I124" s="867"/>
      <c r="J124" s="867"/>
      <c r="K124" s="867"/>
      <c r="L124" s="504"/>
    </row>
    <row r="125" spans="1:12" ht="25.5">
      <c r="A125" s="364"/>
      <c r="B125" s="365"/>
      <c r="C125" s="852"/>
      <c r="D125" s="852"/>
      <c r="E125" s="852"/>
      <c r="F125" s="850"/>
      <c r="G125" s="882"/>
      <c r="H125" s="877" t="s">
        <v>897</v>
      </c>
      <c r="I125" s="878">
        <v>266183</v>
      </c>
      <c r="J125" s="878">
        <v>266183</v>
      </c>
      <c r="K125" s="878">
        <v>141189</v>
      </c>
      <c r="L125" s="879">
        <f>(K125/J125)*100</f>
        <v>53.04208007273192</v>
      </c>
    </row>
    <row r="126" spans="1:7" ht="24" customHeight="1">
      <c r="A126" s="140"/>
      <c r="B126" s="345" t="s">
        <v>791</v>
      </c>
      <c r="C126" s="847" t="s">
        <v>789</v>
      </c>
      <c r="D126" s="848" t="s">
        <v>925</v>
      </c>
      <c r="E126" s="848" t="s">
        <v>889</v>
      </c>
      <c r="F126" s="880" t="s">
        <v>893</v>
      </c>
      <c r="G126" s="884"/>
    </row>
    <row r="127" spans="1:6" ht="12.75" customHeight="1">
      <c r="A127" s="1079" t="s">
        <v>671</v>
      </c>
      <c r="B127" s="886" t="s">
        <v>530</v>
      </c>
      <c r="C127" s="887">
        <v>3144</v>
      </c>
      <c r="D127" s="887">
        <v>3560</v>
      </c>
      <c r="E127" s="888">
        <v>3306</v>
      </c>
      <c r="F127" s="889">
        <f>(E127/D127)*100</f>
        <v>92.86516853932584</v>
      </c>
    </row>
    <row r="128" spans="1:6" ht="12.75" customHeight="1">
      <c r="A128" s="1080"/>
      <c r="B128" s="890" t="s">
        <v>531</v>
      </c>
      <c r="C128" s="887">
        <v>820</v>
      </c>
      <c r="D128" s="887">
        <v>932</v>
      </c>
      <c r="E128" s="888">
        <v>881</v>
      </c>
      <c r="F128" s="889">
        <f>(E128/D128)*100</f>
        <v>94.52789699570815</v>
      </c>
    </row>
    <row r="129" spans="1:6" ht="12.75" customHeight="1">
      <c r="A129" s="1081"/>
      <c r="B129" s="890" t="s">
        <v>517</v>
      </c>
      <c r="C129" s="887">
        <v>700</v>
      </c>
      <c r="D129" s="887">
        <v>702</v>
      </c>
      <c r="E129" s="888">
        <v>595</v>
      </c>
      <c r="F129" s="889">
        <f>(E129/D129)*100</f>
        <v>84.75783475783476</v>
      </c>
    </row>
    <row r="130" spans="1:6" ht="12.75" customHeight="1">
      <c r="A130" s="1081"/>
      <c r="B130" s="890" t="s">
        <v>532</v>
      </c>
      <c r="C130" s="887">
        <v>0</v>
      </c>
      <c r="D130" s="887"/>
      <c r="E130" s="888">
        <v>0</v>
      </c>
      <c r="F130" s="889">
        <v>0</v>
      </c>
    </row>
    <row r="131" spans="1:6" ht="12.75" customHeight="1">
      <c r="A131" s="1081"/>
      <c r="B131" s="890" t="s">
        <v>533</v>
      </c>
      <c r="C131" s="887">
        <v>0</v>
      </c>
      <c r="D131" s="887"/>
      <c r="E131" s="888">
        <v>0</v>
      </c>
      <c r="F131" s="889">
        <v>0</v>
      </c>
    </row>
    <row r="132" spans="1:6" ht="12.75" customHeight="1">
      <c r="A132" s="1081"/>
      <c r="B132" s="890" t="s">
        <v>534</v>
      </c>
      <c r="C132" s="887">
        <v>0</v>
      </c>
      <c r="D132" s="887"/>
      <c r="E132" s="888">
        <v>0</v>
      </c>
      <c r="F132" s="889">
        <v>0</v>
      </c>
    </row>
    <row r="133" spans="1:6" ht="12.75" customHeight="1">
      <c r="A133" s="1081"/>
      <c r="B133" s="890" t="s">
        <v>535</v>
      </c>
      <c r="C133" s="887">
        <v>0</v>
      </c>
      <c r="D133" s="887"/>
      <c r="E133" s="888">
        <v>0</v>
      </c>
      <c r="F133" s="889">
        <v>0</v>
      </c>
    </row>
    <row r="134" spans="1:6" ht="12.75" customHeight="1">
      <c r="A134" s="1081"/>
      <c r="B134" s="890" t="s">
        <v>460</v>
      </c>
      <c r="C134" s="887">
        <v>0</v>
      </c>
      <c r="D134" s="887"/>
      <c r="E134" s="888">
        <v>0</v>
      </c>
      <c r="F134" s="889">
        <v>0</v>
      </c>
    </row>
    <row r="135" spans="1:6" ht="12.75" customHeight="1">
      <c r="A135" s="1081"/>
      <c r="B135" s="890" t="s">
        <v>536</v>
      </c>
      <c r="C135" s="887">
        <v>2449</v>
      </c>
      <c r="D135" s="887">
        <v>2249</v>
      </c>
      <c r="E135" s="888">
        <v>0</v>
      </c>
      <c r="F135" s="889">
        <f>(E135/D135)*100</f>
        <v>0</v>
      </c>
    </row>
    <row r="136" spans="1:6" ht="12.75" customHeight="1">
      <c r="A136" s="1081"/>
      <c r="B136" s="890" t="s">
        <v>1237</v>
      </c>
      <c r="C136" s="887"/>
      <c r="D136" s="887"/>
      <c r="E136" s="888">
        <v>51</v>
      </c>
      <c r="F136" s="889"/>
    </row>
    <row r="137" spans="1:6" ht="12.75" customHeight="1">
      <c r="A137" s="1081"/>
      <c r="B137" s="891" t="s">
        <v>537</v>
      </c>
      <c r="C137" s="892">
        <f>SUM(C127:C135)</f>
        <v>7113</v>
      </c>
      <c r="D137" s="892">
        <f>SUM(D127:D135)</f>
        <v>7443</v>
      </c>
      <c r="E137" s="893">
        <f>SUM(E127:E136)</f>
        <v>4833</v>
      </c>
      <c r="F137" s="889">
        <f>(E137/D137)*100</f>
        <v>64.9334945586457</v>
      </c>
    </row>
    <row r="138" spans="1:6" ht="12.75" customHeight="1">
      <c r="A138" s="1081"/>
      <c r="B138" s="890" t="s">
        <v>538</v>
      </c>
      <c r="C138" s="887">
        <v>0</v>
      </c>
      <c r="D138" s="887"/>
      <c r="E138" s="888">
        <v>0</v>
      </c>
      <c r="F138" s="889">
        <v>0</v>
      </c>
    </row>
    <row r="139" spans="1:6" ht="12.75" customHeight="1">
      <c r="A139" s="1081"/>
      <c r="B139" s="890" t="s">
        <v>471</v>
      </c>
      <c r="C139" s="887">
        <v>0</v>
      </c>
      <c r="D139" s="887"/>
      <c r="E139" s="888">
        <v>0</v>
      </c>
      <c r="F139" s="889">
        <v>0</v>
      </c>
    </row>
    <row r="140" spans="1:6" ht="12.75" customHeight="1">
      <c r="A140" s="1081"/>
      <c r="B140" s="890" t="s">
        <v>539</v>
      </c>
      <c r="C140" s="887">
        <v>0</v>
      </c>
      <c r="D140" s="887"/>
      <c r="E140" s="888">
        <v>0</v>
      </c>
      <c r="F140" s="889">
        <v>0</v>
      </c>
    </row>
    <row r="141" spans="1:6" ht="12.75" customHeight="1">
      <c r="A141" s="1081"/>
      <c r="B141" s="890" t="s">
        <v>540</v>
      </c>
      <c r="C141" s="887">
        <v>0</v>
      </c>
      <c r="D141" s="887"/>
      <c r="E141" s="888">
        <v>0</v>
      </c>
      <c r="F141" s="889">
        <v>0</v>
      </c>
    </row>
    <row r="142" spans="1:6" ht="12.75" customHeight="1">
      <c r="A142" s="1081"/>
      <c r="B142" s="890" t="s">
        <v>541</v>
      </c>
      <c r="C142" s="887">
        <v>0</v>
      </c>
      <c r="D142" s="887">
        <v>5153</v>
      </c>
      <c r="E142" s="888">
        <v>5152</v>
      </c>
      <c r="F142" s="889">
        <f>(E142/D142)*100</f>
        <v>99.98059382883757</v>
      </c>
    </row>
    <row r="143" spans="1:6" ht="12.75" customHeight="1">
      <c r="A143" s="1081"/>
      <c r="B143" s="890" t="s">
        <v>542</v>
      </c>
      <c r="C143" s="887">
        <v>0</v>
      </c>
      <c r="D143" s="887"/>
      <c r="E143" s="888">
        <v>0</v>
      </c>
      <c r="F143" s="889">
        <v>0</v>
      </c>
    </row>
    <row r="144" spans="1:6" ht="12.75" customHeight="1">
      <c r="A144" s="1081"/>
      <c r="B144" s="891" t="s">
        <v>543</v>
      </c>
      <c r="C144" s="892">
        <v>0</v>
      </c>
      <c r="D144" s="892">
        <f>SUM(D138:D143)</f>
        <v>5153</v>
      </c>
      <c r="E144" s="893">
        <f>SUM(E138:E143)</f>
        <v>5152</v>
      </c>
      <c r="F144" s="889">
        <f>(E144/D144)*100</f>
        <v>99.98059382883757</v>
      </c>
    </row>
    <row r="145" spans="1:6" ht="12.75" customHeight="1">
      <c r="A145" s="1081"/>
      <c r="B145" s="894" t="s">
        <v>544</v>
      </c>
      <c r="C145" s="895">
        <f>C137+C144</f>
        <v>7113</v>
      </c>
      <c r="D145" s="895">
        <f>D137+D144</f>
        <v>12596</v>
      </c>
      <c r="E145" s="896">
        <f>E137+E144</f>
        <v>9985</v>
      </c>
      <c r="F145" s="895">
        <f>(E145/D145)*100</f>
        <v>79.27119720546204</v>
      </c>
    </row>
    <row r="146" spans="1:6" ht="12.75" customHeight="1">
      <c r="A146" s="1081"/>
      <c r="B146" s="890" t="s">
        <v>545</v>
      </c>
      <c r="C146" s="887">
        <v>0</v>
      </c>
      <c r="D146" s="887">
        <v>2</v>
      </c>
      <c r="E146" s="888">
        <v>2</v>
      </c>
      <c r="F146" s="889">
        <v>0</v>
      </c>
    </row>
    <row r="147" spans="1:6" ht="12.75" customHeight="1">
      <c r="A147" s="1081"/>
      <c r="B147" s="890" t="s">
        <v>521</v>
      </c>
      <c r="C147" s="887">
        <v>0</v>
      </c>
      <c r="D147" s="887"/>
      <c r="E147" s="888">
        <v>0</v>
      </c>
      <c r="F147" s="889">
        <v>0</v>
      </c>
    </row>
    <row r="148" spans="1:6" ht="12.75" customHeight="1">
      <c r="A148" s="1081"/>
      <c r="B148" s="890" t="s">
        <v>546</v>
      </c>
      <c r="C148" s="887">
        <v>0</v>
      </c>
      <c r="D148" s="887">
        <v>0</v>
      </c>
      <c r="E148" s="888">
        <v>4953</v>
      </c>
      <c r="F148" s="889">
        <v>0</v>
      </c>
    </row>
    <row r="149" spans="1:6" ht="12.75" customHeight="1">
      <c r="A149" s="1081"/>
      <c r="B149" s="890" t="s">
        <v>472</v>
      </c>
      <c r="C149" s="887">
        <v>5613</v>
      </c>
      <c r="D149" s="887">
        <v>10566</v>
      </c>
      <c r="E149" s="888">
        <v>4734</v>
      </c>
      <c r="F149" s="889">
        <f>(E149/D149)*100</f>
        <v>44.804088586030666</v>
      </c>
    </row>
    <row r="150" spans="1:6" ht="12.75" customHeight="1">
      <c r="A150" s="1081"/>
      <c r="B150" s="890" t="s">
        <v>456</v>
      </c>
      <c r="C150" s="887">
        <v>0</v>
      </c>
      <c r="D150" s="887"/>
      <c r="E150" s="888">
        <v>0</v>
      </c>
      <c r="F150" s="889">
        <v>0</v>
      </c>
    </row>
    <row r="151" spans="1:6" ht="12.75" customHeight="1">
      <c r="A151" s="1081"/>
      <c r="B151" s="890" t="s">
        <v>547</v>
      </c>
      <c r="C151" s="887">
        <v>0</v>
      </c>
      <c r="D151" s="887"/>
      <c r="E151" s="888">
        <v>0</v>
      </c>
      <c r="F151" s="889">
        <v>0</v>
      </c>
    </row>
    <row r="152" spans="1:6" ht="12.75" customHeight="1">
      <c r="A152" s="1081"/>
      <c r="B152" s="890" t="s">
        <v>523</v>
      </c>
      <c r="C152" s="887">
        <v>0</v>
      </c>
      <c r="D152" s="887"/>
      <c r="E152" s="888">
        <v>0</v>
      </c>
      <c r="F152" s="889">
        <v>0</v>
      </c>
    </row>
    <row r="153" spans="1:6" ht="12.75" customHeight="1">
      <c r="A153" s="1081"/>
      <c r="B153" s="890" t="s">
        <v>526</v>
      </c>
      <c r="C153" s="887">
        <v>1500</v>
      </c>
      <c r="D153" s="887">
        <v>2028</v>
      </c>
      <c r="E153" s="888">
        <v>1982</v>
      </c>
      <c r="F153" s="889">
        <f>(E153/D153)*100</f>
        <v>97.73175542406311</v>
      </c>
    </row>
    <row r="154" spans="1:6" ht="12.75" customHeight="1">
      <c r="A154" s="1081"/>
      <c r="B154" s="897" t="s">
        <v>548</v>
      </c>
      <c r="C154" s="898">
        <f>SUM(C146:C153)</f>
        <v>7113</v>
      </c>
      <c r="D154" s="898">
        <f>SUM(D146:D153)</f>
        <v>12596</v>
      </c>
      <c r="E154" s="899">
        <f>SUM(E146:E153)</f>
        <v>11671</v>
      </c>
      <c r="F154" s="895">
        <f>(E154/D154)*100</f>
        <v>92.65639885677993</v>
      </c>
    </row>
    <row r="155" spans="1:6" ht="12.75" customHeight="1">
      <c r="A155" s="1082"/>
      <c r="B155" s="900" t="s">
        <v>655</v>
      </c>
      <c r="C155" s="901">
        <f>C34+I34+C65+I65+C94+I94+C123+I123+C154</f>
        <v>1115918</v>
      </c>
      <c r="D155" s="901">
        <f>D34+J34+D65+J65+D94+J94+D123+J123+D154</f>
        <v>1623688</v>
      </c>
      <c r="E155" s="901">
        <f>E34+K34+E65+K65+E94+K94+E123+K123+E154</f>
        <v>1124802</v>
      </c>
      <c r="F155" s="901">
        <f>(E155/D155)*100</f>
        <v>69.27451579367465</v>
      </c>
    </row>
    <row r="156" spans="1:6" ht="12.75" customHeight="1">
      <c r="A156" s="166"/>
      <c r="B156" s="900" t="s">
        <v>656</v>
      </c>
      <c r="C156" s="901">
        <f>C145+I114+C114+C85+C55+C24+I24+I55+I85</f>
        <v>1115918</v>
      </c>
      <c r="D156" s="901">
        <f>D145+J114+D114+D85+D55+D24+J24+J55+J85</f>
        <v>1623688</v>
      </c>
      <c r="E156" s="901">
        <f>E145+K114+E114+E85+E55+E24+K24+K55+K85</f>
        <v>1033694</v>
      </c>
      <c r="F156" s="901">
        <f>(E156/D156)*100</f>
        <v>63.6633392622228</v>
      </c>
    </row>
    <row r="157" spans="1:6" ht="25.5">
      <c r="A157" s="275"/>
      <c r="B157" s="275"/>
      <c r="C157" s="902"/>
      <c r="D157" s="902"/>
      <c r="E157" s="902"/>
      <c r="F157" s="902"/>
    </row>
    <row r="158" spans="1:6" ht="25.5">
      <c r="A158" s="275"/>
      <c r="B158" s="275"/>
      <c r="C158" s="902"/>
      <c r="D158" s="902"/>
      <c r="E158" s="902"/>
      <c r="F158" s="902"/>
    </row>
    <row r="159" spans="1:6" ht="25.5">
      <c r="A159" s="275"/>
      <c r="B159" s="275"/>
      <c r="C159" s="902"/>
      <c r="D159" s="902"/>
      <c r="E159" s="902"/>
      <c r="F159" s="902"/>
    </row>
    <row r="160" spans="1:6" ht="25.5">
      <c r="A160" s="275"/>
      <c r="B160" s="275"/>
      <c r="C160" s="902"/>
      <c r="D160" s="902"/>
      <c r="E160" s="902"/>
      <c r="F160" s="902"/>
    </row>
    <row r="161" spans="1:6" ht="25.5">
      <c r="A161" s="275"/>
      <c r="B161" s="275"/>
      <c r="C161" s="902"/>
      <c r="D161" s="902"/>
      <c r="E161" s="902"/>
      <c r="F161" s="902"/>
    </row>
    <row r="162" spans="1:6" ht="25.5">
      <c r="A162" s="275"/>
      <c r="B162" s="275"/>
      <c r="C162" s="902"/>
      <c r="D162" s="902"/>
      <c r="E162" s="902"/>
      <c r="F162" s="902"/>
    </row>
    <row r="163" spans="1:6" ht="25.5">
      <c r="A163" s="275"/>
      <c r="B163" s="275"/>
      <c r="C163" s="902"/>
      <c r="D163" s="902"/>
      <c r="E163" s="902"/>
      <c r="F163" s="902"/>
    </row>
    <row r="164" spans="1:6" ht="25.5">
      <c r="A164" s="275"/>
      <c r="B164" s="275"/>
      <c r="C164" s="902"/>
      <c r="D164" s="902"/>
      <c r="E164" s="902"/>
      <c r="F164" s="902"/>
    </row>
    <row r="165" spans="1:6" ht="25.5">
      <c r="A165" s="275"/>
      <c r="B165" s="275"/>
      <c r="C165" s="902"/>
      <c r="D165" s="902"/>
      <c r="E165" s="902"/>
      <c r="F165" s="902"/>
    </row>
    <row r="166" spans="1:6" ht="25.5">
      <c r="A166" s="275"/>
      <c r="B166" s="275"/>
      <c r="C166" s="902"/>
      <c r="D166" s="902"/>
      <c r="E166" s="902"/>
      <c r="F166" s="902"/>
    </row>
    <row r="167" spans="1:6" ht="25.5">
      <c r="A167" s="275"/>
      <c r="B167" s="275"/>
      <c r="C167" s="902"/>
      <c r="D167" s="902"/>
      <c r="E167" s="902"/>
      <c r="F167" s="902"/>
    </row>
    <row r="168" spans="1:6" ht="25.5">
      <c r="A168" s="275"/>
      <c r="B168" s="275"/>
      <c r="C168" s="902"/>
      <c r="D168" s="902"/>
      <c r="E168" s="902"/>
      <c r="F168" s="902"/>
    </row>
    <row r="169" spans="1:6" ht="25.5">
      <c r="A169" s="275"/>
      <c r="B169" s="275"/>
      <c r="C169" s="902"/>
      <c r="D169" s="902"/>
      <c r="E169" s="902"/>
      <c r="F169" s="902"/>
    </row>
    <row r="170" spans="1:6" ht="25.5">
      <c r="A170" s="275"/>
      <c r="B170" s="275"/>
      <c r="C170" s="902"/>
      <c r="D170" s="902"/>
      <c r="E170" s="902"/>
      <c r="F170" s="902"/>
    </row>
    <row r="171" spans="1:6" ht="25.5">
      <c r="A171" s="275"/>
      <c r="B171" s="275"/>
      <c r="C171" s="902"/>
      <c r="D171" s="902"/>
      <c r="E171" s="902"/>
      <c r="F171" s="902"/>
    </row>
    <row r="172" spans="1:6" ht="25.5">
      <c r="A172" s="275"/>
      <c r="B172" s="275"/>
      <c r="C172" s="902"/>
      <c r="D172" s="902"/>
      <c r="E172" s="902"/>
      <c r="F172" s="902"/>
    </row>
    <row r="173" spans="1:6" ht="25.5">
      <c r="A173" s="275"/>
      <c r="B173" s="275"/>
      <c r="C173" s="902"/>
      <c r="D173" s="902"/>
      <c r="E173" s="902"/>
      <c r="F173" s="902"/>
    </row>
    <row r="174" spans="1:6" ht="25.5">
      <c r="A174" s="275"/>
      <c r="B174" s="275"/>
      <c r="C174" s="902"/>
      <c r="D174" s="902"/>
      <c r="E174" s="902"/>
      <c r="F174" s="902"/>
    </row>
    <row r="175" spans="1:6" ht="25.5">
      <c r="A175" s="275"/>
      <c r="B175" s="275"/>
      <c r="C175" s="902"/>
      <c r="D175" s="902"/>
      <c r="E175" s="902"/>
      <c r="F175" s="902"/>
    </row>
    <row r="176" spans="1:6" ht="25.5">
      <c r="A176" s="275"/>
      <c r="B176" s="275"/>
      <c r="C176" s="902"/>
      <c r="D176" s="902"/>
      <c r="E176" s="902"/>
      <c r="F176" s="902"/>
    </row>
    <row r="177" spans="1:6" ht="25.5">
      <c r="A177" s="275"/>
      <c r="B177" s="275"/>
      <c r="C177" s="902"/>
      <c r="D177" s="902"/>
      <c r="E177" s="902"/>
      <c r="F177" s="902"/>
    </row>
    <row r="178" spans="1:6" ht="25.5">
      <c r="A178" s="275"/>
      <c r="B178" s="275"/>
      <c r="C178" s="902"/>
      <c r="D178" s="902"/>
      <c r="E178" s="902"/>
      <c r="F178" s="902"/>
    </row>
    <row r="179" spans="1:6" ht="25.5">
      <c r="A179" s="275"/>
      <c r="B179" s="275"/>
      <c r="C179" s="902"/>
      <c r="D179" s="902"/>
      <c r="E179" s="902"/>
      <c r="F179" s="902"/>
    </row>
    <row r="180" spans="1:6" ht="25.5">
      <c r="A180" s="275"/>
      <c r="B180" s="275"/>
      <c r="C180" s="902"/>
      <c r="D180" s="902"/>
      <c r="E180" s="902"/>
      <c r="F180" s="902"/>
    </row>
    <row r="181" spans="1:6" ht="25.5">
      <c r="A181" s="275"/>
      <c r="B181" s="275"/>
      <c r="C181" s="902"/>
      <c r="D181" s="902"/>
      <c r="E181" s="902"/>
      <c r="F181" s="902"/>
    </row>
    <row r="182" spans="1:6" ht="25.5">
      <c r="A182" s="275"/>
      <c r="B182" s="275"/>
      <c r="C182" s="902"/>
      <c r="D182" s="902"/>
      <c r="E182" s="902"/>
      <c r="F182" s="902"/>
    </row>
    <row r="183" spans="1:6" ht="25.5">
      <c r="A183" s="275"/>
      <c r="B183" s="275"/>
      <c r="C183" s="902"/>
      <c r="D183" s="902"/>
      <c r="E183" s="902"/>
      <c r="F183" s="902"/>
    </row>
    <row r="184" spans="2:6" ht="25.5">
      <c r="B184" s="275"/>
      <c r="C184" s="902"/>
      <c r="D184" s="902"/>
      <c r="E184" s="902"/>
      <c r="F184" s="902"/>
    </row>
    <row r="185" spans="2:6" ht="25.5">
      <c r="B185" s="275"/>
      <c r="C185" s="902"/>
      <c r="D185" s="902"/>
      <c r="E185" s="902"/>
      <c r="F185" s="902"/>
    </row>
    <row r="186" spans="2:6" ht="25.5">
      <c r="B186" s="275"/>
      <c r="C186" s="902"/>
      <c r="D186" s="902"/>
      <c r="E186" s="902"/>
      <c r="F186" s="902"/>
    </row>
    <row r="187" spans="2:6" ht="25.5">
      <c r="B187" s="275"/>
      <c r="C187" s="902"/>
      <c r="D187" s="902"/>
      <c r="E187" s="902"/>
      <c r="F187" s="902"/>
    </row>
    <row r="188" spans="2:6" ht="25.5">
      <c r="B188" s="275"/>
      <c r="C188" s="902"/>
      <c r="D188" s="902"/>
      <c r="E188" s="902"/>
      <c r="F188" s="902"/>
    </row>
    <row r="189" spans="2:6" ht="25.5">
      <c r="B189" s="275"/>
      <c r="C189" s="902"/>
      <c r="D189" s="902"/>
      <c r="E189" s="902"/>
      <c r="F189" s="902"/>
    </row>
    <row r="190" spans="2:6" ht="25.5">
      <c r="B190" s="275"/>
      <c r="C190" s="902"/>
      <c r="D190" s="902"/>
      <c r="E190" s="902"/>
      <c r="F190" s="902"/>
    </row>
    <row r="191" spans="2:6" ht="25.5">
      <c r="B191" s="275"/>
      <c r="C191" s="902"/>
      <c r="D191" s="902"/>
      <c r="E191" s="902"/>
      <c r="F191" s="902"/>
    </row>
    <row r="192" spans="2:6" ht="25.5">
      <c r="B192" s="275"/>
      <c r="C192" s="902"/>
      <c r="D192" s="902"/>
      <c r="E192" s="902"/>
      <c r="F192" s="902"/>
    </row>
    <row r="193" spans="2:6" ht="25.5">
      <c r="B193" s="275"/>
      <c r="C193" s="902"/>
      <c r="D193" s="902"/>
      <c r="E193" s="902"/>
      <c r="F193" s="902"/>
    </row>
    <row r="194" spans="2:6" ht="25.5">
      <c r="B194" s="275"/>
      <c r="C194" s="902"/>
      <c r="D194" s="902"/>
      <c r="E194" s="902"/>
      <c r="F194" s="902"/>
    </row>
    <row r="195" spans="2:6" ht="25.5">
      <c r="B195" s="275"/>
      <c r="C195" s="902"/>
      <c r="D195" s="902"/>
      <c r="E195" s="902"/>
      <c r="F195" s="902"/>
    </row>
    <row r="196" spans="2:6" ht="25.5">
      <c r="B196" s="275"/>
      <c r="C196" s="902"/>
      <c r="D196" s="902"/>
      <c r="E196" s="902"/>
      <c r="F196" s="902"/>
    </row>
    <row r="197" spans="2:6" ht="25.5">
      <c r="B197" s="275"/>
      <c r="C197" s="902"/>
      <c r="D197" s="902"/>
      <c r="E197" s="902"/>
      <c r="F197" s="902"/>
    </row>
    <row r="198" spans="2:6" ht="25.5">
      <c r="B198" s="275"/>
      <c r="C198" s="902"/>
      <c r="D198" s="902"/>
      <c r="E198" s="902"/>
      <c r="F198" s="902"/>
    </row>
    <row r="199" spans="2:6" ht="25.5">
      <c r="B199" s="275"/>
      <c r="C199" s="902"/>
      <c r="D199" s="902"/>
      <c r="E199" s="902"/>
      <c r="F199" s="902"/>
    </row>
  </sheetData>
  <sheetProtection/>
  <mergeCells count="11">
    <mergeCell ref="G97:G124"/>
    <mergeCell ref="A1:J1"/>
    <mergeCell ref="A127:A155"/>
    <mergeCell ref="A2:J2"/>
    <mergeCell ref="G3:G35"/>
    <mergeCell ref="A37:A66"/>
    <mergeCell ref="G37:G66"/>
    <mergeCell ref="A68:A95"/>
    <mergeCell ref="G68:G95"/>
    <mergeCell ref="A3:A36"/>
    <mergeCell ref="A97:A124"/>
  </mergeCells>
  <printOptions headings="1"/>
  <pageMargins left="0.75" right="0.75" top="1" bottom="1" header="0.5" footer="0.5"/>
  <pageSetup horizontalDpi="600" verticalDpi="600" orientation="landscape" paperSize="9" scale="90" r:id="rId1"/>
  <headerFooter alignWithMargins="0">
    <oddHeader>&amp;L14. melléklet a 11/2012. (IV.27.) önkormányzati rendelethez
ezer Ft-ban</oddHeader>
    <oddFooter>&amp;C&amp;P</oddFooter>
  </headerFooter>
  <rowBreaks count="4" manualBreakCount="4">
    <brk id="35" max="255" man="1"/>
    <brk id="66" max="255" man="1"/>
    <brk id="95" max="255" man="1"/>
    <brk id="12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2:B14"/>
  <sheetViews>
    <sheetView workbookViewId="0" topLeftCell="A1">
      <selection activeCell="A23" sqref="A23"/>
    </sheetView>
  </sheetViews>
  <sheetFormatPr defaultColWidth="9.140625" defaultRowHeight="12.75"/>
  <cols>
    <col min="1" max="1" width="49.28125" style="0" customWidth="1"/>
  </cols>
  <sheetData>
    <row r="2" spans="1:2" ht="15">
      <c r="A2" s="15" t="s">
        <v>1251</v>
      </c>
      <c r="B2" s="918">
        <v>188524</v>
      </c>
    </row>
    <row r="3" spans="1:2" ht="15">
      <c r="A3" s="919" t="s">
        <v>1252</v>
      </c>
      <c r="B3" s="920"/>
    </row>
    <row r="4" spans="1:2" ht="15">
      <c r="A4" s="919" t="s">
        <v>1253</v>
      </c>
      <c r="B4" s="920">
        <v>23049</v>
      </c>
    </row>
    <row r="5" spans="1:2" ht="15">
      <c r="A5" s="919" t="s">
        <v>1254</v>
      </c>
      <c r="B5" s="920">
        <v>6406</v>
      </c>
    </row>
    <row r="6" spans="1:2" ht="15">
      <c r="A6" s="919"/>
      <c r="B6" s="920"/>
    </row>
    <row r="7" spans="1:2" ht="15">
      <c r="A7" s="919"/>
      <c r="B7" s="920"/>
    </row>
    <row r="8" spans="1:2" ht="12.75">
      <c r="A8" s="15" t="s">
        <v>1255</v>
      </c>
      <c r="B8" s="921">
        <v>3215329</v>
      </c>
    </row>
    <row r="9" spans="1:2" ht="15">
      <c r="A9" s="919"/>
      <c r="B9" s="920"/>
    </row>
    <row r="10" spans="1:2" ht="12.75">
      <c r="A10" s="15" t="s">
        <v>1256</v>
      </c>
      <c r="B10" s="921">
        <v>2132080</v>
      </c>
    </row>
    <row r="11" spans="1:2" ht="15">
      <c r="A11" s="15"/>
      <c r="B11" s="920"/>
    </row>
    <row r="12" spans="1:2" ht="15">
      <c r="A12" s="919"/>
      <c r="B12" s="920"/>
    </row>
    <row r="13" spans="1:2" ht="12.75">
      <c r="A13" s="15" t="s">
        <v>1257</v>
      </c>
      <c r="B13" s="921">
        <f>B2+B8+B10</f>
        <v>5535933</v>
      </c>
    </row>
    <row r="14" spans="1:2" ht="15">
      <c r="A14" s="919"/>
      <c r="B14" s="922"/>
    </row>
  </sheetData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&amp;L15. melléklet a 11/2012. (IV.27.) önkormányzati rendelethez
ezer Ft-ban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D384"/>
  <sheetViews>
    <sheetView workbookViewId="0" topLeftCell="A340">
      <selection activeCell="F381" sqref="F381"/>
    </sheetView>
  </sheetViews>
  <sheetFormatPr defaultColWidth="9.140625" defaultRowHeight="12.75"/>
  <cols>
    <col min="1" max="1" width="47.00390625" style="0" customWidth="1"/>
    <col min="2" max="2" width="9.140625" style="962" customWidth="1"/>
    <col min="3" max="3" width="13.140625" style="0" bestFit="1" customWidth="1"/>
    <col min="4" max="4" width="15.140625" style="0" bestFit="1" customWidth="1"/>
  </cols>
  <sheetData>
    <row r="1" spans="1:4" ht="12.75">
      <c r="A1" s="1098" t="s">
        <v>1258</v>
      </c>
      <c r="B1" s="1098"/>
      <c r="C1" s="1098"/>
      <c r="D1" s="923"/>
    </row>
    <row r="2" spans="1:4" ht="13.5" thickBot="1">
      <c r="A2" s="1099" t="s">
        <v>1259</v>
      </c>
      <c r="B2" s="1099"/>
      <c r="C2" s="1099"/>
      <c r="D2" s="924"/>
    </row>
    <row r="3" spans="1:4" ht="13.5" thickBot="1">
      <c r="A3" s="925" t="s">
        <v>1260</v>
      </c>
      <c r="B3" s="960" t="s">
        <v>1261</v>
      </c>
      <c r="C3" s="926" t="s">
        <v>1262</v>
      </c>
      <c r="D3" s="926" t="s">
        <v>1263</v>
      </c>
    </row>
    <row r="4" spans="1:4" ht="13.5" thickBot="1">
      <c r="A4" s="1100" t="s">
        <v>1264</v>
      </c>
      <c r="B4" s="930">
        <v>1189</v>
      </c>
      <c r="C4" s="927">
        <v>3205</v>
      </c>
      <c r="D4" s="927">
        <v>3166</v>
      </c>
    </row>
    <row r="5" spans="1:4" ht="13.5" thickBot="1">
      <c r="A5" s="1101"/>
      <c r="B5" s="930">
        <v>1263</v>
      </c>
      <c r="C5" s="927">
        <v>3126</v>
      </c>
      <c r="D5" s="927">
        <v>3980</v>
      </c>
    </row>
    <row r="6" spans="1:4" ht="13.5" thickBot="1">
      <c r="A6" s="1101"/>
      <c r="B6" s="930">
        <v>1564</v>
      </c>
      <c r="C6" s="927">
        <v>4289</v>
      </c>
      <c r="D6" s="927">
        <v>5368</v>
      </c>
    </row>
    <row r="7" spans="1:4" ht="13.5" thickBot="1">
      <c r="A7" s="1102"/>
      <c r="B7" s="930">
        <v>2106</v>
      </c>
      <c r="C7" s="927">
        <v>4824</v>
      </c>
      <c r="D7" s="927">
        <v>9067</v>
      </c>
    </row>
    <row r="8" spans="1:4" ht="13.5" thickBot="1">
      <c r="A8" s="1100" t="s">
        <v>1265</v>
      </c>
      <c r="B8" s="930">
        <v>1839</v>
      </c>
      <c r="C8" s="927">
        <v>8150</v>
      </c>
      <c r="D8" s="927">
        <v>25764</v>
      </c>
    </row>
    <row r="9" spans="1:4" ht="13.5" thickBot="1">
      <c r="A9" s="1101"/>
      <c r="B9" s="930">
        <v>1917</v>
      </c>
      <c r="C9" s="927">
        <v>1779</v>
      </c>
      <c r="D9" s="927">
        <v>5218</v>
      </c>
    </row>
    <row r="10" spans="1:4" ht="13.5" thickBot="1">
      <c r="A10" s="1102"/>
      <c r="B10" s="930">
        <v>1943</v>
      </c>
      <c r="C10" s="927">
        <v>946</v>
      </c>
      <c r="D10" s="927">
        <v>2793</v>
      </c>
    </row>
    <row r="11" spans="1:4" ht="13.5" thickBot="1">
      <c r="A11" s="1100" t="s">
        <v>1266</v>
      </c>
      <c r="B11" s="930">
        <v>1512</v>
      </c>
      <c r="C11" s="927">
        <v>785</v>
      </c>
      <c r="D11" s="927">
        <v>2157</v>
      </c>
    </row>
    <row r="12" spans="1:4" ht="13.5" thickBot="1">
      <c r="A12" s="1102"/>
      <c r="B12" s="930">
        <v>1513</v>
      </c>
      <c r="C12" s="927">
        <v>828</v>
      </c>
      <c r="D12" s="927">
        <v>3748</v>
      </c>
    </row>
    <row r="13" spans="1:4" ht="13.5" thickBot="1">
      <c r="A13" s="929" t="s">
        <v>1267</v>
      </c>
      <c r="B13" s="930">
        <v>1318</v>
      </c>
      <c r="C13" s="927">
        <v>3882</v>
      </c>
      <c r="D13" s="927">
        <v>12092</v>
      </c>
    </row>
    <row r="14" spans="1:4" ht="13.5" thickBot="1">
      <c r="A14" s="1100" t="s">
        <v>1268</v>
      </c>
      <c r="B14" s="930">
        <v>190</v>
      </c>
      <c r="C14" s="927">
        <v>2905</v>
      </c>
      <c r="D14" s="927">
        <v>8991</v>
      </c>
    </row>
    <row r="15" spans="1:4" ht="13.5" thickBot="1">
      <c r="A15" s="1101"/>
      <c r="B15" s="930">
        <v>509</v>
      </c>
      <c r="C15" s="927">
        <v>3655</v>
      </c>
      <c r="D15" s="927">
        <v>11238</v>
      </c>
    </row>
    <row r="16" spans="1:4" ht="13.5" thickBot="1">
      <c r="A16" s="1101"/>
      <c r="B16" s="930">
        <v>613</v>
      </c>
      <c r="C16" s="927">
        <v>2625</v>
      </c>
      <c r="D16" s="927">
        <v>8052</v>
      </c>
    </row>
    <row r="17" spans="1:4" ht="13.5" thickBot="1">
      <c r="A17" s="1101"/>
      <c r="B17" s="930">
        <v>709</v>
      </c>
      <c r="C17" s="927">
        <v>3195</v>
      </c>
      <c r="D17" s="927">
        <v>9878</v>
      </c>
    </row>
    <row r="18" spans="1:4" ht="13.5" thickBot="1">
      <c r="A18" s="1101"/>
      <c r="B18" s="930">
        <v>882</v>
      </c>
      <c r="C18" s="927">
        <v>3329</v>
      </c>
      <c r="D18" s="927">
        <v>9749</v>
      </c>
    </row>
    <row r="19" spans="1:4" ht="13.5" thickBot="1">
      <c r="A19" s="1102"/>
      <c r="B19" s="930">
        <v>989</v>
      </c>
      <c r="C19" s="927">
        <v>4234</v>
      </c>
      <c r="D19" s="927">
        <v>13215</v>
      </c>
    </row>
    <row r="20" spans="1:4" ht="13.5" thickBot="1">
      <c r="A20" s="929" t="s">
        <v>1269</v>
      </c>
      <c r="B20" s="930">
        <v>1412</v>
      </c>
      <c r="C20" s="927">
        <v>10297</v>
      </c>
      <c r="D20" s="927">
        <v>11940</v>
      </c>
    </row>
    <row r="21" spans="1:4" ht="13.5" thickBot="1">
      <c r="A21" s="1100" t="s">
        <v>1270</v>
      </c>
      <c r="B21" s="930">
        <v>175</v>
      </c>
      <c r="C21" s="927">
        <v>2890</v>
      </c>
      <c r="D21" s="927">
        <v>11047</v>
      </c>
    </row>
    <row r="22" spans="1:4" ht="13.5" thickBot="1">
      <c r="A22" s="1101"/>
      <c r="B22" s="930">
        <v>530</v>
      </c>
      <c r="C22" s="927">
        <v>3598</v>
      </c>
      <c r="D22" s="927">
        <v>11091</v>
      </c>
    </row>
    <row r="23" spans="1:4" ht="13.5" thickBot="1">
      <c r="A23" s="1101"/>
      <c r="B23" s="930">
        <v>629</v>
      </c>
      <c r="C23" s="927">
        <v>2533</v>
      </c>
      <c r="D23" s="927">
        <v>7911</v>
      </c>
    </row>
    <row r="24" spans="1:4" ht="13.5" thickBot="1">
      <c r="A24" s="1101"/>
      <c r="B24" s="930">
        <v>690</v>
      </c>
      <c r="C24" s="927">
        <v>3180</v>
      </c>
      <c r="D24" s="927">
        <v>9921</v>
      </c>
    </row>
    <row r="25" spans="1:4" ht="13.5" thickBot="1">
      <c r="A25" s="1101"/>
      <c r="B25" s="930">
        <v>899</v>
      </c>
      <c r="C25" s="927">
        <v>3350</v>
      </c>
      <c r="D25" s="927">
        <v>10059</v>
      </c>
    </row>
    <row r="26" spans="1:4" ht="13.5" thickBot="1">
      <c r="A26" s="1102"/>
      <c r="B26" s="930">
        <v>971</v>
      </c>
      <c r="C26" s="927">
        <v>4141</v>
      </c>
      <c r="D26" s="927">
        <v>12713</v>
      </c>
    </row>
    <row r="27" spans="1:4" ht="13.5" thickBot="1">
      <c r="A27" s="1100" t="s">
        <v>1271</v>
      </c>
      <c r="B27" s="930">
        <v>38</v>
      </c>
      <c r="C27" s="927">
        <v>752</v>
      </c>
      <c r="D27" s="927">
        <v>770</v>
      </c>
    </row>
    <row r="28" spans="1:4" ht="13.5" thickBot="1">
      <c r="A28" s="1101"/>
      <c r="B28" s="930">
        <v>106</v>
      </c>
      <c r="C28" s="927">
        <v>2885</v>
      </c>
      <c r="D28" s="927">
        <v>4141</v>
      </c>
    </row>
    <row r="29" spans="1:4" ht="13.5" thickBot="1">
      <c r="A29" s="1101"/>
      <c r="B29" s="930">
        <v>235</v>
      </c>
      <c r="C29" s="927">
        <v>2673</v>
      </c>
      <c r="D29" s="927">
        <v>5300</v>
      </c>
    </row>
    <row r="30" spans="1:4" ht="13.5" thickBot="1">
      <c r="A30" s="1101"/>
      <c r="B30" s="930">
        <v>446</v>
      </c>
      <c r="C30" s="927">
        <v>6301</v>
      </c>
      <c r="D30" s="927">
        <v>8772</v>
      </c>
    </row>
    <row r="31" spans="1:4" ht="13.5" thickBot="1">
      <c r="A31" s="1101"/>
      <c r="B31" s="930">
        <v>765</v>
      </c>
      <c r="C31" s="927">
        <v>3189</v>
      </c>
      <c r="D31" s="927">
        <v>3371</v>
      </c>
    </row>
    <row r="32" spans="1:4" ht="13.5" thickBot="1">
      <c r="A32" s="1102"/>
      <c r="B32" s="930">
        <v>816</v>
      </c>
      <c r="C32" s="927">
        <v>7414</v>
      </c>
      <c r="D32" s="927">
        <v>6936</v>
      </c>
    </row>
    <row r="33" spans="1:4" ht="13.5" thickBot="1">
      <c r="A33" s="929" t="s">
        <v>1272</v>
      </c>
      <c r="B33" s="930">
        <v>1466</v>
      </c>
      <c r="C33" s="927">
        <v>7467</v>
      </c>
      <c r="D33" s="927">
        <v>24403</v>
      </c>
    </row>
    <row r="34" spans="1:4" ht="13.5" thickBot="1">
      <c r="A34" s="929" t="s">
        <v>1273</v>
      </c>
      <c r="B34" s="930">
        <v>1780</v>
      </c>
      <c r="C34" s="927">
        <v>8192</v>
      </c>
      <c r="D34" s="927">
        <v>25203</v>
      </c>
    </row>
    <row r="35" spans="1:4" ht="13.5" thickBot="1">
      <c r="A35" s="1100" t="s">
        <v>1274</v>
      </c>
      <c r="B35" s="930">
        <v>1303</v>
      </c>
      <c r="C35" s="927">
        <v>2216</v>
      </c>
      <c r="D35" s="927">
        <v>6502</v>
      </c>
    </row>
    <row r="36" spans="1:4" ht="13.5" thickBot="1">
      <c r="A36" s="1101"/>
      <c r="B36" s="930">
        <v>1623</v>
      </c>
      <c r="C36" s="927">
        <v>6322</v>
      </c>
      <c r="D36" s="927">
        <v>19422</v>
      </c>
    </row>
    <row r="37" spans="1:4" ht="13.5" thickBot="1">
      <c r="A37" s="1101"/>
      <c r="B37" s="930">
        <v>2159</v>
      </c>
      <c r="C37" s="927">
        <v>3996</v>
      </c>
      <c r="D37" s="927">
        <v>11784</v>
      </c>
    </row>
    <row r="38" spans="1:4" ht="13.5" thickBot="1">
      <c r="A38" s="1102"/>
      <c r="B38" s="930">
        <v>2260</v>
      </c>
      <c r="C38" s="927">
        <v>4877</v>
      </c>
      <c r="D38" s="927">
        <v>14507</v>
      </c>
    </row>
    <row r="39" spans="1:4" ht="13.5" thickBot="1">
      <c r="A39" s="1100" t="s">
        <v>1275</v>
      </c>
      <c r="B39" s="930">
        <v>387</v>
      </c>
      <c r="C39" s="927">
        <v>769</v>
      </c>
      <c r="D39" s="927">
        <v>3423</v>
      </c>
    </row>
    <row r="40" spans="1:4" ht="13.5" thickBot="1">
      <c r="A40" s="1101"/>
      <c r="B40" s="930">
        <v>393</v>
      </c>
      <c r="C40" s="927">
        <v>2603</v>
      </c>
      <c r="D40" s="927">
        <v>8059</v>
      </c>
    </row>
    <row r="41" spans="1:4" ht="13.5" thickBot="1">
      <c r="A41" s="1101"/>
      <c r="B41" s="930">
        <v>797</v>
      </c>
      <c r="C41" s="927">
        <v>1254</v>
      </c>
      <c r="D41" s="927">
        <v>5564</v>
      </c>
    </row>
    <row r="42" spans="1:4" ht="13.5" thickBot="1">
      <c r="A42" s="1101"/>
      <c r="B42" s="930">
        <v>831</v>
      </c>
      <c r="C42" s="927">
        <v>1225</v>
      </c>
      <c r="D42" s="927">
        <v>5424</v>
      </c>
    </row>
    <row r="43" spans="1:4" ht="13.5" thickBot="1">
      <c r="A43" s="1102"/>
      <c r="B43" s="930">
        <v>936</v>
      </c>
      <c r="C43" s="927">
        <v>7728</v>
      </c>
      <c r="D43" s="927">
        <v>32776</v>
      </c>
    </row>
    <row r="44" spans="1:4" ht="13.5" thickBot="1">
      <c r="A44" s="1100" t="s">
        <v>1276</v>
      </c>
      <c r="B44" s="930">
        <v>1748</v>
      </c>
      <c r="C44" s="927">
        <v>1726</v>
      </c>
      <c r="D44" s="927">
        <v>5134</v>
      </c>
    </row>
    <row r="45" spans="1:4" ht="13.5" thickBot="1">
      <c r="A45" s="1101"/>
      <c r="B45" s="930">
        <v>1749</v>
      </c>
      <c r="C45" s="927">
        <v>471</v>
      </c>
      <c r="D45" s="927">
        <v>318</v>
      </c>
    </row>
    <row r="46" spans="1:4" ht="13.5" thickBot="1">
      <c r="A46" s="1101"/>
      <c r="B46" s="930">
        <v>1810</v>
      </c>
      <c r="C46" s="927">
        <v>1727</v>
      </c>
      <c r="D46" s="927">
        <v>5422</v>
      </c>
    </row>
    <row r="47" spans="1:4" ht="13.5" thickBot="1">
      <c r="A47" s="1102"/>
      <c r="B47" s="930">
        <v>1854</v>
      </c>
      <c r="C47" s="927">
        <v>1722</v>
      </c>
      <c r="D47" s="927">
        <v>5503</v>
      </c>
    </row>
    <row r="48" spans="1:4" ht="13.5" thickBot="1">
      <c r="A48" s="1100" t="s">
        <v>1277</v>
      </c>
      <c r="B48" s="930">
        <v>9</v>
      </c>
      <c r="C48" s="927">
        <v>1124</v>
      </c>
      <c r="D48" s="927">
        <v>1426</v>
      </c>
    </row>
    <row r="49" spans="1:4" ht="13.5" thickBot="1">
      <c r="A49" s="1101"/>
      <c r="B49" s="930">
        <v>1055</v>
      </c>
      <c r="C49" s="927">
        <v>1973</v>
      </c>
      <c r="D49" s="927">
        <v>7065</v>
      </c>
    </row>
    <row r="50" spans="1:4" ht="13.5" thickBot="1">
      <c r="A50" s="1102"/>
      <c r="B50" s="930">
        <v>1057</v>
      </c>
      <c r="C50" s="927">
        <v>3344</v>
      </c>
      <c r="D50" s="927">
        <v>10466</v>
      </c>
    </row>
    <row r="51" spans="1:4" ht="13.5" thickBot="1">
      <c r="A51" s="1100" t="s">
        <v>1278</v>
      </c>
      <c r="B51" s="930">
        <v>362</v>
      </c>
      <c r="C51" s="927">
        <v>747</v>
      </c>
      <c r="D51" s="927">
        <v>1629</v>
      </c>
    </row>
    <row r="52" spans="1:4" ht="13.5" thickBot="1">
      <c r="A52" s="1102"/>
      <c r="B52" s="930">
        <v>658</v>
      </c>
      <c r="C52" s="927">
        <v>9946</v>
      </c>
      <c r="D52" s="927">
        <v>31387</v>
      </c>
    </row>
    <row r="53" spans="1:4" ht="13.5" thickBot="1">
      <c r="A53" s="1100" t="s">
        <v>1279</v>
      </c>
      <c r="B53" s="930">
        <v>2466</v>
      </c>
      <c r="C53" s="927">
        <v>5821</v>
      </c>
      <c r="D53" s="927">
        <v>3448</v>
      </c>
    </row>
    <row r="54" spans="1:4" ht="13.5" thickBot="1">
      <c r="A54" s="1102"/>
      <c r="B54" s="930">
        <v>2483</v>
      </c>
      <c r="C54" s="927">
        <v>5797</v>
      </c>
      <c r="D54" s="927">
        <v>3427</v>
      </c>
    </row>
    <row r="55" spans="1:4" ht="13.5" thickBot="1">
      <c r="A55" s="1100" t="s">
        <v>1280</v>
      </c>
      <c r="B55" s="930">
        <v>157</v>
      </c>
      <c r="C55" s="927">
        <v>2909</v>
      </c>
      <c r="D55" s="927">
        <v>10039</v>
      </c>
    </row>
    <row r="56" spans="1:4" ht="13.5" thickBot="1">
      <c r="A56" s="1101"/>
      <c r="B56" s="930">
        <v>553</v>
      </c>
      <c r="C56" s="927">
        <v>3716</v>
      </c>
      <c r="D56" s="927">
        <v>11280</v>
      </c>
    </row>
    <row r="57" spans="1:4" ht="13.5" thickBot="1">
      <c r="A57" s="1101"/>
      <c r="B57" s="930">
        <v>645</v>
      </c>
      <c r="C57" s="927">
        <v>2530</v>
      </c>
      <c r="D57" s="927">
        <v>9973</v>
      </c>
    </row>
    <row r="58" spans="1:4" ht="13.5" thickBot="1">
      <c r="A58" s="1101"/>
      <c r="B58" s="930">
        <v>671</v>
      </c>
      <c r="C58" s="927">
        <v>3217</v>
      </c>
      <c r="D58" s="927">
        <v>12134</v>
      </c>
    </row>
    <row r="59" spans="1:4" ht="13.5" thickBot="1">
      <c r="A59" s="1101"/>
      <c r="B59" s="930">
        <v>919</v>
      </c>
      <c r="C59" s="927">
        <v>3266</v>
      </c>
      <c r="D59" s="927">
        <v>11225</v>
      </c>
    </row>
    <row r="60" spans="1:4" ht="13.5" thickBot="1">
      <c r="A60" s="1101"/>
      <c r="B60" s="930">
        <v>952</v>
      </c>
      <c r="C60" s="927">
        <v>4068</v>
      </c>
      <c r="D60" s="927">
        <v>11949</v>
      </c>
    </row>
    <row r="61" spans="1:4" ht="13.5" thickBot="1">
      <c r="A61" s="1102"/>
      <c r="B61" s="930">
        <v>1051</v>
      </c>
      <c r="C61" s="927">
        <v>908</v>
      </c>
      <c r="D61" s="927">
        <v>538</v>
      </c>
    </row>
    <row r="62" spans="1:4" ht="13.5" thickBot="1">
      <c r="A62" s="929" t="s">
        <v>1281</v>
      </c>
      <c r="B62" s="930">
        <v>2365</v>
      </c>
      <c r="C62" s="927">
        <v>13097</v>
      </c>
      <c r="D62" s="927">
        <v>38036</v>
      </c>
    </row>
    <row r="63" spans="1:4" ht="13.5" thickBot="1">
      <c r="A63" s="1100" t="s">
        <v>1282</v>
      </c>
      <c r="B63" s="930">
        <v>291</v>
      </c>
      <c r="C63" s="927">
        <v>770</v>
      </c>
      <c r="D63" s="927">
        <v>1823</v>
      </c>
    </row>
    <row r="64" spans="1:4" ht="13.5" thickBot="1">
      <c r="A64" s="1101"/>
      <c r="B64" s="930">
        <v>293</v>
      </c>
      <c r="C64" s="927">
        <v>1556</v>
      </c>
      <c r="D64" s="927">
        <v>2291</v>
      </c>
    </row>
    <row r="65" spans="1:4" ht="13.5" thickBot="1">
      <c r="A65" s="1102"/>
      <c r="B65" s="930">
        <v>781</v>
      </c>
      <c r="C65" s="927">
        <v>9590</v>
      </c>
      <c r="D65" s="927">
        <v>29869</v>
      </c>
    </row>
    <row r="66" spans="1:4" ht="13.5" thickBot="1">
      <c r="A66" s="1100" t="s">
        <v>1283</v>
      </c>
      <c r="B66" s="930">
        <v>244</v>
      </c>
      <c r="C66" s="927">
        <v>1503</v>
      </c>
      <c r="D66" s="927">
        <v>869</v>
      </c>
    </row>
    <row r="67" spans="1:4" ht="13.5" thickBot="1">
      <c r="A67" s="1101"/>
      <c r="B67" s="930">
        <v>246</v>
      </c>
      <c r="C67" s="927">
        <v>1235</v>
      </c>
      <c r="D67" s="927">
        <v>4384</v>
      </c>
    </row>
    <row r="68" spans="1:4" ht="13.5" thickBot="1">
      <c r="A68" s="1101"/>
      <c r="B68" s="930" t="s">
        <v>1284</v>
      </c>
      <c r="C68" s="927">
        <v>1099</v>
      </c>
      <c r="D68" s="927">
        <v>1126</v>
      </c>
    </row>
    <row r="69" spans="1:4" ht="13.5" thickBot="1">
      <c r="A69" s="1101"/>
      <c r="B69" s="931" t="s">
        <v>1285</v>
      </c>
      <c r="C69" s="932">
        <v>155</v>
      </c>
      <c r="D69" s="932">
        <v>2049</v>
      </c>
    </row>
    <row r="70" spans="1:4" ht="13.5" thickBot="1">
      <c r="A70" s="1102"/>
      <c r="B70" s="931">
        <v>46784</v>
      </c>
      <c r="C70" s="932">
        <v>610</v>
      </c>
      <c r="D70" s="932">
        <v>7913</v>
      </c>
    </row>
    <row r="71" spans="1:4" ht="13.5" thickBot="1">
      <c r="A71" s="929" t="s">
        <v>1286</v>
      </c>
      <c r="B71" s="930">
        <v>1961</v>
      </c>
      <c r="C71" s="927">
        <v>13586</v>
      </c>
      <c r="D71" s="927">
        <v>40831</v>
      </c>
    </row>
    <row r="72" spans="1:4" ht="13.5" thickBot="1">
      <c r="A72" s="1100" t="s">
        <v>1287</v>
      </c>
      <c r="B72" s="930">
        <v>1148</v>
      </c>
      <c r="C72" s="927">
        <v>3997</v>
      </c>
      <c r="D72" s="927">
        <v>8906</v>
      </c>
    </row>
    <row r="73" spans="1:4" ht="13.5" thickBot="1">
      <c r="A73" s="1101"/>
      <c r="B73" s="930">
        <v>1224</v>
      </c>
      <c r="C73" s="927">
        <v>3688</v>
      </c>
      <c r="D73" s="927">
        <v>8351</v>
      </c>
    </row>
    <row r="74" spans="1:4" ht="13.5" thickBot="1">
      <c r="A74" s="1101"/>
      <c r="B74" s="930">
        <v>2003</v>
      </c>
      <c r="C74" s="927">
        <v>5444</v>
      </c>
      <c r="D74" s="927">
        <v>14440</v>
      </c>
    </row>
    <row r="75" spans="1:4" ht="13.5" thickBot="1">
      <c r="A75" s="1102"/>
      <c r="B75" s="930">
        <v>2069</v>
      </c>
      <c r="C75" s="927">
        <v>6391</v>
      </c>
      <c r="D75" s="927">
        <v>18779</v>
      </c>
    </row>
    <row r="76" spans="1:4" ht="13.5" thickBot="1">
      <c r="A76" s="1100" t="s">
        <v>1288</v>
      </c>
      <c r="B76" s="930">
        <v>405</v>
      </c>
      <c r="C76" s="927">
        <v>764</v>
      </c>
      <c r="D76" s="927">
        <v>454</v>
      </c>
    </row>
    <row r="77" spans="1:4" ht="13.5" thickBot="1">
      <c r="A77" s="1102"/>
      <c r="B77" s="930">
        <v>1026</v>
      </c>
      <c r="C77" s="927">
        <v>9296</v>
      </c>
      <c r="D77" s="927">
        <v>27558</v>
      </c>
    </row>
    <row r="78" spans="1:4" ht="13.5" thickBot="1">
      <c r="A78" s="929" t="s">
        <v>1289</v>
      </c>
      <c r="B78" s="930">
        <v>2179</v>
      </c>
      <c r="C78" s="927">
        <v>9233</v>
      </c>
      <c r="D78" s="927">
        <v>50027</v>
      </c>
    </row>
    <row r="79" spans="1:4" ht="13.5" thickBot="1">
      <c r="A79" s="1100" t="s">
        <v>1290</v>
      </c>
      <c r="B79" s="930">
        <v>1315</v>
      </c>
      <c r="C79" s="927">
        <v>872</v>
      </c>
      <c r="D79" s="927">
        <v>2511</v>
      </c>
    </row>
    <row r="80" spans="1:4" ht="13.5" thickBot="1">
      <c r="A80" s="1102"/>
      <c r="B80" s="930">
        <v>1668</v>
      </c>
      <c r="C80" s="927">
        <v>7625</v>
      </c>
      <c r="D80" s="927">
        <v>23738</v>
      </c>
    </row>
    <row r="81" spans="1:4" ht="13.5" thickBot="1">
      <c r="A81" s="1100" t="s">
        <v>1291</v>
      </c>
      <c r="B81" s="930">
        <v>27</v>
      </c>
      <c r="C81" s="927">
        <v>720</v>
      </c>
      <c r="D81" s="927">
        <v>435</v>
      </c>
    </row>
    <row r="82" spans="1:4" ht="13.5" thickBot="1">
      <c r="A82" s="1101"/>
      <c r="B82" s="930">
        <v>124</v>
      </c>
      <c r="C82" s="927">
        <v>1833</v>
      </c>
      <c r="D82" s="927">
        <v>5395</v>
      </c>
    </row>
    <row r="83" spans="1:4" ht="13.5" thickBot="1">
      <c r="A83" s="1101"/>
      <c r="B83" s="930">
        <v>206</v>
      </c>
      <c r="C83" s="927">
        <v>2869</v>
      </c>
      <c r="D83" s="927">
        <v>8424</v>
      </c>
    </row>
    <row r="84" spans="1:4" ht="13.5" thickBot="1">
      <c r="A84" s="1101"/>
      <c r="B84" s="930">
        <v>487</v>
      </c>
      <c r="C84" s="927">
        <v>3655</v>
      </c>
      <c r="D84" s="927">
        <v>12001</v>
      </c>
    </row>
    <row r="85" spans="1:4" ht="13.5" thickBot="1">
      <c r="A85" s="1101"/>
      <c r="B85" s="930">
        <v>597</v>
      </c>
      <c r="C85" s="927">
        <v>2641</v>
      </c>
      <c r="D85" s="927">
        <v>7755</v>
      </c>
    </row>
    <row r="86" spans="1:4" ht="13.5" thickBot="1">
      <c r="A86" s="1101"/>
      <c r="B86" s="930">
        <v>727</v>
      </c>
      <c r="C86" s="927">
        <v>3222</v>
      </c>
      <c r="D86" s="927">
        <v>9568</v>
      </c>
    </row>
    <row r="87" spans="1:4" ht="13.5" thickBot="1">
      <c r="A87" s="1101"/>
      <c r="B87" s="930">
        <v>868</v>
      </c>
      <c r="C87" s="927">
        <v>3224</v>
      </c>
      <c r="D87" s="927">
        <v>9448</v>
      </c>
    </row>
    <row r="88" spans="1:4" ht="13.5" thickBot="1">
      <c r="A88" s="1101"/>
      <c r="B88" s="930">
        <v>1007</v>
      </c>
      <c r="C88" s="927">
        <v>4381</v>
      </c>
      <c r="D88" s="927">
        <v>12816</v>
      </c>
    </row>
    <row r="89" spans="1:4" ht="13.5" thickBot="1">
      <c r="A89" s="1102"/>
      <c r="B89" s="930">
        <v>1039</v>
      </c>
      <c r="C89" s="927">
        <v>962</v>
      </c>
      <c r="D89" s="927">
        <v>565</v>
      </c>
    </row>
    <row r="90" spans="1:4" ht="13.5" thickBot="1">
      <c r="A90" s="1100" t="s">
        <v>0</v>
      </c>
      <c r="B90" s="930" t="s">
        <v>1</v>
      </c>
      <c r="C90" s="927">
        <v>10939</v>
      </c>
      <c r="D90" s="927">
        <v>28977</v>
      </c>
    </row>
    <row r="91" spans="1:4" ht="13.5" thickBot="1">
      <c r="A91" s="1102"/>
      <c r="B91" s="930">
        <v>140</v>
      </c>
      <c r="C91" s="927">
        <v>1634</v>
      </c>
      <c r="D91" s="927">
        <v>4877</v>
      </c>
    </row>
    <row r="92" spans="1:4" ht="13.5" thickBot="1">
      <c r="A92" s="1100" t="s">
        <v>2</v>
      </c>
      <c r="B92" s="930">
        <v>94</v>
      </c>
      <c r="C92" s="927">
        <v>4837</v>
      </c>
      <c r="D92" s="927">
        <v>45296</v>
      </c>
    </row>
    <row r="93" spans="1:4" ht="13.5" thickBot="1">
      <c r="A93" s="1102"/>
      <c r="B93" s="930">
        <v>410</v>
      </c>
      <c r="C93" s="927">
        <v>21719</v>
      </c>
      <c r="D93" s="927">
        <v>72544</v>
      </c>
    </row>
    <row r="94" spans="1:4" ht="13.5" thickBot="1">
      <c r="A94" s="1100" t="s">
        <v>3</v>
      </c>
      <c r="B94" s="930">
        <v>1128</v>
      </c>
      <c r="C94" s="927">
        <v>2738</v>
      </c>
      <c r="D94" s="927">
        <v>11658</v>
      </c>
    </row>
    <row r="95" spans="1:4" ht="13.5" thickBot="1">
      <c r="A95" s="1102"/>
      <c r="B95" s="930">
        <v>1346</v>
      </c>
      <c r="C95" s="927">
        <v>9585</v>
      </c>
      <c r="D95" s="927">
        <v>34678</v>
      </c>
    </row>
    <row r="96" spans="1:4" ht="13.5" thickBot="1">
      <c r="A96" s="1100" t="s">
        <v>4</v>
      </c>
      <c r="B96" s="930">
        <v>75</v>
      </c>
      <c r="C96" s="927">
        <v>1473</v>
      </c>
      <c r="D96" s="927">
        <v>11468</v>
      </c>
    </row>
    <row r="97" spans="1:4" ht="13.5" thickBot="1">
      <c r="A97" s="1102"/>
      <c r="B97" s="930">
        <v>141</v>
      </c>
      <c r="C97" s="927">
        <v>9889</v>
      </c>
      <c r="D97" s="927">
        <v>44218</v>
      </c>
    </row>
    <row r="98" spans="1:4" ht="13.5" thickBot="1">
      <c r="A98" s="929" t="s">
        <v>5</v>
      </c>
      <c r="B98" s="930">
        <v>1209</v>
      </c>
      <c r="C98" s="927">
        <v>6001</v>
      </c>
      <c r="D98" s="927">
        <v>19544</v>
      </c>
    </row>
    <row r="99" spans="1:4" ht="13.5" thickBot="1">
      <c r="A99" s="1100" t="s">
        <v>6</v>
      </c>
      <c r="B99" s="930">
        <v>2366</v>
      </c>
      <c r="C99" s="927">
        <v>2620</v>
      </c>
      <c r="D99" s="927">
        <v>7530</v>
      </c>
    </row>
    <row r="100" spans="1:4" ht="13.5" thickBot="1">
      <c r="A100" s="1102"/>
      <c r="B100" s="930">
        <v>2432</v>
      </c>
      <c r="C100" s="927">
        <v>2694</v>
      </c>
      <c r="D100" s="927">
        <v>7742</v>
      </c>
    </row>
    <row r="101" spans="1:4" ht="13.5" thickBot="1">
      <c r="A101" s="929" t="s">
        <v>7</v>
      </c>
      <c r="B101" s="930">
        <v>1376</v>
      </c>
      <c r="C101" s="927">
        <v>1874</v>
      </c>
      <c r="D101" s="927">
        <v>5409</v>
      </c>
    </row>
    <row r="102" spans="1:4" ht="13.5" thickBot="1">
      <c r="A102" s="929" t="s">
        <v>8</v>
      </c>
      <c r="B102" s="930">
        <v>2180</v>
      </c>
      <c r="C102" s="927">
        <v>6134</v>
      </c>
      <c r="D102" s="927">
        <v>15615</v>
      </c>
    </row>
    <row r="103" spans="1:4" ht="13.5" thickBot="1">
      <c r="A103" s="1100" t="s">
        <v>9</v>
      </c>
      <c r="B103" s="930">
        <v>67</v>
      </c>
      <c r="C103" s="927">
        <v>3271</v>
      </c>
      <c r="D103" s="927">
        <v>25410</v>
      </c>
    </row>
    <row r="104" spans="1:4" ht="13.5" thickBot="1">
      <c r="A104" s="1102"/>
      <c r="B104" s="930">
        <v>292</v>
      </c>
      <c r="C104" s="927">
        <v>12090</v>
      </c>
      <c r="D104" s="927">
        <v>87751</v>
      </c>
    </row>
    <row r="105" spans="1:4" ht="13.5" thickBot="1">
      <c r="A105" s="1100" t="s">
        <v>10</v>
      </c>
      <c r="B105" s="930">
        <v>1598</v>
      </c>
      <c r="C105" s="927">
        <v>1216</v>
      </c>
      <c r="D105" s="927">
        <v>3752</v>
      </c>
    </row>
    <row r="106" spans="1:4" ht="13.5" thickBot="1">
      <c r="A106" s="1101"/>
      <c r="B106" s="930">
        <v>1641</v>
      </c>
      <c r="C106" s="927">
        <v>1224</v>
      </c>
      <c r="D106" s="927">
        <v>3810</v>
      </c>
    </row>
    <row r="107" spans="1:4" ht="13.5" thickBot="1">
      <c r="A107" s="1102"/>
      <c r="B107" s="930">
        <v>1691</v>
      </c>
      <c r="C107" s="927">
        <v>1226</v>
      </c>
      <c r="D107" s="927">
        <v>3868</v>
      </c>
    </row>
    <row r="108" spans="1:4" ht="13.5" thickBot="1">
      <c r="A108" s="929" t="s">
        <v>11</v>
      </c>
      <c r="B108" s="930" t="s">
        <v>12</v>
      </c>
      <c r="C108" s="927">
        <v>624</v>
      </c>
      <c r="D108" s="927">
        <v>1872</v>
      </c>
    </row>
    <row r="109" spans="1:4" ht="13.5" thickBot="1">
      <c r="A109" s="1100" t="s">
        <v>13</v>
      </c>
      <c r="B109" s="930">
        <v>221</v>
      </c>
      <c r="C109" s="927">
        <v>2816</v>
      </c>
      <c r="D109" s="927">
        <v>11313</v>
      </c>
    </row>
    <row r="110" spans="1:4" ht="13.5" thickBot="1">
      <c r="A110" s="1101"/>
      <c r="B110" s="930">
        <v>465</v>
      </c>
      <c r="C110" s="927">
        <v>3596</v>
      </c>
      <c r="D110" s="927">
        <v>14107</v>
      </c>
    </row>
    <row r="111" spans="1:4" ht="13.5" thickBot="1">
      <c r="A111" s="1101"/>
      <c r="B111" s="930">
        <v>584</v>
      </c>
      <c r="C111" s="927">
        <v>2684</v>
      </c>
      <c r="D111" s="927">
        <v>10415</v>
      </c>
    </row>
    <row r="112" spans="1:4" ht="13.5" thickBot="1">
      <c r="A112" s="1101"/>
      <c r="B112" s="930">
        <v>745</v>
      </c>
      <c r="C112" s="927">
        <v>3181</v>
      </c>
      <c r="D112" s="927">
        <v>13115</v>
      </c>
    </row>
    <row r="113" spans="1:4" ht="13.5" thickBot="1">
      <c r="A113" s="1102"/>
      <c r="B113" s="930">
        <v>852</v>
      </c>
      <c r="C113" s="927">
        <v>7436</v>
      </c>
      <c r="D113" s="927">
        <v>25743</v>
      </c>
    </row>
    <row r="114" spans="1:4" ht="13.5" thickBot="1">
      <c r="A114" s="929" t="s">
        <v>14</v>
      </c>
      <c r="B114" s="930" t="s">
        <v>15</v>
      </c>
      <c r="C114" s="927">
        <v>624</v>
      </c>
      <c r="D114" s="927">
        <v>390</v>
      </c>
    </row>
    <row r="115" spans="1:4" ht="13.5" thickBot="1">
      <c r="A115" s="1100" t="s">
        <v>16</v>
      </c>
      <c r="B115" s="930">
        <v>1493</v>
      </c>
      <c r="C115" s="927">
        <v>2627</v>
      </c>
      <c r="D115" s="927">
        <v>7711</v>
      </c>
    </row>
    <row r="116" spans="1:4" ht="13.5" thickBot="1">
      <c r="A116" s="1102"/>
      <c r="B116" s="930">
        <v>1496</v>
      </c>
      <c r="C116" s="927">
        <v>2085</v>
      </c>
      <c r="D116" s="927">
        <v>6574</v>
      </c>
    </row>
    <row r="117" spans="1:4" ht="13.5" thickBot="1">
      <c r="A117" s="929" t="s">
        <v>17</v>
      </c>
      <c r="B117" s="930">
        <v>1720</v>
      </c>
      <c r="C117" s="927">
        <v>8948</v>
      </c>
      <c r="D117" s="927">
        <v>28752</v>
      </c>
    </row>
    <row r="118" spans="1:4" ht="13.5" thickBot="1">
      <c r="A118" s="1100" t="s">
        <v>18</v>
      </c>
      <c r="B118" s="930">
        <v>1285</v>
      </c>
      <c r="C118" s="927">
        <v>6292</v>
      </c>
      <c r="D118" s="927">
        <v>18577</v>
      </c>
    </row>
    <row r="119" spans="1:4" ht="13.5" thickBot="1">
      <c r="A119" s="1101"/>
      <c r="B119" s="930">
        <v>1590</v>
      </c>
      <c r="C119" s="927">
        <v>5586</v>
      </c>
      <c r="D119" s="927">
        <v>23943</v>
      </c>
    </row>
    <row r="120" spans="1:4" ht="13.5" thickBot="1">
      <c r="A120" s="1101"/>
      <c r="B120" s="930">
        <v>2135</v>
      </c>
      <c r="C120" s="927">
        <v>5140</v>
      </c>
      <c r="D120" s="927">
        <v>27353</v>
      </c>
    </row>
    <row r="121" spans="1:4" ht="13.5" thickBot="1">
      <c r="A121" s="1102"/>
      <c r="B121" s="930">
        <v>2248</v>
      </c>
      <c r="C121" s="927">
        <v>1970</v>
      </c>
      <c r="D121" s="927">
        <v>14826</v>
      </c>
    </row>
    <row r="122" spans="1:4" ht="13.5" thickBot="1">
      <c r="A122" s="1100" t="s">
        <v>19</v>
      </c>
      <c r="B122" s="930">
        <v>1106</v>
      </c>
      <c r="C122" s="927">
        <v>2411</v>
      </c>
      <c r="D122" s="927">
        <v>1440</v>
      </c>
    </row>
    <row r="123" spans="1:4" ht="13.5" thickBot="1">
      <c r="A123" s="1101"/>
      <c r="B123" s="930">
        <v>1167</v>
      </c>
      <c r="C123" s="927">
        <v>5862</v>
      </c>
      <c r="D123" s="927">
        <v>17272</v>
      </c>
    </row>
    <row r="124" spans="1:4" ht="13.5" thickBot="1">
      <c r="A124" s="1101"/>
      <c r="B124" s="930">
        <v>1243</v>
      </c>
      <c r="C124" s="927">
        <v>3059</v>
      </c>
      <c r="D124" s="927">
        <v>9024</v>
      </c>
    </row>
    <row r="125" spans="1:4" ht="13.5" thickBot="1">
      <c r="A125" s="1102"/>
      <c r="B125" s="930">
        <v>1536</v>
      </c>
      <c r="C125" s="927">
        <v>4177</v>
      </c>
      <c r="D125" s="927">
        <v>33797</v>
      </c>
    </row>
    <row r="126" spans="1:4" ht="13.5" thickBot="1">
      <c r="A126" s="929" t="s">
        <v>20</v>
      </c>
      <c r="B126" s="930" t="s">
        <v>21</v>
      </c>
      <c r="C126" s="927">
        <v>624</v>
      </c>
      <c r="D126" s="927">
        <v>1872</v>
      </c>
    </row>
    <row r="127" spans="1:4" ht="13.5" thickBot="1">
      <c r="A127" s="1100" t="s">
        <v>22</v>
      </c>
      <c r="B127" s="930">
        <v>2001</v>
      </c>
      <c r="C127" s="927">
        <v>344</v>
      </c>
      <c r="D127" s="927">
        <v>2576</v>
      </c>
    </row>
    <row r="128" spans="1:4" ht="13.5" thickBot="1">
      <c r="A128" s="1102"/>
      <c r="B128" s="930">
        <v>2002</v>
      </c>
      <c r="C128" s="927">
        <v>582</v>
      </c>
      <c r="D128" s="927">
        <v>2703</v>
      </c>
    </row>
    <row r="129" spans="1:4" ht="13.5" thickBot="1">
      <c r="A129" s="929" t="s">
        <v>23</v>
      </c>
      <c r="B129" s="930">
        <v>2316</v>
      </c>
      <c r="C129" s="927">
        <v>1624</v>
      </c>
      <c r="D129" s="927">
        <v>5330</v>
      </c>
    </row>
    <row r="130" spans="1:4" ht="13.5" thickBot="1">
      <c r="A130" s="1100" t="s">
        <v>24</v>
      </c>
      <c r="B130" s="930">
        <v>1161</v>
      </c>
      <c r="C130" s="927">
        <v>1198</v>
      </c>
      <c r="D130" s="927">
        <v>3523</v>
      </c>
    </row>
    <row r="131" spans="1:4" ht="13.5" thickBot="1">
      <c r="A131" s="1102"/>
      <c r="B131" s="930">
        <v>1180</v>
      </c>
      <c r="C131" s="927">
        <v>1477</v>
      </c>
      <c r="D131" s="927">
        <v>4344</v>
      </c>
    </row>
    <row r="132" spans="1:4" ht="13.5" thickBot="1">
      <c r="A132" s="929" t="s">
        <v>25</v>
      </c>
      <c r="B132" s="930">
        <v>4</v>
      </c>
      <c r="C132" s="927">
        <v>1245</v>
      </c>
      <c r="D132" s="927">
        <v>3428</v>
      </c>
    </row>
    <row r="133" spans="1:4" ht="13.5" thickBot="1">
      <c r="A133" s="929" t="s">
        <v>26</v>
      </c>
      <c r="B133" s="930">
        <v>1925</v>
      </c>
      <c r="C133" s="927">
        <v>5261</v>
      </c>
      <c r="D133" s="927">
        <v>15517</v>
      </c>
    </row>
    <row r="134" spans="1:4" ht="13.5" thickBot="1">
      <c r="A134" s="1100" t="s">
        <v>27</v>
      </c>
      <c r="B134" s="930">
        <v>1898</v>
      </c>
      <c r="C134" s="927">
        <v>5667</v>
      </c>
      <c r="D134" s="927">
        <v>17072</v>
      </c>
    </row>
    <row r="135" spans="1:4" ht="13.5" thickBot="1">
      <c r="A135" s="1102"/>
      <c r="B135" s="930">
        <v>1983</v>
      </c>
      <c r="C135" s="927">
        <v>919</v>
      </c>
      <c r="D135" s="927">
        <v>549</v>
      </c>
    </row>
    <row r="136" spans="1:4" ht="13.5" thickBot="1">
      <c r="A136" s="929" t="s">
        <v>28</v>
      </c>
      <c r="B136" s="930">
        <v>2081</v>
      </c>
      <c r="C136" s="927">
        <v>2639</v>
      </c>
      <c r="D136" s="927">
        <v>3391</v>
      </c>
    </row>
    <row r="137" spans="1:4" ht="13.5" thickBot="1">
      <c r="A137" s="1100" t="s">
        <v>29</v>
      </c>
      <c r="B137" s="930">
        <v>1092</v>
      </c>
      <c r="C137" s="927">
        <v>7333</v>
      </c>
      <c r="D137" s="927">
        <v>20560</v>
      </c>
    </row>
    <row r="138" spans="1:4" ht="13.5" thickBot="1">
      <c r="A138" s="1102"/>
      <c r="B138" s="930">
        <v>1093</v>
      </c>
      <c r="C138" s="927">
        <v>3759</v>
      </c>
      <c r="D138" s="927">
        <v>11945</v>
      </c>
    </row>
    <row r="139" spans="1:4" ht="13.5" thickBot="1">
      <c r="A139" s="929" t="s">
        <v>30</v>
      </c>
      <c r="B139" s="930">
        <v>2305</v>
      </c>
      <c r="C139" s="927">
        <v>3674</v>
      </c>
      <c r="D139" s="927">
        <v>10910</v>
      </c>
    </row>
    <row r="140" spans="1:4" ht="13.5" thickBot="1">
      <c r="A140" s="1100" t="s">
        <v>31</v>
      </c>
      <c r="B140" s="930">
        <v>2174</v>
      </c>
      <c r="C140" s="927">
        <v>1855</v>
      </c>
      <c r="D140" s="927">
        <v>5575</v>
      </c>
    </row>
    <row r="141" spans="1:4" ht="13.5" thickBot="1">
      <c r="A141" s="1102"/>
      <c r="B141" s="930">
        <v>2281</v>
      </c>
      <c r="C141" s="927">
        <v>5554</v>
      </c>
      <c r="D141" s="927">
        <v>17102</v>
      </c>
    </row>
    <row r="142" spans="1:4" ht="13.5" thickBot="1">
      <c r="A142" s="1100" t="s">
        <v>32</v>
      </c>
      <c r="B142" s="930">
        <v>268</v>
      </c>
      <c r="C142" s="927">
        <v>755</v>
      </c>
      <c r="D142" s="927">
        <v>453</v>
      </c>
    </row>
    <row r="143" spans="1:4" ht="13.5" thickBot="1">
      <c r="A143" s="1101"/>
      <c r="B143" s="930">
        <v>316</v>
      </c>
      <c r="C143" s="927">
        <v>1510</v>
      </c>
      <c r="D143" s="927">
        <v>5812</v>
      </c>
    </row>
    <row r="144" spans="1:4" ht="13.5" thickBot="1">
      <c r="A144" s="1101"/>
      <c r="B144" s="930">
        <v>429</v>
      </c>
      <c r="C144" s="927">
        <v>1229</v>
      </c>
      <c r="D144" s="927">
        <v>3680</v>
      </c>
    </row>
    <row r="145" spans="1:4" ht="13.5" thickBot="1">
      <c r="A145" s="1101"/>
      <c r="B145" s="930">
        <v>564</v>
      </c>
      <c r="C145" s="927">
        <v>8071</v>
      </c>
      <c r="D145" s="927">
        <v>26306</v>
      </c>
    </row>
    <row r="146" spans="1:4" ht="13.5" thickBot="1">
      <c r="A146" s="1102"/>
      <c r="B146" s="930">
        <v>2017</v>
      </c>
      <c r="C146" s="927">
        <v>1159</v>
      </c>
      <c r="D146" s="927">
        <v>4531</v>
      </c>
    </row>
    <row r="147" spans="1:4" ht="13.5" thickBot="1">
      <c r="A147" s="929" t="s">
        <v>33</v>
      </c>
      <c r="B147" s="930">
        <v>2221</v>
      </c>
      <c r="C147" s="927">
        <v>5478</v>
      </c>
      <c r="D147" s="927">
        <v>14106</v>
      </c>
    </row>
    <row r="148" spans="1:4" ht="13.5" thickBot="1">
      <c r="A148" s="1100" t="s">
        <v>34</v>
      </c>
      <c r="B148" s="930">
        <v>17</v>
      </c>
      <c r="C148" s="927">
        <v>118</v>
      </c>
      <c r="D148" s="927">
        <v>134</v>
      </c>
    </row>
    <row r="149" spans="1:4" ht="13.5" thickBot="1">
      <c r="A149" s="1101"/>
      <c r="B149" s="930">
        <v>1100</v>
      </c>
      <c r="C149" s="927">
        <v>1096</v>
      </c>
      <c r="D149" s="927">
        <v>3295</v>
      </c>
    </row>
    <row r="150" spans="1:4" ht="13.5" thickBot="1">
      <c r="A150" s="1101"/>
      <c r="B150" s="930">
        <v>2283</v>
      </c>
      <c r="C150" s="927">
        <v>2004</v>
      </c>
      <c r="D150" s="927">
        <v>1200</v>
      </c>
    </row>
    <row r="151" spans="1:4" ht="13.5" thickBot="1">
      <c r="A151" s="1101"/>
      <c r="B151" s="930">
        <v>2401</v>
      </c>
      <c r="C151" s="927">
        <v>7487</v>
      </c>
      <c r="D151" s="927">
        <v>4439</v>
      </c>
    </row>
    <row r="152" spans="1:4" ht="13.5" thickBot="1">
      <c r="A152" s="1101"/>
      <c r="B152" s="930">
        <v>2465</v>
      </c>
      <c r="C152" s="927">
        <v>889</v>
      </c>
      <c r="D152" s="927">
        <v>634</v>
      </c>
    </row>
    <row r="153" spans="1:4" ht="13.5" thickBot="1">
      <c r="A153" s="1101"/>
      <c r="B153" s="930">
        <v>2497</v>
      </c>
      <c r="C153" s="927">
        <v>2830</v>
      </c>
      <c r="D153" s="927">
        <v>2456</v>
      </c>
    </row>
    <row r="154" spans="1:4" ht="13.5" thickBot="1">
      <c r="A154" s="1101"/>
      <c r="B154" s="930">
        <v>2498</v>
      </c>
      <c r="C154" s="927">
        <v>1388</v>
      </c>
      <c r="D154" s="927">
        <v>1030</v>
      </c>
    </row>
    <row r="155" spans="1:4" ht="13.5" thickBot="1">
      <c r="A155" s="1101"/>
      <c r="B155" s="930" t="s">
        <v>35</v>
      </c>
      <c r="C155" s="927">
        <v>427</v>
      </c>
      <c r="D155" s="927">
        <v>292</v>
      </c>
    </row>
    <row r="156" spans="1:4" ht="13.5" thickBot="1">
      <c r="A156" s="1101"/>
      <c r="B156" s="930" t="s">
        <v>36</v>
      </c>
      <c r="C156" s="927">
        <v>416</v>
      </c>
      <c r="D156" s="927">
        <v>286</v>
      </c>
    </row>
    <row r="157" spans="1:4" ht="13.5" thickBot="1">
      <c r="A157" s="1102"/>
      <c r="B157" s="930" t="s">
        <v>37</v>
      </c>
      <c r="C157" s="927">
        <v>416</v>
      </c>
      <c r="D157" s="927">
        <v>891</v>
      </c>
    </row>
    <row r="158" spans="1:4" ht="13.5" thickBot="1">
      <c r="A158" s="1100" t="s">
        <v>38</v>
      </c>
      <c r="B158" s="930" t="s">
        <v>674</v>
      </c>
      <c r="C158" s="927">
        <v>9675</v>
      </c>
      <c r="D158" s="927">
        <v>8324</v>
      </c>
    </row>
    <row r="159" spans="1:4" ht="13.5" thickBot="1">
      <c r="A159" s="1102"/>
      <c r="B159" s="930" t="s">
        <v>675</v>
      </c>
      <c r="C159" s="927">
        <v>6157</v>
      </c>
      <c r="D159" s="927">
        <v>1053</v>
      </c>
    </row>
    <row r="160" spans="1:4" ht="13.5" thickBot="1">
      <c r="A160" s="929" t="s">
        <v>39</v>
      </c>
      <c r="B160" s="930" t="s">
        <v>676</v>
      </c>
      <c r="C160" s="927">
        <v>4905</v>
      </c>
      <c r="D160" s="927">
        <v>7598</v>
      </c>
    </row>
    <row r="161" spans="1:4" ht="13.5" thickBot="1">
      <c r="A161" s="929" t="s">
        <v>40</v>
      </c>
      <c r="B161" s="930" t="s">
        <v>677</v>
      </c>
      <c r="C161" s="927">
        <v>1194</v>
      </c>
      <c r="D161" s="927">
        <v>219</v>
      </c>
    </row>
    <row r="162" spans="1:4" ht="13.5" thickBot="1">
      <c r="A162" s="929" t="s">
        <v>41</v>
      </c>
      <c r="B162" s="930" t="s">
        <v>42</v>
      </c>
      <c r="C162" s="927">
        <v>885</v>
      </c>
      <c r="D162" s="927">
        <v>123</v>
      </c>
    </row>
    <row r="163" spans="1:4" ht="13.5" thickBot="1">
      <c r="A163" s="929" t="s">
        <v>43</v>
      </c>
      <c r="B163" s="930" t="s">
        <v>678</v>
      </c>
      <c r="C163" s="927">
        <v>15602</v>
      </c>
      <c r="D163" s="927">
        <v>2652</v>
      </c>
    </row>
    <row r="164" spans="1:4" ht="13.5" thickBot="1">
      <c r="A164" s="929" t="s">
        <v>44</v>
      </c>
      <c r="B164" s="930" t="s">
        <v>679</v>
      </c>
      <c r="C164" s="927">
        <v>26302</v>
      </c>
      <c r="D164" s="927">
        <v>4426</v>
      </c>
    </row>
    <row r="165" spans="1:4" ht="13.5" thickBot="1">
      <c r="A165" s="929" t="s">
        <v>45</v>
      </c>
      <c r="B165" s="930" t="s">
        <v>680</v>
      </c>
      <c r="C165" s="927">
        <v>14453</v>
      </c>
      <c r="D165" s="927">
        <v>34508</v>
      </c>
    </row>
    <row r="166" spans="1:4" ht="13.5" thickBot="1">
      <c r="A166" s="929" t="s">
        <v>46</v>
      </c>
      <c r="B166" s="930" t="s">
        <v>681</v>
      </c>
      <c r="C166" s="927">
        <v>12179</v>
      </c>
      <c r="D166" s="927">
        <v>1999</v>
      </c>
    </row>
    <row r="167" spans="1:4" ht="13.5" thickBot="1">
      <c r="A167" s="929" t="s">
        <v>47</v>
      </c>
      <c r="B167" s="930" t="s">
        <v>682</v>
      </c>
      <c r="C167" s="927">
        <v>9104</v>
      </c>
      <c r="D167" s="927">
        <v>1862</v>
      </c>
    </row>
    <row r="168" spans="1:4" ht="13.5" thickBot="1">
      <c r="A168" s="929" t="s">
        <v>48</v>
      </c>
      <c r="B168" s="930" t="s">
        <v>683</v>
      </c>
      <c r="C168" s="927">
        <v>11947</v>
      </c>
      <c r="D168" s="927">
        <v>1994</v>
      </c>
    </row>
    <row r="169" spans="1:4" ht="13.5" thickBot="1">
      <c r="A169" s="929" t="s">
        <v>49</v>
      </c>
      <c r="B169" s="930" t="s">
        <v>50</v>
      </c>
      <c r="C169" s="927">
        <v>111</v>
      </c>
      <c r="D169" s="927">
        <v>44</v>
      </c>
    </row>
    <row r="170" spans="1:4" ht="13.5" thickBot="1">
      <c r="A170" s="929" t="s">
        <v>51</v>
      </c>
      <c r="B170" s="930" t="s">
        <v>684</v>
      </c>
      <c r="C170" s="927">
        <v>12489</v>
      </c>
      <c r="D170" s="927">
        <v>2095</v>
      </c>
    </row>
    <row r="171" spans="1:4" ht="13.5" thickBot="1">
      <c r="A171" s="929" t="s">
        <v>52</v>
      </c>
      <c r="B171" s="930" t="s">
        <v>685</v>
      </c>
      <c r="C171" s="927">
        <v>11015</v>
      </c>
      <c r="D171" s="927">
        <v>2275</v>
      </c>
    </row>
    <row r="172" spans="1:4" ht="13.5" thickBot="1">
      <c r="A172" s="1100" t="s">
        <v>53</v>
      </c>
      <c r="B172" s="930" t="s">
        <v>686</v>
      </c>
      <c r="C172" s="927">
        <v>16127</v>
      </c>
      <c r="D172" s="927">
        <v>2797</v>
      </c>
    </row>
    <row r="173" spans="1:4" ht="13.5" thickBot="1">
      <c r="A173" s="1102"/>
      <c r="B173" s="930" t="s">
        <v>687</v>
      </c>
      <c r="C173" s="927">
        <v>33266</v>
      </c>
      <c r="D173" s="927">
        <v>6140</v>
      </c>
    </row>
    <row r="174" spans="1:4" ht="13.5" thickBot="1">
      <c r="A174" s="929" t="s">
        <v>49</v>
      </c>
      <c r="B174" s="930" t="s">
        <v>54</v>
      </c>
      <c r="C174" s="927">
        <v>8408</v>
      </c>
      <c r="D174" s="927">
        <v>1745</v>
      </c>
    </row>
    <row r="175" spans="1:4" ht="13.5" thickBot="1">
      <c r="A175" s="1100" t="s">
        <v>55</v>
      </c>
      <c r="B175" s="930" t="s">
        <v>688</v>
      </c>
      <c r="C175" s="927">
        <v>13109</v>
      </c>
      <c r="D175" s="927">
        <v>2722</v>
      </c>
    </row>
    <row r="176" spans="1:4" ht="13.5" thickBot="1">
      <c r="A176" s="1102"/>
      <c r="B176" s="930" t="s">
        <v>689</v>
      </c>
      <c r="C176" s="927">
        <v>8630</v>
      </c>
      <c r="D176" s="927">
        <v>1223</v>
      </c>
    </row>
    <row r="177" spans="1:4" ht="13.5" thickBot="1">
      <c r="A177" s="929" t="s">
        <v>56</v>
      </c>
      <c r="B177" s="930" t="s">
        <v>690</v>
      </c>
      <c r="C177" s="927">
        <v>8971</v>
      </c>
      <c r="D177" s="927">
        <v>990</v>
      </c>
    </row>
    <row r="178" spans="1:4" ht="13.5" thickBot="1">
      <c r="A178" s="929" t="s">
        <v>49</v>
      </c>
      <c r="B178" s="930" t="s">
        <v>57</v>
      </c>
      <c r="C178" s="927">
        <v>134</v>
      </c>
      <c r="D178" s="927">
        <v>29</v>
      </c>
    </row>
    <row r="179" spans="1:4" ht="13.5" thickBot="1">
      <c r="A179" s="929" t="s">
        <v>58</v>
      </c>
      <c r="B179" s="930" t="s">
        <v>59</v>
      </c>
      <c r="C179" s="927">
        <v>8138</v>
      </c>
      <c r="D179" s="927">
        <v>1040</v>
      </c>
    </row>
    <row r="180" spans="1:4" ht="13.5" thickBot="1">
      <c r="A180" s="929" t="s">
        <v>60</v>
      </c>
      <c r="B180" s="930" t="s">
        <v>691</v>
      </c>
      <c r="C180" s="927">
        <v>2018</v>
      </c>
      <c r="D180" s="927">
        <v>355</v>
      </c>
    </row>
    <row r="181" spans="1:4" ht="13.5" thickBot="1">
      <c r="A181" s="929" t="s">
        <v>61</v>
      </c>
      <c r="B181" s="930" t="s">
        <v>692</v>
      </c>
      <c r="C181" s="927">
        <v>28985</v>
      </c>
      <c r="D181" s="927">
        <v>4765</v>
      </c>
    </row>
    <row r="182" spans="1:4" ht="13.5" thickBot="1">
      <c r="A182" s="929" t="s">
        <v>62</v>
      </c>
      <c r="B182" s="930" t="s">
        <v>693</v>
      </c>
      <c r="C182" s="927">
        <v>20292</v>
      </c>
      <c r="D182" s="927">
        <v>2761</v>
      </c>
    </row>
    <row r="183" spans="1:4" ht="13.5" thickBot="1">
      <c r="A183" s="929" t="s">
        <v>63</v>
      </c>
      <c r="B183" s="930" t="s">
        <v>694</v>
      </c>
      <c r="C183" s="927">
        <v>14066</v>
      </c>
      <c r="D183" s="927">
        <v>31181</v>
      </c>
    </row>
    <row r="184" spans="1:4" ht="13.5" thickBot="1">
      <c r="A184" s="1100" t="s">
        <v>64</v>
      </c>
      <c r="B184" s="930" t="s">
        <v>695</v>
      </c>
      <c r="C184" s="927">
        <v>8662</v>
      </c>
      <c r="D184" s="927">
        <v>21017</v>
      </c>
    </row>
    <row r="185" spans="1:4" ht="13.5" thickBot="1">
      <c r="A185" s="1102"/>
      <c r="B185" s="930" t="s">
        <v>696</v>
      </c>
      <c r="C185" s="927">
        <v>3980</v>
      </c>
      <c r="D185" s="927">
        <v>9677</v>
      </c>
    </row>
    <row r="186" spans="1:4" ht="13.5" thickBot="1">
      <c r="A186" s="1103"/>
      <c r="B186" s="1103"/>
      <c r="C186" s="1103"/>
      <c r="D186" s="1103"/>
    </row>
    <row r="187" spans="1:4" ht="13.5" thickBot="1">
      <c r="A187" s="1100" t="s">
        <v>49</v>
      </c>
      <c r="B187" s="930" t="s">
        <v>65</v>
      </c>
      <c r="C187" s="927">
        <v>208</v>
      </c>
      <c r="D187" s="927">
        <v>82</v>
      </c>
    </row>
    <row r="188" spans="1:4" ht="13.5" thickBot="1">
      <c r="A188" s="1101"/>
      <c r="B188" s="930" t="s">
        <v>66</v>
      </c>
      <c r="C188" s="927">
        <v>2995</v>
      </c>
      <c r="D188" s="927">
        <v>810</v>
      </c>
    </row>
    <row r="189" spans="1:4" ht="13.5" thickBot="1">
      <c r="A189" s="1102"/>
      <c r="B189" s="930" t="s">
        <v>67</v>
      </c>
      <c r="C189" s="927">
        <v>1465</v>
      </c>
      <c r="D189" s="927">
        <v>274</v>
      </c>
    </row>
    <row r="190" spans="1:4" ht="13.5" thickBot="1">
      <c r="A190" s="929" t="s">
        <v>68</v>
      </c>
      <c r="B190" s="930" t="s">
        <v>697</v>
      </c>
      <c r="C190" s="927">
        <v>21922</v>
      </c>
      <c r="D190" s="927">
        <v>4129</v>
      </c>
    </row>
    <row r="191" spans="1:4" ht="13.5" thickBot="1">
      <c r="A191" s="929" t="s">
        <v>49</v>
      </c>
      <c r="B191" s="930" t="s">
        <v>69</v>
      </c>
      <c r="C191" s="927">
        <v>174</v>
      </c>
      <c r="D191" s="927">
        <v>36</v>
      </c>
    </row>
    <row r="192" spans="1:4" ht="13.5" thickBot="1">
      <c r="A192" s="929" t="s">
        <v>70</v>
      </c>
      <c r="B192" s="930" t="s">
        <v>698</v>
      </c>
      <c r="C192" s="927">
        <v>8632</v>
      </c>
      <c r="D192" s="927">
        <v>1794</v>
      </c>
    </row>
    <row r="193" spans="1:4" ht="13.5" thickBot="1">
      <c r="A193" s="929" t="s">
        <v>71</v>
      </c>
      <c r="B193" s="930" t="s">
        <v>72</v>
      </c>
      <c r="C193" s="927">
        <v>2733</v>
      </c>
      <c r="D193" s="927">
        <v>836</v>
      </c>
    </row>
    <row r="194" spans="1:4" ht="13.5" thickBot="1">
      <c r="A194" s="929" t="s">
        <v>73</v>
      </c>
      <c r="B194" s="930" t="s">
        <v>74</v>
      </c>
      <c r="C194" s="927">
        <v>1108</v>
      </c>
      <c r="D194" s="927">
        <v>207</v>
      </c>
    </row>
    <row r="195" spans="1:4" ht="13.5" thickBot="1">
      <c r="A195" s="1100" t="s">
        <v>75</v>
      </c>
      <c r="B195" s="930" t="s">
        <v>76</v>
      </c>
      <c r="C195" s="927">
        <v>19633</v>
      </c>
      <c r="D195" s="927">
        <v>76761</v>
      </c>
    </row>
    <row r="196" spans="1:4" ht="13.5" thickBot="1">
      <c r="A196" s="1102"/>
      <c r="B196" s="930" t="s">
        <v>77</v>
      </c>
      <c r="C196" s="927">
        <v>32226</v>
      </c>
      <c r="D196" s="927">
        <v>76763</v>
      </c>
    </row>
    <row r="197" spans="1:4" ht="13.5" thickBot="1">
      <c r="A197" s="929" t="s">
        <v>49</v>
      </c>
      <c r="B197" s="930" t="s">
        <v>78</v>
      </c>
      <c r="C197" s="927">
        <v>5739</v>
      </c>
      <c r="D197" s="927">
        <v>832</v>
      </c>
    </row>
    <row r="198" spans="1:4" ht="13.5" thickBot="1">
      <c r="A198" s="929" t="s">
        <v>79</v>
      </c>
      <c r="B198" s="930" t="s">
        <v>699</v>
      </c>
      <c r="C198" s="927">
        <v>8084</v>
      </c>
      <c r="D198" s="927">
        <v>15162</v>
      </c>
    </row>
    <row r="199" spans="1:4" ht="13.5" thickBot="1">
      <c r="A199" s="929" t="s">
        <v>80</v>
      </c>
      <c r="B199" s="930" t="s">
        <v>700</v>
      </c>
      <c r="C199" s="927">
        <v>13907</v>
      </c>
      <c r="D199" s="927">
        <v>1366</v>
      </c>
    </row>
    <row r="200" spans="1:4" ht="13.5" thickBot="1">
      <c r="A200" s="929" t="s">
        <v>81</v>
      </c>
      <c r="B200" s="930" t="s">
        <v>82</v>
      </c>
      <c r="C200" s="927">
        <v>656</v>
      </c>
      <c r="D200" s="927">
        <v>136</v>
      </c>
    </row>
    <row r="201" spans="1:4" ht="13.5" thickBot="1">
      <c r="A201" s="1100" t="s">
        <v>49</v>
      </c>
      <c r="B201" s="930" t="s">
        <v>701</v>
      </c>
      <c r="C201" s="927">
        <v>12838</v>
      </c>
      <c r="D201" s="927">
        <v>1300</v>
      </c>
    </row>
    <row r="202" spans="1:4" ht="13.5" thickBot="1">
      <c r="A202" s="1102"/>
      <c r="B202" s="930" t="s">
        <v>702</v>
      </c>
      <c r="C202" s="927">
        <v>6345</v>
      </c>
      <c r="D202" s="927">
        <v>1132</v>
      </c>
    </row>
    <row r="203" spans="1:4" ht="13.5" thickBot="1">
      <c r="A203" s="1100" t="s">
        <v>84</v>
      </c>
      <c r="B203" s="930" t="s">
        <v>703</v>
      </c>
      <c r="C203" s="927">
        <v>817</v>
      </c>
      <c r="D203" s="927">
        <v>114</v>
      </c>
    </row>
    <row r="204" spans="1:4" ht="13.5" thickBot="1">
      <c r="A204" s="1102"/>
      <c r="B204" s="930" t="s">
        <v>704</v>
      </c>
      <c r="C204" s="927">
        <v>2284</v>
      </c>
      <c r="D204" s="927">
        <v>421</v>
      </c>
    </row>
    <row r="205" spans="1:4" ht="13.5" thickBot="1">
      <c r="A205" s="1100" t="s">
        <v>85</v>
      </c>
      <c r="B205" s="930" t="s">
        <v>705</v>
      </c>
      <c r="C205" s="927">
        <v>13847</v>
      </c>
      <c r="D205" s="927">
        <v>1590</v>
      </c>
    </row>
    <row r="206" spans="1:4" ht="13.5" thickBot="1">
      <c r="A206" s="1102"/>
      <c r="B206" s="930" t="s">
        <v>86</v>
      </c>
      <c r="C206" s="927">
        <v>7202</v>
      </c>
      <c r="D206" s="927">
        <v>1045</v>
      </c>
    </row>
    <row r="207" spans="1:4" ht="13.5" thickBot="1">
      <c r="A207" s="929" t="s">
        <v>87</v>
      </c>
      <c r="B207" s="930" t="s">
        <v>88</v>
      </c>
      <c r="C207" s="927">
        <v>21235</v>
      </c>
      <c r="D207" s="927">
        <v>2867</v>
      </c>
    </row>
    <row r="208" spans="1:4" ht="13.5" thickBot="1">
      <c r="A208" s="1100" t="s">
        <v>89</v>
      </c>
      <c r="B208" s="930" t="s">
        <v>90</v>
      </c>
      <c r="C208" s="927">
        <v>21957</v>
      </c>
      <c r="D208" s="927">
        <v>2485</v>
      </c>
    </row>
    <row r="209" spans="1:4" ht="13.5" thickBot="1">
      <c r="A209" s="1102"/>
      <c r="B209" s="930" t="s">
        <v>91</v>
      </c>
      <c r="C209" s="927">
        <v>5983</v>
      </c>
      <c r="D209" s="927">
        <v>868</v>
      </c>
    </row>
    <row r="210" spans="1:4" ht="13.5" thickBot="1">
      <c r="A210" s="929" t="s">
        <v>49</v>
      </c>
      <c r="B210" s="930" t="s">
        <v>92</v>
      </c>
      <c r="C210" s="927">
        <v>3279</v>
      </c>
      <c r="D210" s="927">
        <v>474</v>
      </c>
    </row>
    <row r="211" spans="1:4" ht="13.5" thickBot="1">
      <c r="A211" s="1100" t="s">
        <v>93</v>
      </c>
      <c r="B211" s="930" t="s">
        <v>706</v>
      </c>
      <c r="C211" s="927">
        <v>18199</v>
      </c>
      <c r="D211" s="927">
        <v>1382</v>
      </c>
    </row>
    <row r="212" spans="1:4" ht="13.5" thickBot="1">
      <c r="A212" s="1102"/>
      <c r="B212" s="930" t="s">
        <v>94</v>
      </c>
      <c r="C212" s="927">
        <v>5992</v>
      </c>
      <c r="D212" s="927">
        <v>869</v>
      </c>
    </row>
    <row r="213" spans="1:4" ht="13.5" thickBot="1">
      <c r="A213" s="1100" t="s">
        <v>49</v>
      </c>
      <c r="B213" s="930" t="s">
        <v>95</v>
      </c>
      <c r="C213" s="927">
        <v>4792</v>
      </c>
      <c r="D213" s="927">
        <v>779</v>
      </c>
    </row>
    <row r="214" spans="1:4" ht="13.5" thickBot="1">
      <c r="A214" s="1101"/>
      <c r="B214" s="930" t="s">
        <v>96</v>
      </c>
      <c r="C214" s="927">
        <v>4080</v>
      </c>
      <c r="D214" s="927">
        <v>592</v>
      </c>
    </row>
    <row r="215" spans="1:4" ht="13.5" thickBot="1">
      <c r="A215" s="1101"/>
      <c r="B215" s="930" t="s">
        <v>707</v>
      </c>
      <c r="C215" s="927">
        <v>1449</v>
      </c>
      <c r="D215" s="927">
        <v>202</v>
      </c>
    </row>
    <row r="216" spans="1:4" ht="13.5" thickBot="1">
      <c r="A216" s="1101"/>
      <c r="B216" s="930" t="s">
        <v>97</v>
      </c>
      <c r="C216" s="927">
        <v>3431</v>
      </c>
      <c r="D216" s="927">
        <v>496</v>
      </c>
    </row>
    <row r="217" spans="1:4" ht="13.5" thickBot="1">
      <c r="A217" s="1102"/>
      <c r="B217" s="930" t="s">
        <v>98</v>
      </c>
      <c r="C217" s="927">
        <v>2003</v>
      </c>
      <c r="D217" s="927">
        <v>291</v>
      </c>
    </row>
    <row r="218" spans="1:4" ht="13.5" thickBot="1">
      <c r="A218" s="929" t="s">
        <v>99</v>
      </c>
      <c r="B218" s="930" t="s">
        <v>100</v>
      </c>
      <c r="C218" s="927">
        <v>4123</v>
      </c>
      <c r="D218" s="927">
        <v>757</v>
      </c>
    </row>
    <row r="219" spans="1:4" ht="13.5" thickBot="1">
      <c r="A219" s="1100" t="s">
        <v>101</v>
      </c>
      <c r="B219" s="930" t="s">
        <v>102</v>
      </c>
      <c r="C219" s="927">
        <v>8807</v>
      </c>
      <c r="D219" s="927">
        <v>1277</v>
      </c>
    </row>
    <row r="220" spans="1:4" ht="13.5" thickBot="1">
      <c r="A220" s="1101"/>
      <c r="B220" s="930" t="s">
        <v>103</v>
      </c>
      <c r="C220" s="927">
        <v>1605</v>
      </c>
      <c r="D220" s="927">
        <v>333</v>
      </c>
    </row>
    <row r="221" spans="1:4" ht="13.5" thickBot="1">
      <c r="A221" s="1101"/>
      <c r="B221" s="930" t="s">
        <v>104</v>
      </c>
      <c r="C221" s="927">
        <v>3320</v>
      </c>
      <c r="D221" s="927">
        <v>377</v>
      </c>
    </row>
    <row r="222" spans="1:4" ht="13.5" thickBot="1">
      <c r="A222" s="1102"/>
      <c r="B222" s="930" t="s">
        <v>105</v>
      </c>
      <c r="C222" s="927">
        <v>9066</v>
      </c>
      <c r="D222" s="927">
        <v>1314</v>
      </c>
    </row>
    <row r="223" spans="1:4" ht="13.5" thickBot="1">
      <c r="A223" s="929" t="s">
        <v>106</v>
      </c>
      <c r="B223" s="930" t="s">
        <v>107</v>
      </c>
      <c r="C223" s="927">
        <v>3713</v>
      </c>
      <c r="D223" s="927">
        <v>422</v>
      </c>
    </row>
    <row r="224" spans="1:4" ht="13.5" thickBot="1">
      <c r="A224" s="929" t="s">
        <v>108</v>
      </c>
      <c r="B224" s="930" t="s">
        <v>109</v>
      </c>
      <c r="C224" s="927">
        <v>2621</v>
      </c>
      <c r="D224" s="927">
        <v>545</v>
      </c>
    </row>
    <row r="225" spans="1:4" ht="13.5" thickBot="1">
      <c r="A225" s="1100" t="s">
        <v>110</v>
      </c>
      <c r="B225" s="930" t="s">
        <v>708</v>
      </c>
      <c r="C225" s="927">
        <v>13551</v>
      </c>
      <c r="D225" s="927">
        <v>1542</v>
      </c>
    </row>
    <row r="226" spans="1:4" ht="13.5" thickBot="1">
      <c r="A226" s="1102"/>
      <c r="B226" s="930" t="s">
        <v>111</v>
      </c>
      <c r="C226" s="927">
        <v>8939</v>
      </c>
      <c r="D226" s="927">
        <v>1297</v>
      </c>
    </row>
    <row r="227" spans="1:4" ht="13.5" thickBot="1">
      <c r="A227" s="929" t="s">
        <v>112</v>
      </c>
      <c r="B227" s="930" t="s">
        <v>709</v>
      </c>
      <c r="C227" s="927">
        <v>34217</v>
      </c>
      <c r="D227" s="927">
        <v>4276</v>
      </c>
    </row>
    <row r="228" spans="1:4" ht="13.5" thickBot="1">
      <c r="A228" s="929" t="s">
        <v>49</v>
      </c>
      <c r="B228" s="930" t="s">
        <v>113</v>
      </c>
      <c r="C228" s="927">
        <v>5016</v>
      </c>
      <c r="D228" s="927">
        <v>728</v>
      </c>
    </row>
    <row r="229" spans="1:4" ht="13.5" thickBot="1">
      <c r="A229" s="929" t="s">
        <v>114</v>
      </c>
      <c r="B229" s="930" t="s">
        <v>710</v>
      </c>
      <c r="C229" s="927">
        <v>2333</v>
      </c>
      <c r="D229" s="927">
        <v>339</v>
      </c>
    </row>
    <row r="230" spans="1:4" ht="13.5" thickBot="1">
      <c r="A230" s="929" t="s">
        <v>115</v>
      </c>
      <c r="B230" s="930" t="s">
        <v>711</v>
      </c>
      <c r="C230" s="927">
        <v>2608</v>
      </c>
      <c r="D230" s="927">
        <v>541</v>
      </c>
    </row>
    <row r="231" spans="1:4" ht="13.5" thickBot="1">
      <c r="A231" s="929" t="s">
        <v>49</v>
      </c>
      <c r="B231" s="930" t="s">
        <v>116</v>
      </c>
      <c r="C231" s="927">
        <v>159</v>
      </c>
      <c r="D231" s="927">
        <v>33</v>
      </c>
    </row>
    <row r="232" spans="1:4" ht="13.5" thickBot="1">
      <c r="A232" s="1100" t="s">
        <v>117</v>
      </c>
      <c r="B232" s="930" t="s">
        <v>118</v>
      </c>
      <c r="C232" s="927">
        <v>2615</v>
      </c>
      <c r="D232" s="927">
        <v>402</v>
      </c>
    </row>
    <row r="233" spans="1:4" ht="13.5" thickBot="1">
      <c r="A233" s="1102"/>
      <c r="B233" s="930" t="s">
        <v>119</v>
      </c>
      <c r="C233" s="927">
        <v>20269</v>
      </c>
      <c r="D233" s="927">
        <v>2400</v>
      </c>
    </row>
    <row r="234" spans="1:4" ht="13.5" thickBot="1">
      <c r="A234" s="929" t="s">
        <v>49</v>
      </c>
      <c r="B234" s="930" t="s">
        <v>120</v>
      </c>
      <c r="C234" s="927">
        <v>143</v>
      </c>
      <c r="D234" s="927">
        <v>30</v>
      </c>
    </row>
    <row r="235" spans="1:4" ht="13.5" thickBot="1">
      <c r="A235" s="1100" t="s">
        <v>121</v>
      </c>
      <c r="B235" s="930" t="s">
        <v>122</v>
      </c>
      <c r="C235" s="927">
        <v>5779</v>
      </c>
      <c r="D235" s="927">
        <v>730</v>
      </c>
    </row>
    <row r="236" spans="1:4" ht="13.5" thickBot="1">
      <c r="A236" s="1102"/>
      <c r="B236" s="930" t="s">
        <v>123</v>
      </c>
      <c r="C236" s="927">
        <v>6763</v>
      </c>
      <c r="D236" s="927">
        <v>868</v>
      </c>
    </row>
    <row r="237" spans="1:4" ht="13.5" thickBot="1">
      <c r="A237" s="1100" t="s">
        <v>49</v>
      </c>
      <c r="B237" s="930" t="s">
        <v>712</v>
      </c>
      <c r="C237" s="927">
        <v>3170</v>
      </c>
      <c r="D237" s="927">
        <v>423</v>
      </c>
    </row>
    <row r="238" spans="1:4" ht="13.5" thickBot="1">
      <c r="A238" s="1102"/>
      <c r="B238" s="930" t="s">
        <v>713</v>
      </c>
      <c r="C238" s="927">
        <v>7715</v>
      </c>
      <c r="D238" s="927">
        <v>1032</v>
      </c>
    </row>
    <row r="239" spans="1:4" ht="13.5" thickBot="1">
      <c r="A239" s="1100" t="s">
        <v>124</v>
      </c>
      <c r="B239" s="930" t="s">
        <v>125</v>
      </c>
      <c r="C239" s="927">
        <v>7828</v>
      </c>
      <c r="D239" s="927">
        <v>182</v>
      </c>
    </row>
    <row r="240" spans="1:4" ht="13.5" thickBot="1">
      <c r="A240" s="1101"/>
      <c r="B240" s="930" t="s">
        <v>126</v>
      </c>
      <c r="C240" s="927">
        <v>1117</v>
      </c>
      <c r="D240" s="927">
        <v>1095</v>
      </c>
    </row>
    <row r="241" spans="1:4" ht="13.5" thickBot="1">
      <c r="A241" s="1101"/>
      <c r="B241" s="930" t="s">
        <v>714</v>
      </c>
      <c r="C241" s="927">
        <v>6177</v>
      </c>
      <c r="D241" s="927">
        <v>735</v>
      </c>
    </row>
    <row r="242" spans="1:4" ht="13.5" thickBot="1">
      <c r="A242" s="1102"/>
      <c r="B242" s="930" t="s">
        <v>715</v>
      </c>
      <c r="C242" s="927">
        <v>4830</v>
      </c>
      <c r="D242" s="927">
        <v>682</v>
      </c>
    </row>
    <row r="243" spans="1:4" ht="13.5" thickBot="1">
      <c r="A243" s="929" t="s">
        <v>127</v>
      </c>
      <c r="B243" s="930" t="s">
        <v>716</v>
      </c>
      <c r="C243" s="927">
        <v>27902</v>
      </c>
      <c r="D243" s="927">
        <v>1263</v>
      </c>
    </row>
    <row r="244" spans="1:4" ht="13.5" thickBot="1">
      <c r="A244" s="1100" t="s">
        <v>49</v>
      </c>
      <c r="B244" s="930" t="s">
        <v>717</v>
      </c>
      <c r="C244" s="927">
        <v>4891</v>
      </c>
      <c r="D244" s="927">
        <v>344</v>
      </c>
    </row>
    <row r="245" spans="1:4" ht="13.5" thickBot="1">
      <c r="A245" s="1101"/>
      <c r="B245" s="930" t="s">
        <v>718</v>
      </c>
      <c r="C245" s="927">
        <v>3807</v>
      </c>
      <c r="D245" s="927">
        <v>433</v>
      </c>
    </row>
    <row r="246" spans="1:4" ht="13.5" thickBot="1">
      <c r="A246" s="1101"/>
      <c r="B246" s="930" t="s">
        <v>719</v>
      </c>
      <c r="C246" s="927">
        <v>1313</v>
      </c>
      <c r="D246" s="927">
        <v>266</v>
      </c>
    </row>
    <row r="247" spans="1:4" ht="13.5" thickBot="1">
      <c r="A247" s="1102"/>
      <c r="B247" s="930" t="s">
        <v>720</v>
      </c>
      <c r="C247" s="927">
        <v>1409</v>
      </c>
      <c r="D247" s="927">
        <v>291</v>
      </c>
    </row>
    <row r="248" spans="1:4" ht="13.5" thickBot="1">
      <c r="A248" s="929" t="s">
        <v>128</v>
      </c>
      <c r="B248" s="930" t="s">
        <v>721</v>
      </c>
      <c r="C248" s="927">
        <v>15532</v>
      </c>
      <c r="D248" s="927">
        <v>1286</v>
      </c>
    </row>
    <row r="249" spans="1:4" ht="13.5" thickBot="1">
      <c r="A249" s="929" t="s">
        <v>49</v>
      </c>
      <c r="B249" s="930" t="s">
        <v>722</v>
      </c>
      <c r="C249" s="927">
        <v>2319</v>
      </c>
      <c r="D249" s="927">
        <v>474</v>
      </c>
    </row>
    <row r="250" spans="1:4" ht="13.5" thickBot="1">
      <c r="A250" s="929" t="s">
        <v>129</v>
      </c>
      <c r="B250" s="930" t="s">
        <v>723</v>
      </c>
      <c r="C250" s="927">
        <v>23479</v>
      </c>
      <c r="D250" s="927">
        <v>1745</v>
      </c>
    </row>
    <row r="251" spans="1:4" ht="13.5" thickBot="1">
      <c r="A251" s="929" t="s">
        <v>130</v>
      </c>
      <c r="B251" s="930" t="s">
        <v>724</v>
      </c>
      <c r="C251" s="927">
        <v>4246</v>
      </c>
      <c r="D251" s="927">
        <v>610</v>
      </c>
    </row>
    <row r="252" spans="1:4" ht="13.5" thickBot="1">
      <c r="A252" s="929" t="s">
        <v>131</v>
      </c>
      <c r="B252" s="930" t="s">
        <v>725</v>
      </c>
      <c r="C252" s="927">
        <v>5679</v>
      </c>
      <c r="D252" s="927">
        <v>977</v>
      </c>
    </row>
    <row r="253" spans="1:4" ht="13.5" thickBot="1">
      <c r="A253" s="1100" t="s">
        <v>132</v>
      </c>
      <c r="B253" s="930" t="s">
        <v>726</v>
      </c>
      <c r="C253" s="927">
        <v>6462</v>
      </c>
      <c r="D253" s="927">
        <v>902</v>
      </c>
    </row>
    <row r="254" spans="1:4" ht="13.5" thickBot="1">
      <c r="A254" s="1101"/>
      <c r="B254" s="930" t="s">
        <v>133</v>
      </c>
      <c r="C254" s="927">
        <v>6914</v>
      </c>
      <c r="D254" s="927">
        <v>738</v>
      </c>
    </row>
    <row r="255" spans="1:4" ht="13.5" thickBot="1">
      <c r="A255" s="1102"/>
      <c r="B255" s="930" t="s">
        <v>134</v>
      </c>
      <c r="C255" s="927">
        <v>893</v>
      </c>
      <c r="D255" s="927">
        <v>150</v>
      </c>
    </row>
    <row r="256" spans="1:4" ht="13.5" thickBot="1">
      <c r="A256" s="929" t="s">
        <v>49</v>
      </c>
      <c r="B256" s="930" t="s">
        <v>135</v>
      </c>
      <c r="C256" s="927">
        <v>2037</v>
      </c>
      <c r="D256" s="927">
        <v>295</v>
      </c>
    </row>
    <row r="257" spans="1:4" ht="13.5" thickBot="1">
      <c r="A257" s="929" t="s">
        <v>136</v>
      </c>
      <c r="B257" s="930" t="s">
        <v>727</v>
      </c>
      <c r="C257" s="927">
        <v>9393</v>
      </c>
      <c r="D257" s="927">
        <v>18788</v>
      </c>
    </row>
    <row r="258" spans="1:4" ht="13.5" thickBot="1">
      <c r="A258" s="1100" t="s">
        <v>137</v>
      </c>
      <c r="B258" s="930" t="s">
        <v>138</v>
      </c>
      <c r="C258" s="927">
        <v>15512</v>
      </c>
      <c r="D258" s="927">
        <v>1182</v>
      </c>
    </row>
    <row r="259" spans="1:4" ht="13.5" thickBot="1">
      <c r="A259" s="1102"/>
      <c r="B259" s="930" t="s">
        <v>139</v>
      </c>
      <c r="C259" s="927">
        <v>3519</v>
      </c>
      <c r="D259" s="927">
        <v>891</v>
      </c>
    </row>
    <row r="260" spans="1:4" ht="13.5" thickBot="1">
      <c r="A260" s="929" t="s">
        <v>140</v>
      </c>
      <c r="B260" s="930" t="s">
        <v>728</v>
      </c>
      <c r="C260" s="927">
        <v>3851</v>
      </c>
      <c r="D260" s="927">
        <v>272</v>
      </c>
    </row>
    <row r="261" spans="1:4" ht="13.5" thickBot="1">
      <c r="A261" s="929" t="s">
        <v>49</v>
      </c>
      <c r="B261" s="930" t="s">
        <v>729</v>
      </c>
      <c r="C261" s="927">
        <v>3473</v>
      </c>
      <c r="D261" s="927">
        <v>512</v>
      </c>
    </row>
    <row r="262" spans="1:4" ht="13.5" thickBot="1">
      <c r="A262" s="1100" t="s">
        <v>141</v>
      </c>
      <c r="B262" s="930" t="s">
        <v>730</v>
      </c>
      <c r="C262" s="927">
        <v>6138</v>
      </c>
      <c r="D262" s="927">
        <v>986</v>
      </c>
    </row>
    <row r="263" spans="1:4" ht="13.5" thickBot="1">
      <c r="A263" s="1102"/>
      <c r="B263" s="930" t="s">
        <v>731</v>
      </c>
      <c r="C263" s="927">
        <v>1636</v>
      </c>
      <c r="D263" s="927">
        <v>311</v>
      </c>
    </row>
    <row r="264" spans="1:4" ht="13.5" thickBot="1">
      <c r="A264" s="929" t="s">
        <v>142</v>
      </c>
      <c r="B264" s="930" t="s">
        <v>732</v>
      </c>
      <c r="C264" s="927">
        <v>26275</v>
      </c>
      <c r="D264" s="927">
        <v>4620</v>
      </c>
    </row>
    <row r="265" spans="1:4" ht="13.5" thickBot="1">
      <c r="A265" s="929" t="s">
        <v>143</v>
      </c>
      <c r="B265" s="930" t="s">
        <v>733</v>
      </c>
      <c r="C265" s="927">
        <v>12326</v>
      </c>
      <c r="D265" s="927">
        <v>1402</v>
      </c>
    </row>
    <row r="266" spans="1:4" ht="13.5" thickBot="1">
      <c r="A266" s="929" t="s">
        <v>144</v>
      </c>
      <c r="B266" s="930" t="s">
        <v>734</v>
      </c>
      <c r="C266" s="927">
        <v>28245</v>
      </c>
      <c r="D266" s="927">
        <v>2575</v>
      </c>
    </row>
    <row r="267" spans="1:4" ht="13.5" thickBot="1">
      <c r="A267" s="929" t="s">
        <v>145</v>
      </c>
      <c r="B267" s="930" t="s">
        <v>735</v>
      </c>
      <c r="C267" s="927">
        <v>5715</v>
      </c>
      <c r="D267" s="927">
        <v>774</v>
      </c>
    </row>
    <row r="268" spans="1:4" ht="13.5" thickBot="1">
      <c r="A268" s="1100" t="s">
        <v>146</v>
      </c>
      <c r="B268" s="930" t="s">
        <v>736</v>
      </c>
      <c r="C268" s="927">
        <v>7046</v>
      </c>
      <c r="D268" s="927">
        <v>1206</v>
      </c>
    </row>
    <row r="269" spans="1:4" ht="13.5" thickBot="1">
      <c r="A269" s="1101"/>
      <c r="B269" s="930" t="s">
        <v>737</v>
      </c>
      <c r="C269" s="927">
        <v>14999</v>
      </c>
      <c r="D269" s="927">
        <v>2520</v>
      </c>
    </row>
    <row r="270" spans="1:4" ht="13.5" thickBot="1">
      <c r="A270" s="1102"/>
      <c r="B270" s="930" t="s">
        <v>738</v>
      </c>
      <c r="C270" s="927">
        <v>10673</v>
      </c>
      <c r="D270" s="927">
        <v>1788</v>
      </c>
    </row>
    <row r="271" spans="1:4" ht="13.5" thickBot="1">
      <c r="A271" s="929" t="s">
        <v>49</v>
      </c>
      <c r="B271" s="930" t="s">
        <v>739</v>
      </c>
      <c r="C271" s="927">
        <v>2173</v>
      </c>
      <c r="D271" s="927">
        <v>313</v>
      </c>
    </row>
    <row r="272" spans="1:4" ht="13.5" thickBot="1">
      <c r="A272" s="1100" t="s">
        <v>147</v>
      </c>
      <c r="B272" s="930" t="s">
        <v>740</v>
      </c>
      <c r="C272" s="927">
        <v>17191</v>
      </c>
      <c r="D272" s="927">
        <v>2759</v>
      </c>
    </row>
    <row r="273" spans="1:4" ht="13.5" thickBot="1">
      <c r="A273" s="1102"/>
      <c r="B273" s="930" t="s">
        <v>741</v>
      </c>
      <c r="C273" s="927">
        <v>29789</v>
      </c>
      <c r="D273" s="927">
        <v>4331</v>
      </c>
    </row>
    <row r="274" spans="1:4" ht="13.5" thickBot="1">
      <c r="A274" s="929" t="s">
        <v>49</v>
      </c>
      <c r="B274" s="930" t="s">
        <v>742</v>
      </c>
      <c r="C274" s="927">
        <v>1316</v>
      </c>
      <c r="D274" s="927">
        <v>123</v>
      </c>
    </row>
    <row r="275" spans="1:4" ht="13.5" thickBot="1">
      <c r="A275" s="1100" t="s">
        <v>148</v>
      </c>
      <c r="B275" s="930" t="s">
        <v>743</v>
      </c>
      <c r="C275" s="927">
        <v>9534</v>
      </c>
      <c r="D275" s="927">
        <v>1091</v>
      </c>
    </row>
    <row r="276" spans="1:4" ht="13.5" thickBot="1">
      <c r="A276" s="1102"/>
      <c r="B276" s="930" t="s">
        <v>744</v>
      </c>
      <c r="C276" s="927">
        <v>7880</v>
      </c>
      <c r="D276" s="927">
        <v>1141</v>
      </c>
    </row>
    <row r="277" spans="1:4" ht="13.5" thickBot="1">
      <c r="A277" s="929" t="s">
        <v>149</v>
      </c>
      <c r="B277" s="930" t="s">
        <v>745</v>
      </c>
      <c r="C277" s="927">
        <v>17896</v>
      </c>
      <c r="D277" s="927">
        <v>2008</v>
      </c>
    </row>
    <row r="278" spans="1:4" ht="13.5" thickBot="1">
      <c r="A278" s="1100" t="s">
        <v>150</v>
      </c>
      <c r="B278" s="930" t="s">
        <v>746</v>
      </c>
      <c r="C278" s="927">
        <v>9563</v>
      </c>
      <c r="D278" s="927">
        <v>1061</v>
      </c>
    </row>
    <row r="279" spans="1:4" ht="13.5" thickBot="1">
      <c r="A279" s="1102"/>
      <c r="B279" s="930" t="s">
        <v>747</v>
      </c>
      <c r="C279" s="927">
        <v>10452</v>
      </c>
      <c r="D279" s="927">
        <v>1177</v>
      </c>
    </row>
    <row r="280" spans="1:4" ht="13.5" thickBot="1">
      <c r="A280" s="1100" t="s">
        <v>49</v>
      </c>
      <c r="B280" s="930" t="s">
        <v>151</v>
      </c>
      <c r="C280" s="927">
        <v>7966</v>
      </c>
      <c r="D280" s="927">
        <v>1906</v>
      </c>
    </row>
    <row r="281" spans="1:4" ht="13.5" thickBot="1">
      <c r="A281" s="1102"/>
      <c r="B281" s="930" t="s">
        <v>748</v>
      </c>
      <c r="C281" s="927">
        <v>2656</v>
      </c>
      <c r="D281" s="927">
        <v>308</v>
      </c>
    </row>
    <row r="282" spans="1:4" ht="13.5" thickBot="1">
      <c r="A282" s="929" t="s">
        <v>152</v>
      </c>
      <c r="B282" s="930" t="s">
        <v>749</v>
      </c>
      <c r="C282" s="927">
        <v>5159</v>
      </c>
      <c r="D282" s="927">
        <v>726</v>
      </c>
    </row>
    <row r="283" spans="1:4" ht="13.5" thickBot="1">
      <c r="A283" s="929" t="s">
        <v>153</v>
      </c>
      <c r="B283" s="930" t="s">
        <v>750</v>
      </c>
      <c r="C283" s="927">
        <v>21500</v>
      </c>
      <c r="D283" s="927">
        <v>32140</v>
      </c>
    </row>
    <row r="284" spans="1:4" ht="13.5" thickBot="1">
      <c r="A284" s="1100" t="s">
        <v>49</v>
      </c>
      <c r="B284" s="930" t="s">
        <v>751</v>
      </c>
      <c r="C284" s="927">
        <v>1647</v>
      </c>
      <c r="D284" s="927">
        <v>273</v>
      </c>
    </row>
    <row r="285" spans="1:4" ht="13.5" thickBot="1">
      <c r="A285" s="1101"/>
      <c r="B285" s="930" t="s">
        <v>154</v>
      </c>
      <c r="C285" s="927">
        <v>165</v>
      </c>
      <c r="D285" s="927">
        <v>34</v>
      </c>
    </row>
    <row r="286" spans="1:4" ht="13.5" thickBot="1">
      <c r="A286" s="1102"/>
      <c r="B286" s="930" t="s">
        <v>752</v>
      </c>
      <c r="C286" s="927">
        <v>3136</v>
      </c>
      <c r="D286" s="927">
        <v>468</v>
      </c>
    </row>
    <row r="287" spans="1:4" ht="13.5" thickBot="1">
      <c r="A287" s="1100" t="s">
        <v>155</v>
      </c>
      <c r="B287" s="930" t="s">
        <v>753</v>
      </c>
      <c r="C287" s="927">
        <v>14670</v>
      </c>
      <c r="D287" s="927">
        <v>2363</v>
      </c>
    </row>
    <row r="288" spans="1:4" ht="13.5" thickBot="1">
      <c r="A288" s="1102"/>
      <c r="B288" s="930" t="s">
        <v>156</v>
      </c>
      <c r="C288" s="927">
        <v>5589</v>
      </c>
      <c r="D288" s="927">
        <v>624</v>
      </c>
    </row>
    <row r="289" spans="1:4" ht="13.5" thickBot="1">
      <c r="A289" s="928"/>
      <c r="B289" s="930" t="s">
        <v>157</v>
      </c>
      <c r="C289" s="927">
        <v>5978</v>
      </c>
      <c r="D289" s="927">
        <v>704</v>
      </c>
    </row>
    <row r="290" spans="1:4" ht="13.5" thickBot="1">
      <c r="A290" s="1101" t="s">
        <v>49</v>
      </c>
      <c r="B290" s="930" t="s">
        <v>158</v>
      </c>
      <c r="C290" s="927">
        <v>3292</v>
      </c>
      <c r="D290" s="927">
        <v>478</v>
      </c>
    </row>
    <row r="291" spans="1:4" ht="13.5" thickBot="1">
      <c r="A291" s="1102"/>
      <c r="B291" s="930" t="s">
        <v>754</v>
      </c>
      <c r="C291" s="927">
        <v>5116</v>
      </c>
      <c r="D291" s="927">
        <v>725</v>
      </c>
    </row>
    <row r="292" spans="1:4" ht="13.5" thickBot="1">
      <c r="A292" s="929" t="s">
        <v>159</v>
      </c>
      <c r="B292" s="930" t="s">
        <v>755</v>
      </c>
      <c r="C292" s="927">
        <v>17403</v>
      </c>
      <c r="D292" s="927">
        <v>2253</v>
      </c>
    </row>
    <row r="293" spans="1:4" ht="13.5" thickBot="1">
      <c r="A293" s="929" t="s">
        <v>49</v>
      </c>
      <c r="B293" s="930" t="s">
        <v>160</v>
      </c>
      <c r="C293" s="927">
        <v>27</v>
      </c>
      <c r="D293" s="927">
        <v>10</v>
      </c>
    </row>
    <row r="294" spans="1:4" ht="13.5" thickBot="1">
      <c r="A294" s="929" t="s">
        <v>161</v>
      </c>
      <c r="B294" s="930" t="s">
        <v>756</v>
      </c>
      <c r="C294" s="927">
        <v>4490</v>
      </c>
      <c r="D294" s="927">
        <v>653</v>
      </c>
    </row>
    <row r="295" spans="1:4" ht="13.5" thickBot="1">
      <c r="A295" s="929" t="s">
        <v>49</v>
      </c>
      <c r="B295" s="930" t="s">
        <v>162</v>
      </c>
      <c r="C295" s="927">
        <v>558</v>
      </c>
      <c r="D295" s="927">
        <v>117</v>
      </c>
    </row>
    <row r="296" spans="1:4" ht="13.5" thickBot="1">
      <c r="A296" s="929"/>
      <c r="B296" s="930" t="s">
        <v>163</v>
      </c>
      <c r="C296" s="927">
        <v>2214</v>
      </c>
      <c r="D296" s="927">
        <v>467</v>
      </c>
    </row>
    <row r="297" spans="1:4" ht="13.5" thickBot="1">
      <c r="A297" s="929" t="s">
        <v>164</v>
      </c>
      <c r="B297" s="930" t="s">
        <v>165</v>
      </c>
      <c r="C297" s="927">
        <v>6561</v>
      </c>
      <c r="D297" s="927">
        <v>934</v>
      </c>
    </row>
    <row r="298" spans="1:4" ht="13.5" thickBot="1">
      <c r="A298" s="1100" t="s">
        <v>49</v>
      </c>
      <c r="B298" s="930" t="s">
        <v>757</v>
      </c>
      <c r="C298" s="927">
        <v>8154</v>
      </c>
      <c r="D298" s="927">
        <v>1356</v>
      </c>
    </row>
    <row r="299" spans="1:4" ht="13.5" thickBot="1">
      <c r="A299" s="1101"/>
      <c r="B299" s="930" t="s">
        <v>166</v>
      </c>
      <c r="C299" s="927">
        <v>1951</v>
      </c>
      <c r="D299" s="927">
        <v>406</v>
      </c>
    </row>
    <row r="300" spans="1:4" ht="13.5" thickBot="1">
      <c r="A300" s="1102"/>
      <c r="B300" s="930" t="s">
        <v>167</v>
      </c>
      <c r="C300" s="927">
        <v>3295</v>
      </c>
      <c r="D300" s="927">
        <v>375</v>
      </c>
    </row>
    <row r="301" spans="1:4" ht="13.5" thickBot="1">
      <c r="A301" s="929" t="s">
        <v>168</v>
      </c>
      <c r="B301" s="930" t="s">
        <v>758</v>
      </c>
      <c r="C301" s="927">
        <v>15644</v>
      </c>
      <c r="D301" s="927">
        <v>48013</v>
      </c>
    </row>
    <row r="302" spans="1:4" ht="13.5" thickBot="1">
      <c r="A302" s="1100" t="s">
        <v>169</v>
      </c>
      <c r="B302" s="930" t="s">
        <v>759</v>
      </c>
      <c r="C302" s="927">
        <v>6148</v>
      </c>
      <c r="D302" s="927">
        <v>1023</v>
      </c>
    </row>
    <row r="303" spans="1:4" ht="13.5" thickBot="1">
      <c r="A303" s="1101"/>
      <c r="B303" s="930" t="s">
        <v>760</v>
      </c>
      <c r="C303" s="927">
        <v>4921</v>
      </c>
      <c r="D303" s="927">
        <v>556</v>
      </c>
    </row>
    <row r="304" spans="1:4" ht="13.5" thickBot="1">
      <c r="A304" s="1101"/>
      <c r="B304" s="930" t="s">
        <v>170</v>
      </c>
      <c r="C304" s="927">
        <v>5152</v>
      </c>
      <c r="D304" s="927">
        <v>456</v>
      </c>
    </row>
    <row r="305" spans="1:4" ht="13.5" thickBot="1">
      <c r="A305" s="1102"/>
      <c r="B305" s="930" t="s">
        <v>171</v>
      </c>
      <c r="C305" s="927">
        <v>8089</v>
      </c>
      <c r="D305" s="927">
        <v>927</v>
      </c>
    </row>
    <row r="306" spans="1:4" ht="13.5" thickBot="1">
      <c r="A306" s="929" t="s">
        <v>49</v>
      </c>
      <c r="B306" s="930" t="s">
        <v>761</v>
      </c>
      <c r="C306" s="927">
        <v>4218</v>
      </c>
      <c r="D306" s="927">
        <v>602</v>
      </c>
    </row>
    <row r="307" spans="1:4" ht="13.5" thickBot="1">
      <c r="A307" s="1100" t="s">
        <v>172</v>
      </c>
      <c r="B307" s="930" t="s">
        <v>762</v>
      </c>
      <c r="C307" s="927">
        <v>12962</v>
      </c>
      <c r="D307" s="927">
        <v>1459</v>
      </c>
    </row>
    <row r="308" spans="1:4" ht="13.5" thickBot="1">
      <c r="A308" s="1101"/>
      <c r="B308" s="930" t="s">
        <v>763</v>
      </c>
      <c r="C308" s="927">
        <v>10038</v>
      </c>
      <c r="D308" s="927">
        <v>1142</v>
      </c>
    </row>
    <row r="309" spans="1:4" ht="13.5" thickBot="1">
      <c r="A309" s="1101"/>
      <c r="B309" s="930" t="s">
        <v>173</v>
      </c>
      <c r="C309" s="927">
        <v>3735</v>
      </c>
      <c r="D309" s="927">
        <v>580</v>
      </c>
    </row>
    <row r="310" spans="1:4" ht="13.5" thickBot="1">
      <c r="A310" s="1101"/>
      <c r="B310" s="930" t="s">
        <v>174</v>
      </c>
      <c r="C310" s="927">
        <v>43</v>
      </c>
      <c r="D310" s="927">
        <v>63</v>
      </c>
    </row>
    <row r="311" spans="1:4" ht="13.5" thickBot="1">
      <c r="A311" s="1102"/>
      <c r="B311" s="930" t="s">
        <v>175</v>
      </c>
      <c r="C311" s="927">
        <v>8921</v>
      </c>
      <c r="D311" s="927">
        <v>996</v>
      </c>
    </row>
    <row r="312" spans="1:4" ht="13.5" thickBot="1">
      <c r="A312" s="929" t="s">
        <v>176</v>
      </c>
      <c r="B312" s="930" t="s">
        <v>764</v>
      </c>
      <c r="C312" s="927">
        <v>4525</v>
      </c>
      <c r="D312" s="927">
        <v>654</v>
      </c>
    </row>
    <row r="313" spans="1:4" ht="13.5" thickBot="1">
      <c r="A313" s="929" t="s">
        <v>177</v>
      </c>
      <c r="B313" s="930" t="s">
        <v>178</v>
      </c>
      <c r="C313" s="927">
        <v>37452</v>
      </c>
      <c r="D313" s="927">
        <v>3002</v>
      </c>
    </row>
    <row r="314" spans="1:4" ht="13.5" thickBot="1">
      <c r="A314" s="1100" t="s">
        <v>49</v>
      </c>
      <c r="B314" s="930" t="s">
        <v>179</v>
      </c>
      <c r="C314" s="927">
        <v>2606</v>
      </c>
      <c r="D314" s="927">
        <v>460</v>
      </c>
    </row>
    <row r="315" spans="1:4" ht="13.5" thickBot="1">
      <c r="A315" s="1101"/>
      <c r="B315" s="930" t="s">
        <v>180</v>
      </c>
      <c r="C315" s="927">
        <v>3701</v>
      </c>
      <c r="D315" s="927">
        <v>497</v>
      </c>
    </row>
    <row r="316" spans="1:4" ht="13.5" thickBot="1">
      <c r="A316" s="1101"/>
      <c r="B316" s="930" t="s">
        <v>765</v>
      </c>
      <c r="C316" s="927">
        <v>4914</v>
      </c>
      <c r="D316" s="927">
        <v>713</v>
      </c>
    </row>
    <row r="317" spans="1:4" ht="13.5" thickBot="1">
      <c r="A317" s="1101"/>
      <c r="B317" s="930" t="s">
        <v>766</v>
      </c>
      <c r="C317" s="927">
        <v>15668</v>
      </c>
      <c r="D317" s="927">
        <v>1488</v>
      </c>
    </row>
    <row r="318" spans="1:4" ht="13.5" thickBot="1">
      <c r="A318" s="1101"/>
      <c r="B318" s="930" t="s">
        <v>767</v>
      </c>
      <c r="C318" s="927">
        <v>2179</v>
      </c>
      <c r="D318" s="927">
        <v>322</v>
      </c>
    </row>
    <row r="319" spans="1:4" ht="13.5" thickBot="1">
      <c r="A319" s="1101"/>
      <c r="B319" s="930" t="s">
        <v>768</v>
      </c>
      <c r="C319" s="927">
        <v>2192</v>
      </c>
      <c r="D319" s="927">
        <v>322</v>
      </c>
    </row>
    <row r="320" spans="1:4" ht="13.5" thickBot="1">
      <c r="A320" s="1101"/>
      <c r="B320" s="930" t="s">
        <v>769</v>
      </c>
      <c r="C320" s="927">
        <v>1685</v>
      </c>
      <c r="D320" s="927">
        <v>350</v>
      </c>
    </row>
    <row r="321" spans="1:4" ht="13.5" thickBot="1">
      <c r="A321" s="1101"/>
      <c r="B321" s="930" t="s">
        <v>181</v>
      </c>
      <c r="C321" s="927">
        <v>5179</v>
      </c>
      <c r="D321" s="927">
        <v>493</v>
      </c>
    </row>
    <row r="322" spans="1:4" ht="13.5" thickBot="1">
      <c r="A322" s="1101"/>
      <c r="B322" s="930" t="s">
        <v>182</v>
      </c>
      <c r="C322" s="927">
        <v>4401</v>
      </c>
      <c r="D322" s="927">
        <v>638</v>
      </c>
    </row>
    <row r="323" spans="1:4" ht="13.5" thickBot="1">
      <c r="A323" s="1101"/>
      <c r="B323" s="930" t="s">
        <v>183</v>
      </c>
      <c r="C323" s="927">
        <v>4013</v>
      </c>
      <c r="D323" s="927">
        <v>500</v>
      </c>
    </row>
    <row r="324" spans="1:4" ht="13.5" thickBot="1">
      <c r="A324" s="1102"/>
      <c r="B324" s="930" t="s">
        <v>184</v>
      </c>
      <c r="C324" s="927">
        <v>478</v>
      </c>
      <c r="D324" s="927">
        <v>46</v>
      </c>
    </row>
    <row r="325" spans="1:4" ht="13.5" thickBot="1">
      <c r="A325" s="1100" t="s">
        <v>185</v>
      </c>
      <c r="B325" s="930" t="s">
        <v>770</v>
      </c>
      <c r="C325" s="927">
        <v>9358</v>
      </c>
      <c r="D325" s="927">
        <v>1462</v>
      </c>
    </row>
    <row r="326" spans="1:4" ht="13.5" thickBot="1">
      <c r="A326" s="1101"/>
      <c r="B326" s="930" t="s">
        <v>186</v>
      </c>
      <c r="C326" s="927">
        <v>13471</v>
      </c>
      <c r="D326" s="927">
        <v>2175</v>
      </c>
    </row>
    <row r="327" spans="1:4" ht="13.5" thickBot="1">
      <c r="A327" s="1102"/>
      <c r="B327" s="930" t="s">
        <v>187</v>
      </c>
      <c r="C327" s="927">
        <v>12018</v>
      </c>
      <c r="D327" s="927">
        <v>1950</v>
      </c>
    </row>
    <row r="328" spans="1:4" ht="13.5" thickBot="1">
      <c r="A328" s="929" t="s">
        <v>188</v>
      </c>
      <c r="B328" s="930" t="s">
        <v>771</v>
      </c>
      <c r="C328" s="927">
        <v>19360</v>
      </c>
      <c r="D328" s="927">
        <v>58528</v>
      </c>
    </row>
    <row r="329" spans="1:4" ht="13.5" thickBot="1">
      <c r="A329" s="1100" t="s">
        <v>189</v>
      </c>
      <c r="B329" s="930" t="s">
        <v>772</v>
      </c>
      <c r="C329" s="927">
        <v>4309</v>
      </c>
      <c r="D329" s="927">
        <v>619</v>
      </c>
    </row>
    <row r="330" spans="1:4" ht="13.5" thickBot="1">
      <c r="A330" s="1101"/>
      <c r="B330" s="930" t="s">
        <v>773</v>
      </c>
      <c r="C330" s="927">
        <v>6405</v>
      </c>
      <c r="D330" s="927">
        <v>646</v>
      </c>
    </row>
    <row r="331" spans="1:4" ht="13.5" thickBot="1">
      <c r="A331" s="1102"/>
      <c r="B331" s="930" t="s">
        <v>774</v>
      </c>
      <c r="C331" s="927">
        <v>10190</v>
      </c>
      <c r="D331" s="927">
        <v>834</v>
      </c>
    </row>
    <row r="332" spans="1:4" ht="13.5" thickBot="1">
      <c r="A332" s="929" t="s">
        <v>49</v>
      </c>
      <c r="B332" s="930" t="s">
        <v>190</v>
      </c>
      <c r="C332" s="927">
        <v>695</v>
      </c>
      <c r="D332" s="927">
        <v>40</v>
      </c>
    </row>
    <row r="333" spans="1:4" ht="13.5" thickBot="1">
      <c r="A333" s="1100" t="s">
        <v>49</v>
      </c>
      <c r="B333" s="930" t="s">
        <v>191</v>
      </c>
      <c r="C333" s="927">
        <v>13502</v>
      </c>
      <c r="D333" s="927">
        <v>2378</v>
      </c>
    </row>
    <row r="334" spans="1:4" ht="13.5" thickBot="1">
      <c r="A334" s="1101"/>
      <c r="B334" s="930" t="s">
        <v>192</v>
      </c>
      <c r="C334" s="927">
        <v>2867</v>
      </c>
      <c r="D334" s="927">
        <v>408</v>
      </c>
    </row>
    <row r="335" spans="1:4" ht="13.5" thickBot="1">
      <c r="A335" s="1102"/>
      <c r="B335" s="930" t="s">
        <v>193</v>
      </c>
      <c r="C335" s="927">
        <v>490</v>
      </c>
      <c r="D335" s="927">
        <v>714</v>
      </c>
    </row>
    <row r="336" spans="1:4" ht="13.5" thickBot="1">
      <c r="A336" s="929" t="s">
        <v>194</v>
      </c>
      <c r="B336" s="930">
        <v>1413</v>
      </c>
      <c r="C336" s="927">
        <v>9369</v>
      </c>
      <c r="D336" s="927">
        <v>8512</v>
      </c>
    </row>
    <row r="337" spans="1:4" ht="13.5" thickBot="1">
      <c r="A337" s="929" t="s">
        <v>195</v>
      </c>
      <c r="B337" s="930">
        <v>2086</v>
      </c>
      <c r="C337" s="927">
        <v>1067</v>
      </c>
      <c r="D337" s="927">
        <v>1709</v>
      </c>
    </row>
    <row r="338" spans="1:4" ht="13.5" thickBot="1">
      <c r="A338" s="929" t="s">
        <v>196</v>
      </c>
      <c r="B338" s="930" t="s">
        <v>197</v>
      </c>
      <c r="C338" s="927">
        <v>9274</v>
      </c>
      <c r="D338" s="927">
        <v>48126</v>
      </c>
    </row>
    <row r="339" spans="1:4" ht="13.5" thickBot="1">
      <c r="A339" s="929" t="s">
        <v>198</v>
      </c>
      <c r="B339" s="930">
        <v>245</v>
      </c>
      <c r="C339" s="927">
        <v>1435</v>
      </c>
      <c r="D339" s="927">
        <v>12983</v>
      </c>
    </row>
    <row r="340" spans="1:4" ht="13.5" thickBot="1">
      <c r="A340" s="929" t="s">
        <v>199</v>
      </c>
      <c r="B340" s="930">
        <v>411</v>
      </c>
      <c r="C340" s="927">
        <v>1154</v>
      </c>
      <c r="D340" s="927">
        <v>10932</v>
      </c>
    </row>
    <row r="341" spans="1:4" ht="13.5" thickBot="1">
      <c r="A341" s="929" t="s">
        <v>200</v>
      </c>
      <c r="B341" s="930">
        <v>2044</v>
      </c>
      <c r="C341" s="927">
        <v>3341</v>
      </c>
      <c r="D341" s="927">
        <v>15872</v>
      </c>
    </row>
    <row r="342" spans="1:4" ht="13.5" thickBot="1">
      <c r="A342" s="929" t="s">
        <v>201</v>
      </c>
      <c r="B342" s="930">
        <v>1526</v>
      </c>
      <c r="C342" s="927">
        <v>1437</v>
      </c>
      <c r="D342" s="927">
        <v>43974</v>
      </c>
    </row>
    <row r="343" spans="1:4" ht="13.5" thickBot="1">
      <c r="A343" s="929" t="s">
        <v>202</v>
      </c>
      <c r="B343" s="930">
        <v>2004</v>
      </c>
      <c r="C343" s="927">
        <v>4072</v>
      </c>
      <c r="D343" s="927">
        <v>69677</v>
      </c>
    </row>
    <row r="344" spans="1:4" ht="13.5" thickBot="1">
      <c r="A344" s="929" t="s">
        <v>203</v>
      </c>
      <c r="B344" s="930">
        <v>2282</v>
      </c>
      <c r="C344" s="927">
        <v>13474</v>
      </c>
      <c r="D344" s="927">
        <v>18142</v>
      </c>
    </row>
    <row r="345" spans="1:4" ht="13.5" thickBot="1">
      <c r="A345" s="929" t="s">
        <v>204</v>
      </c>
      <c r="B345" s="930">
        <v>2082</v>
      </c>
      <c r="C345" s="927">
        <v>2393</v>
      </c>
      <c r="D345" s="927">
        <v>8692</v>
      </c>
    </row>
    <row r="346" spans="1:4" ht="13.5" thickBot="1">
      <c r="A346" s="929" t="s">
        <v>205</v>
      </c>
      <c r="B346" s="930">
        <v>2161</v>
      </c>
      <c r="C346" s="927">
        <v>2984</v>
      </c>
      <c r="D346" s="927">
        <v>28028</v>
      </c>
    </row>
    <row r="347" spans="1:4" ht="13.5" thickBot="1">
      <c r="A347" s="929" t="s">
        <v>206</v>
      </c>
      <c r="B347" s="930" t="s">
        <v>207</v>
      </c>
      <c r="C347" s="927">
        <v>11593</v>
      </c>
      <c r="D347" s="927">
        <v>46224</v>
      </c>
    </row>
    <row r="348" spans="1:4" ht="13.5" thickBot="1">
      <c r="A348" s="929" t="s">
        <v>208</v>
      </c>
      <c r="B348" s="930">
        <v>10</v>
      </c>
      <c r="C348" s="927">
        <v>9838</v>
      </c>
      <c r="D348" s="927">
        <v>95094</v>
      </c>
    </row>
    <row r="349" spans="1:4" ht="13.5" thickBot="1">
      <c r="A349" s="929" t="s">
        <v>209</v>
      </c>
      <c r="B349" s="930">
        <v>2175</v>
      </c>
      <c r="C349" s="927">
        <v>279</v>
      </c>
      <c r="D349" s="927">
        <v>1100</v>
      </c>
    </row>
    <row r="350" spans="1:4" ht="13.5" thickBot="1">
      <c r="A350" s="929" t="s">
        <v>210</v>
      </c>
      <c r="B350" s="930">
        <v>938</v>
      </c>
      <c r="C350" s="927">
        <v>5494</v>
      </c>
      <c r="D350" s="927">
        <v>10043</v>
      </c>
    </row>
    <row r="351" spans="1:4" ht="13.5" thickBot="1">
      <c r="A351" s="929" t="s">
        <v>211</v>
      </c>
      <c r="B351" s="930">
        <v>1345</v>
      </c>
      <c r="C351" s="927">
        <v>1372</v>
      </c>
      <c r="D351" s="927">
        <v>3906</v>
      </c>
    </row>
    <row r="352" spans="1:4" ht="13.5" thickBot="1">
      <c r="A352" s="1100" t="s">
        <v>212</v>
      </c>
      <c r="B352" s="930">
        <v>1339</v>
      </c>
      <c r="C352" s="927">
        <v>2282</v>
      </c>
      <c r="D352" s="927">
        <v>24427</v>
      </c>
    </row>
    <row r="353" spans="1:4" ht="13.5" thickBot="1">
      <c r="A353" s="1102"/>
      <c r="B353" s="930">
        <v>1989</v>
      </c>
      <c r="C353" s="927">
        <v>2794</v>
      </c>
      <c r="D353" s="927">
        <v>27736</v>
      </c>
    </row>
    <row r="354" spans="1:4" ht="13.5" thickBot="1">
      <c r="A354" s="929" t="s">
        <v>213</v>
      </c>
      <c r="B354" s="930">
        <v>1524</v>
      </c>
      <c r="C354" s="927">
        <v>978</v>
      </c>
      <c r="D354" s="927">
        <v>1900</v>
      </c>
    </row>
    <row r="355" spans="1:4" ht="13.5" thickBot="1">
      <c r="A355" s="929" t="s">
        <v>214</v>
      </c>
      <c r="B355" s="930">
        <v>1525</v>
      </c>
      <c r="C355" s="927">
        <v>1030</v>
      </c>
      <c r="D355" s="927">
        <v>1648</v>
      </c>
    </row>
    <row r="356" spans="1:4" ht="13.5" thickBot="1">
      <c r="A356" s="929" t="s">
        <v>215</v>
      </c>
      <c r="B356" s="930">
        <v>2085</v>
      </c>
      <c r="C356" s="927">
        <v>3576</v>
      </c>
      <c r="D356" s="927">
        <v>5726</v>
      </c>
    </row>
    <row r="357" spans="1:4" ht="13.5" thickBot="1">
      <c r="A357" s="1100" t="s">
        <v>216</v>
      </c>
      <c r="B357" s="930" t="s">
        <v>217</v>
      </c>
      <c r="C357" s="927">
        <v>4700</v>
      </c>
      <c r="D357" s="927">
        <v>10</v>
      </c>
    </row>
    <row r="358" spans="1:4" ht="13.5" thickBot="1">
      <c r="A358" s="1101"/>
      <c r="B358" s="930" t="s">
        <v>218</v>
      </c>
      <c r="C358" s="927">
        <v>24</v>
      </c>
      <c r="D358" s="927">
        <v>388</v>
      </c>
    </row>
    <row r="359" spans="1:4" ht="13.5" thickBot="1">
      <c r="A359" s="1101"/>
      <c r="B359" s="930" t="s">
        <v>219</v>
      </c>
      <c r="C359" s="927">
        <v>1831</v>
      </c>
      <c r="D359" s="927">
        <v>165</v>
      </c>
    </row>
    <row r="360" spans="1:4" ht="13.5" thickBot="1">
      <c r="A360" s="1101"/>
      <c r="B360" s="930" t="s">
        <v>220</v>
      </c>
      <c r="C360" s="927">
        <v>4787</v>
      </c>
      <c r="D360" s="927">
        <v>546</v>
      </c>
    </row>
    <row r="361" spans="1:4" ht="13.5" thickBot="1">
      <c r="A361" s="1101"/>
      <c r="B361" s="930" t="s">
        <v>221</v>
      </c>
      <c r="C361" s="927">
        <v>115</v>
      </c>
      <c r="D361" s="927">
        <v>207</v>
      </c>
    </row>
    <row r="362" spans="1:4" ht="13.5" thickBot="1">
      <c r="A362" s="1101"/>
      <c r="B362" s="930" t="s">
        <v>222</v>
      </c>
      <c r="C362" s="927">
        <v>70</v>
      </c>
      <c r="D362" s="927">
        <v>286</v>
      </c>
    </row>
    <row r="363" spans="1:4" ht="13.5" thickBot="1">
      <c r="A363" s="1101"/>
      <c r="B363" s="930" t="s">
        <v>223</v>
      </c>
      <c r="C363" s="927">
        <v>480</v>
      </c>
      <c r="D363" s="927">
        <v>45</v>
      </c>
    </row>
    <row r="364" spans="1:4" ht="13.5" thickBot="1">
      <c r="A364" s="1101"/>
      <c r="B364" s="930" t="s">
        <v>224</v>
      </c>
      <c r="C364" s="927">
        <v>691</v>
      </c>
      <c r="D364" s="927">
        <v>166</v>
      </c>
    </row>
    <row r="365" spans="1:4" ht="13.5" thickBot="1">
      <c r="A365" s="1101"/>
      <c r="B365" s="930" t="s">
        <v>225</v>
      </c>
      <c r="C365" s="927">
        <v>2400</v>
      </c>
      <c r="D365" s="927">
        <v>926</v>
      </c>
    </row>
    <row r="366" spans="1:4" ht="13.5" thickBot="1">
      <c r="A366" s="1101"/>
      <c r="B366" s="930" t="s">
        <v>226</v>
      </c>
      <c r="C366" s="927">
        <v>9032</v>
      </c>
      <c r="D366" s="927">
        <v>533</v>
      </c>
    </row>
    <row r="367" spans="1:4" ht="13.5" thickBot="1">
      <c r="A367" s="1101"/>
      <c r="B367" s="930" t="s">
        <v>227</v>
      </c>
      <c r="C367" s="927">
        <v>6687</v>
      </c>
      <c r="D367" s="927">
        <v>338</v>
      </c>
    </row>
    <row r="368" spans="1:4" ht="13.5" thickBot="1">
      <c r="A368" s="1101"/>
      <c r="B368" s="930" t="s">
        <v>228</v>
      </c>
      <c r="C368" s="927">
        <v>1355</v>
      </c>
      <c r="D368" s="927">
        <v>69988</v>
      </c>
    </row>
    <row r="369" spans="1:4" ht="13.5" thickBot="1">
      <c r="A369" s="1101"/>
      <c r="B369" s="930" t="s">
        <v>229</v>
      </c>
      <c r="C369" s="927">
        <v>181</v>
      </c>
      <c r="D369" s="927">
        <v>42388</v>
      </c>
    </row>
    <row r="370" spans="1:4" ht="13.5" thickBot="1">
      <c r="A370" s="1101"/>
      <c r="B370" s="930" t="s">
        <v>230</v>
      </c>
      <c r="C370" s="927">
        <v>173</v>
      </c>
      <c r="D370" s="927">
        <v>4</v>
      </c>
    </row>
    <row r="371" spans="1:4" ht="13.5" thickBot="1">
      <c r="A371" s="1101"/>
      <c r="B371" s="930" t="s">
        <v>231</v>
      </c>
      <c r="C371" s="927">
        <v>6261</v>
      </c>
      <c r="D371" s="927">
        <v>30</v>
      </c>
    </row>
    <row r="372" spans="1:4" ht="13.5" thickBot="1">
      <c r="A372" s="1102"/>
      <c r="B372" s="930" t="s">
        <v>232</v>
      </c>
      <c r="C372" s="927">
        <v>1866</v>
      </c>
      <c r="D372" s="927">
        <v>44</v>
      </c>
    </row>
    <row r="373" spans="1:4" ht="13.5" thickBot="1">
      <c r="A373" s="1100" t="s">
        <v>49</v>
      </c>
      <c r="B373" s="930" t="s">
        <v>233</v>
      </c>
      <c r="C373" s="927">
        <v>417</v>
      </c>
      <c r="D373" s="927">
        <v>386</v>
      </c>
    </row>
    <row r="374" spans="1:4" ht="13.5" thickBot="1">
      <c r="A374" s="1101"/>
      <c r="B374" s="930" t="s">
        <v>234</v>
      </c>
      <c r="C374" s="927">
        <v>8008</v>
      </c>
      <c r="D374" s="927">
        <v>898</v>
      </c>
    </row>
    <row r="375" spans="1:4" ht="13.5" thickBot="1">
      <c r="A375" s="1101"/>
      <c r="B375" s="930" t="s">
        <v>235</v>
      </c>
      <c r="C375" s="927">
        <v>611</v>
      </c>
      <c r="D375" s="927">
        <v>632</v>
      </c>
    </row>
    <row r="376" spans="1:4" ht="13.5" thickBot="1">
      <c r="A376" s="1101"/>
      <c r="B376" s="930" t="s">
        <v>236</v>
      </c>
      <c r="C376" s="927">
        <v>5328</v>
      </c>
      <c r="D376" s="927">
        <v>304</v>
      </c>
    </row>
    <row r="377" spans="1:4" ht="13.5" thickBot="1">
      <c r="A377" s="1101"/>
      <c r="B377" s="930" t="s">
        <v>237</v>
      </c>
      <c r="C377" s="927">
        <v>1903</v>
      </c>
      <c r="D377" s="927">
        <v>866</v>
      </c>
    </row>
    <row r="378" spans="1:4" ht="13.5" thickBot="1">
      <c r="A378" s="1101"/>
      <c r="B378" s="930" t="s">
        <v>238</v>
      </c>
      <c r="C378" s="927">
        <v>661</v>
      </c>
      <c r="D378" s="927">
        <v>827</v>
      </c>
    </row>
    <row r="379" spans="1:4" ht="13.5" thickBot="1">
      <c r="A379" s="1102"/>
      <c r="B379" s="930" t="s">
        <v>239</v>
      </c>
      <c r="C379" s="927">
        <v>390</v>
      </c>
      <c r="D379" s="927">
        <v>706</v>
      </c>
    </row>
    <row r="380" spans="1:4" ht="13.5" thickBot="1">
      <c r="A380" s="929" t="s">
        <v>240</v>
      </c>
      <c r="B380" s="930"/>
      <c r="C380" s="927"/>
      <c r="D380" s="927">
        <v>19895</v>
      </c>
    </row>
    <row r="381" spans="1:4" ht="13.5" thickBot="1">
      <c r="A381" s="929" t="s">
        <v>241</v>
      </c>
      <c r="B381" s="930"/>
      <c r="C381" s="927"/>
      <c r="D381" s="927">
        <v>32269</v>
      </c>
    </row>
    <row r="382" spans="1:4" ht="13.5" thickBot="1">
      <c r="A382" s="929" t="s">
        <v>242</v>
      </c>
      <c r="B382" s="930"/>
      <c r="C382" s="927"/>
      <c r="D382" s="927">
        <v>77379</v>
      </c>
    </row>
    <row r="383" spans="1:4" ht="13.5" thickBot="1">
      <c r="A383" s="929" t="s">
        <v>243</v>
      </c>
      <c r="B383" s="930" t="s">
        <v>244</v>
      </c>
      <c r="C383" s="927"/>
      <c r="D383" s="927">
        <v>78049</v>
      </c>
    </row>
    <row r="384" spans="1:4" ht="13.5" thickBot="1">
      <c r="A384" s="953"/>
      <c r="B384" s="961"/>
      <c r="C384" s="954"/>
      <c r="D384" s="955"/>
    </row>
  </sheetData>
  <mergeCells count="80">
    <mergeCell ref="A333:A335"/>
    <mergeCell ref="A352:A353"/>
    <mergeCell ref="A357:A372"/>
    <mergeCell ref="A373:A379"/>
    <mergeCell ref="A307:A311"/>
    <mergeCell ref="A314:A324"/>
    <mergeCell ref="A325:A327"/>
    <mergeCell ref="A329:A331"/>
    <mergeCell ref="A287:A288"/>
    <mergeCell ref="A290:A291"/>
    <mergeCell ref="A298:A300"/>
    <mergeCell ref="A302:A305"/>
    <mergeCell ref="A275:A276"/>
    <mergeCell ref="A278:A279"/>
    <mergeCell ref="A280:A281"/>
    <mergeCell ref="A284:A286"/>
    <mergeCell ref="A258:A259"/>
    <mergeCell ref="A262:A263"/>
    <mergeCell ref="A268:A270"/>
    <mergeCell ref="A272:A273"/>
    <mergeCell ref="A237:A238"/>
    <mergeCell ref="A239:A242"/>
    <mergeCell ref="A244:A247"/>
    <mergeCell ref="A253:A255"/>
    <mergeCell ref="A219:A222"/>
    <mergeCell ref="A225:A226"/>
    <mergeCell ref="A232:A233"/>
    <mergeCell ref="A235:A236"/>
    <mergeCell ref="A205:A206"/>
    <mergeCell ref="A208:A209"/>
    <mergeCell ref="A211:A212"/>
    <mergeCell ref="A213:A217"/>
    <mergeCell ref="A187:A189"/>
    <mergeCell ref="A195:A196"/>
    <mergeCell ref="A201:A202"/>
    <mergeCell ref="A203:A204"/>
    <mergeCell ref="A172:A173"/>
    <mergeCell ref="A175:A176"/>
    <mergeCell ref="A184:A185"/>
    <mergeCell ref="A186:D186"/>
    <mergeCell ref="A140:A141"/>
    <mergeCell ref="A142:A146"/>
    <mergeCell ref="A148:A157"/>
    <mergeCell ref="A158:A159"/>
    <mergeCell ref="A127:A128"/>
    <mergeCell ref="A130:A131"/>
    <mergeCell ref="A134:A135"/>
    <mergeCell ref="A137:A138"/>
    <mergeCell ref="A109:A113"/>
    <mergeCell ref="A115:A116"/>
    <mergeCell ref="A118:A121"/>
    <mergeCell ref="A122:A125"/>
    <mergeCell ref="A96:A97"/>
    <mergeCell ref="A99:A100"/>
    <mergeCell ref="A103:A104"/>
    <mergeCell ref="A105:A107"/>
    <mergeCell ref="A81:A89"/>
    <mergeCell ref="A90:A91"/>
    <mergeCell ref="A92:A93"/>
    <mergeCell ref="A94:A95"/>
    <mergeCell ref="A66:A70"/>
    <mergeCell ref="A72:A75"/>
    <mergeCell ref="A76:A77"/>
    <mergeCell ref="A79:A80"/>
    <mergeCell ref="A51:A52"/>
    <mergeCell ref="A53:A54"/>
    <mergeCell ref="A55:A61"/>
    <mergeCell ref="A63:A65"/>
    <mergeCell ref="A35:A38"/>
    <mergeCell ref="A39:A43"/>
    <mergeCell ref="A44:A47"/>
    <mergeCell ref="A48:A50"/>
    <mergeCell ref="A11:A12"/>
    <mergeCell ref="A14:A19"/>
    <mergeCell ref="A21:A26"/>
    <mergeCell ref="A27:A32"/>
    <mergeCell ref="A1:C1"/>
    <mergeCell ref="A2:C2"/>
    <mergeCell ref="A4:A7"/>
    <mergeCell ref="A8:A10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&amp;L15A melléklet a  11/2012. (IV.27.) önkormányzati rendelethez
ezer Ft-ban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D57"/>
  <sheetViews>
    <sheetView workbookViewId="0" topLeftCell="A28">
      <selection activeCell="A57" sqref="A57:D57"/>
    </sheetView>
  </sheetViews>
  <sheetFormatPr defaultColWidth="9.140625" defaultRowHeight="12.75"/>
  <cols>
    <col min="1" max="1" width="55.28125" style="0" customWidth="1"/>
    <col min="2" max="2" width="10.8515625" style="0" bestFit="1" customWidth="1"/>
    <col min="3" max="3" width="13.140625" style="0" bestFit="1" customWidth="1"/>
    <col min="4" max="4" width="12.28125" style="0" bestFit="1" customWidth="1"/>
  </cols>
  <sheetData>
    <row r="1" spans="1:4" ht="12.75">
      <c r="A1" s="1104" t="s">
        <v>1258</v>
      </c>
      <c r="B1" s="1104"/>
      <c r="C1" s="1104"/>
      <c r="D1" s="923"/>
    </row>
    <row r="2" spans="1:4" ht="12.75">
      <c r="A2" s="1104" t="s">
        <v>245</v>
      </c>
      <c r="B2" s="1104"/>
      <c r="C2" s="923"/>
      <c r="D2" s="923"/>
    </row>
    <row r="3" spans="1:4" ht="13.5" thickBot="1">
      <c r="A3" s="924"/>
      <c r="B3" s="924"/>
      <c r="C3" s="924"/>
      <c r="D3" s="924"/>
    </row>
    <row r="4" spans="1:4" ht="13.5" thickBot="1">
      <c r="A4" s="925" t="s">
        <v>1260</v>
      </c>
      <c r="B4" s="926" t="s">
        <v>1261</v>
      </c>
      <c r="C4" s="926" t="s">
        <v>1262</v>
      </c>
      <c r="D4" s="926" t="s">
        <v>1263</v>
      </c>
    </row>
    <row r="5" spans="1:4" ht="13.5" thickBot="1">
      <c r="A5" s="933" t="s">
        <v>246</v>
      </c>
      <c r="B5" s="934">
        <v>2009</v>
      </c>
      <c r="C5" s="927">
        <v>4533</v>
      </c>
      <c r="D5" s="935">
        <v>29416</v>
      </c>
    </row>
    <row r="6" spans="1:4" ht="13.5" thickBot="1">
      <c r="A6" s="929" t="s">
        <v>247</v>
      </c>
      <c r="B6" s="934">
        <v>2010</v>
      </c>
      <c r="C6" s="927">
        <v>923</v>
      </c>
      <c r="D6" s="935">
        <v>1477</v>
      </c>
    </row>
    <row r="7" spans="1:4" ht="13.5" thickBot="1">
      <c r="A7" s="933" t="s">
        <v>248</v>
      </c>
      <c r="B7" s="934" t="s">
        <v>249</v>
      </c>
      <c r="C7" s="927">
        <v>5664</v>
      </c>
      <c r="D7" s="935">
        <v>4854</v>
      </c>
    </row>
    <row r="8" spans="1:4" ht="13.5" thickBot="1">
      <c r="A8" s="933" t="s">
        <v>250</v>
      </c>
      <c r="B8" s="934">
        <v>2068</v>
      </c>
      <c r="C8" s="927">
        <v>16167</v>
      </c>
      <c r="D8" s="927">
        <v>305754</v>
      </c>
    </row>
    <row r="9" spans="1:4" ht="13.5" thickBot="1">
      <c r="A9" s="929" t="s">
        <v>251</v>
      </c>
      <c r="B9" s="934">
        <v>41062</v>
      </c>
      <c r="C9" s="927">
        <v>2526</v>
      </c>
      <c r="D9" s="935">
        <v>4282</v>
      </c>
    </row>
    <row r="10" spans="1:4" ht="13.5" thickBot="1">
      <c r="A10" s="929" t="s">
        <v>252</v>
      </c>
      <c r="B10" s="934">
        <v>2037</v>
      </c>
      <c r="C10" s="927">
        <v>1090</v>
      </c>
      <c r="D10" s="935">
        <v>10723</v>
      </c>
    </row>
    <row r="11" spans="1:4" ht="13.5" thickBot="1">
      <c r="A11" s="929" t="s">
        <v>253</v>
      </c>
      <c r="B11" s="1105">
        <v>1522</v>
      </c>
      <c r="C11" s="1107">
        <v>2882</v>
      </c>
      <c r="D11" s="927">
        <v>122632</v>
      </c>
    </row>
    <row r="12" spans="1:4" ht="13.5" thickBot="1">
      <c r="A12" s="933" t="s">
        <v>254</v>
      </c>
      <c r="B12" s="1106"/>
      <c r="C12" s="1108"/>
      <c r="D12" s="927">
        <v>44802</v>
      </c>
    </row>
    <row r="13" spans="1:4" ht="13.5" thickBot="1">
      <c r="A13" s="929" t="s">
        <v>255</v>
      </c>
      <c r="B13" s="934">
        <v>2022</v>
      </c>
      <c r="C13" s="927">
        <v>2944</v>
      </c>
      <c r="D13" s="927">
        <v>44983</v>
      </c>
    </row>
    <row r="14" spans="1:4" ht="13.5" thickBot="1">
      <c r="A14" s="929" t="s">
        <v>256</v>
      </c>
      <c r="B14" s="934">
        <v>554</v>
      </c>
      <c r="C14" s="927">
        <v>2164</v>
      </c>
      <c r="D14" s="927">
        <v>71253</v>
      </c>
    </row>
    <row r="15" spans="1:4" ht="13.5" thickBot="1">
      <c r="A15" s="933" t="s">
        <v>257</v>
      </c>
      <c r="B15" s="934">
        <v>150</v>
      </c>
      <c r="C15" s="927">
        <v>1410</v>
      </c>
      <c r="D15" s="935">
        <v>3627</v>
      </c>
    </row>
    <row r="16" spans="1:4" ht="13.5" thickBot="1">
      <c r="A16" s="929" t="s">
        <v>258</v>
      </c>
      <c r="B16" s="934">
        <v>44927</v>
      </c>
      <c r="C16" s="927">
        <v>3879</v>
      </c>
      <c r="D16" s="927">
        <v>128301</v>
      </c>
    </row>
    <row r="17" spans="1:4" ht="13.5" thickBot="1">
      <c r="A17" s="933" t="s">
        <v>259</v>
      </c>
      <c r="B17" s="934" t="s">
        <v>260</v>
      </c>
      <c r="C17" s="927">
        <v>936</v>
      </c>
      <c r="D17" s="927">
        <v>8413</v>
      </c>
    </row>
    <row r="18" spans="1:4" ht="13.5" thickBot="1">
      <c r="A18" s="933" t="s">
        <v>261</v>
      </c>
      <c r="B18" s="934" t="s">
        <v>262</v>
      </c>
      <c r="C18" s="927">
        <v>12021</v>
      </c>
      <c r="D18" s="927">
        <v>541825</v>
      </c>
    </row>
    <row r="19" spans="1:4" ht="13.5" thickBot="1">
      <c r="A19" s="933" t="s">
        <v>263</v>
      </c>
      <c r="B19" s="934" t="s">
        <v>264</v>
      </c>
      <c r="C19" s="927">
        <v>410</v>
      </c>
      <c r="D19" s="927">
        <v>386</v>
      </c>
    </row>
    <row r="20" spans="1:4" ht="13.5" thickBot="1">
      <c r="A20" s="933" t="s">
        <v>263</v>
      </c>
      <c r="B20" s="934">
        <v>1110</v>
      </c>
      <c r="C20" s="927">
        <v>1626</v>
      </c>
      <c r="D20" s="927">
        <v>754</v>
      </c>
    </row>
    <row r="21" spans="1:4" ht="13.5" thickBot="1">
      <c r="A21" s="929" t="s">
        <v>265</v>
      </c>
      <c r="B21" s="934">
        <v>2008</v>
      </c>
      <c r="C21" s="927">
        <v>1000</v>
      </c>
      <c r="D21" s="935">
        <v>56497</v>
      </c>
    </row>
    <row r="22" spans="1:4" ht="13.5" thickBot="1">
      <c r="A22" s="929" t="s">
        <v>266</v>
      </c>
      <c r="B22" s="934">
        <v>2016</v>
      </c>
      <c r="C22" s="927">
        <v>528</v>
      </c>
      <c r="D22" s="935">
        <v>37442</v>
      </c>
    </row>
    <row r="23" spans="1:4" ht="13.5" thickBot="1">
      <c r="A23" s="929" t="s">
        <v>267</v>
      </c>
      <c r="B23" s="934">
        <v>647</v>
      </c>
      <c r="C23" s="927">
        <v>600</v>
      </c>
      <c r="D23" s="927">
        <v>8228</v>
      </c>
    </row>
    <row r="24" spans="1:4" ht="13.5" thickBot="1">
      <c r="A24" s="929" t="s">
        <v>268</v>
      </c>
      <c r="B24" s="934">
        <v>1619</v>
      </c>
      <c r="C24" s="927">
        <v>1083</v>
      </c>
      <c r="D24" s="935">
        <v>3639</v>
      </c>
    </row>
    <row r="25" spans="1:4" ht="13.5" thickBot="1">
      <c r="A25" s="929" t="s">
        <v>269</v>
      </c>
      <c r="B25" s="934">
        <v>2025</v>
      </c>
      <c r="C25" s="927">
        <v>592</v>
      </c>
      <c r="D25" s="935">
        <v>1397</v>
      </c>
    </row>
    <row r="26" spans="1:4" ht="13.5" thickBot="1">
      <c r="A26" s="929" t="s">
        <v>270</v>
      </c>
      <c r="B26" s="934" t="s">
        <v>271</v>
      </c>
      <c r="C26" s="927">
        <v>279</v>
      </c>
      <c r="D26" s="927">
        <v>12224</v>
      </c>
    </row>
    <row r="27" spans="1:4" ht="13.5" thickBot="1">
      <c r="A27" s="929" t="s">
        <v>270</v>
      </c>
      <c r="B27" s="934" t="s">
        <v>272</v>
      </c>
      <c r="C27" s="927">
        <v>279</v>
      </c>
      <c r="D27" s="927">
        <v>12193</v>
      </c>
    </row>
    <row r="28" spans="1:4" ht="13.5" thickBot="1">
      <c r="A28" s="929" t="s">
        <v>273</v>
      </c>
      <c r="B28" s="934">
        <v>102667</v>
      </c>
      <c r="C28" s="927">
        <v>341</v>
      </c>
      <c r="D28" s="927">
        <v>2432</v>
      </c>
    </row>
    <row r="29" spans="1:4" ht="13.5" thickBot="1">
      <c r="A29" s="929" t="s">
        <v>274</v>
      </c>
      <c r="B29" s="934" t="s">
        <v>275</v>
      </c>
      <c r="C29" s="927">
        <v>12754</v>
      </c>
      <c r="D29" s="935">
        <v>3520</v>
      </c>
    </row>
    <row r="30" spans="1:4" ht="13.5" thickBot="1">
      <c r="A30" s="929" t="s">
        <v>276</v>
      </c>
      <c r="B30" s="934">
        <v>11</v>
      </c>
      <c r="C30" s="927">
        <v>5473</v>
      </c>
      <c r="D30" s="927">
        <v>11598</v>
      </c>
    </row>
    <row r="31" spans="1:4" ht="13.5" thickBot="1">
      <c r="A31" s="929" t="s">
        <v>277</v>
      </c>
      <c r="B31" s="934" t="s">
        <v>278</v>
      </c>
      <c r="C31" s="927">
        <v>11599</v>
      </c>
      <c r="D31" s="935">
        <v>6113</v>
      </c>
    </row>
    <row r="32" spans="1:4" ht="13.5" thickBot="1">
      <c r="A32" s="929" t="s">
        <v>279</v>
      </c>
      <c r="B32" s="934">
        <v>5</v>
      </c>
      <c r="C32" s="927">
        <v>1344</v>
      </c>
      <c r="D32" s="927">
        <v>2142</v>
      </c>
    </row>
    <row r="33" spans="1:4" ht="13.5" thickBot="1">
      <c r="A33" s="933" t="s">
        <v>280</v>
      </c>
      <c r="B33" s="934">
        <v>1750</v>
      </c>
      <c r="C33" s="927">
        <v>1671</v>
      </c>
      <c r="D33" s="927">
        <v>35476</v>
      </c>
    </row>
    <row r="34" spans="1:4" ht="13.5" thickBot="1">
      <c r="A34" s="929" t="s">
        <v>281</v>
      </c>
      <c r="B34" s="934">
        <v>1</v>
      </c>
      <c r="C34" s="927">
        <v>21912</v>
      </c>
      <c r="D34" s="927">
        <v>35432</v>
      </c>
    </row>
    <row r="35" spans="1:4" ht="13.5" thickBot="1">
      <c r="A35" s="929" t="s">
        <v>282</v>
      </c>
      <c r="B35" s="934" t="s">
        <v>283</v>
      </c>
      <c r="C35" s="927">
        <v>48941</v>
      </c>
      <c r="D35" s="927">
        <v>458224</v>
      </c>
    </row>
    <row r="36" spans="1:4" ht="13.5" thickBot="1">
      <c r="A36" s="929" t="s">
        <v>284</v>
      </c>
      <c r="B36" s="934" t="s">
        <v>285</v>
      </c>
      <c r="C36" s="927">
        <v>1740</v>
      </c>
      <c r="D36" s="927">
        <v>16292</v>
      </c>
    </row>
    <row r="37" spans="1:4" ht="13.5" thickBot="1">
      <c r="A37" s="1100" t="s">
        <v>286</v>
      </c>
      <c r="B37" s="934" t="s">
        <v>287</v>
      </c>
      <c r="C37" s="927">
        <v>7227</v>
      </c>
      <c r="D37" s="927">
        <v>99</v>
      </c>
    </row>
    <row r="38" spans="1:4" ht="13.5" thickBot="1">
      <c r="A38" s="1102"/>
      <c r="B38" s="934" t="s">
        <v>288</v>
      </c>
      <c r="C38" s="927">
        <v>9196</v>
      </c>
      <c r="D38" s="927">
        <v>86406</v>
      </c>
    </row>
    <row r="39" spans="1:4" ht="13.5" thickBot="1">
      <c r="A39" s="1100" t="s">
        <v>289</v>
      </c>
      <c r="B39" s="934">
        <v>2503</v>
      </c>
      <c r="C39" s="927">
        <v>163</v>
      </c>
      <c r="D39" s="927">
        <v>24</v>
      </c>
    </row>
    <row r="40" spans="1:4" ht="13.5" thickBot="1">
      <c r="A40" s="1102"/>
      <c r="B40" s="934">
        <v>305</v>
      </c>
      <c r="C40" s="927">
        <v>753</v>
      </c>
      <c r="D40" s="927">
        <v>293</v>
      </c>
    </row>
    <row r="41" spans="1:4" ht="13.5" thickBot="1">
      <c r="A41" s="929" t="s">
        <v>290</v>
      </c>
      <c r="B41" s="934">
        <v>309</v>
      </c>
      <c r="C41" s="927">
        <v>3549</v>
      </c>
      <c r="D41" s="927">
        <v>532</v>
      </c>
    </row>
    <row r="42" spans="1:4" ht="13.5" thickBot="1">
      <c r="A42" s="929" t="s">
        <v>291</v>
      </c>
      <c r="B42" s="934" t="s">
        <v>292</v>
      </c>
      <c r="C42" s="927">
        <v>33962</v>
      </c>
      <c r="D42" s="927">
        <v>384</v>
      </c>
    </row>
    <row r="43" spans="1:4" ht="13.5" thickBot="1">
      <c r="A43" s="929" t="s">
        <v>293</v>
      </c>
      <c r="B43" s="934">
        <v>2084</v>
      </c>
      <c r="C43" s="927">
        <v>15648</v>
      </c>
      <c r="D43" s="927">
        <v>1781</v>
      </c>
    </row>
    <row r="44" spans="1:4" ht="13.5" thickBot="1">
      <c r="A44" s="929" t="s">
        <v>294</v>
      </c>
      <c r="B44" s="934">
        <v>1340</v>
      </c>
      <c r="C44" s="927">
        <v>15528</v>
      </c>
      <c r="D44" s="927">
        <v>1863</v>
      </c>
    </row>
    <row r="45" spans="1:4" ht="13.5" thickBot="1">
      <c r="A45" s="929" t="s">
        <v>295</v>
      </c>
      <c r="B45" s="934">
        <v>8</v>
      </c>
      <c r="C45" s="927">
        <v>19681</v>
      </c>
      <c r="D45" s="927">
        <v>2717</v>
      </c>
    </row>
    <row r="46" spans="1:4" ht="13.5" thickBot="1">
      <c r="A46" s="929" t="s">
        <v>296</v>
      </c>
      <c r="B46" s="934">
        <v>1101</v>
      </c>
      <c r="C46" s="927">
        <v>2453</v>
      </c>
      <c r="D46" s="927">
        <v>294</v>
      </c>
    </row>
    <row r="47" spans="1:4" ht="13.5" thickBot="1">
      <c r="A47" s="929" t="s">
        <v>297</v>
      </c>
      <c r="B47" s="934" t="s">
        <v>298</v>
      </c>
      <c r="C47" s="927">
        <v>1439</v>
      </c>
      <c r="D47" s="927">
        <v>216</v>
      </c>
    </row>
    <row r="48" spans="1:4" ht="13.5" thickBot="1">
      <c r="A48" s="929" t="s">
        <v>299</v>
      </c>
      <c r="B48" s="934" t="s">
        <v>300</v>
      </c>
      <c r="C48" s="927">
        <v>6750</v>
      </c>
      <c r="D48" s="927">
        <v>1013</v>
      </c>
    </row>
    <row r="49" spans="1:4" ht="13.5" thickBot="1">
      <c r="A49" s="929" t="s">
        <v>301</v>
      </c>
      <c r="B49" s="934" t="s">
        <v>302</v>
      </c>
      <c r="C49" s="927">
        <v>1691</v>
      </c>
      <c r="D49" s="927">
        <v>254</v>
      </c>
    </row>
    <row r="50" spans="1:4" ht="13.5" thickBot="1">
      <c r="A50" s="929" t="s">
        <v>301</v>
      </c>
      <c r="B50" s="934" t="s">
        <v>303</v>
      </c>
      <c r="C50" s="927">
        <v>6709</v>
      </c>
      <c r="D50" s="927">
        <v>1006</v>
      </c>
    </row>
    <row r="51" spans="1:4" ht="13.5" thickBot="1">
      <c r="A51" s="929" t="s">
        <v>304</v>
      </c>
      <c r="B51" s="934">
        <v>237</v>
      </c>
      <c r="C51" s="927">
        <v>25608</v>
      </c>
      <c r="D51" s="927">
        <v>2015</v>
      </c>
    </row>
    <row r="52" spans="1:4" ht="13.5" thickBot="1">
      <c r="A52" s="929" t="s">
        <v>305</v>
      </c>
      <c r="B52" s="934">
        <v>302</v>
      </c>
      <c r="C52" s="927">
        <v>1631</v>
      </c>
      <c r="D52" s="927">
        <v>196</v>
      </c>
    </row>
    <row r="53" spans="1:4" ht="13.5" thickBot="1">
      <c r="A53" s="929" t="s">
        <v>306</v>
      </c>
      <c r="B53" s="934">
        <v>279</v>
      </c>
      <c r="C53" s="927">
        <v>755</v>
      </c>
      <c r="D53" s="927">
        <v>293</v>
      </c>
    </row>
    <row r="54" spans="1:4" ht="13.5" thickBot="1">
      <c r="A54" s="929" t="s">
        <v>307</v>
      </c>
      <c r="B54" s="934" t="s">
        <v>308</v>
      </c>
      <c r="C54" s="927">
        <v>5316</v>
      </c>
      <c r="D54" s="927">
        <v>263</v>
      </c>
    </row>
    <row r="55" spans="1:4" ht="13.5" thickBot="1">
      <c r="A55" s="929" t="s">
        <v>309</v>
      </c>
      <c r="B55" s="934" t="s">
        <v>310</v>
      </c>
      <c r="C55" s="927">
        <v>4144</v>
      </c>
      <c r="D55" s="927">
        <v>200</v>
      </c>
    </row>
    <row r="56" spans="1:4" ht="13.5" thickBot="1">
      <c r="A56" s="929" t="s">
        <v>311</v>
      </c>
      <c r="B56" s="934">
        <v>917</v>
      </c>
      <c r="C56" s="927">
        <v>1076</v>
      </c>
      <c r="D56" s="927">
        <v>5900</v>
      </c>
    </row>
    <row r="57" spans="1:4" ht="16.5" thickBot="1">
      <c r="A57" s="950"/>
      <c r="B57" s="951"/>
      <c r="C57" s="951"/>
      <c r="D57" s="952"/>
    </row>
  </sheetData>
  <mergeCells count="6">
    <mergeCell ref="A37:A38"/>
    <mergeCell ref="A39:A40"/>
    <mergeCell ref="A1:C1"/>
    <mergeCell ref="A2:B2"/>
    <mergeCell ref="B11:B12"/>
    <mergeCell ref="C11:C12"/>
  </mergeCells>
  <printOptions headings="1"/>
  <pageMargins left="0.75" right="0.75" top="1" bottom="1" header="0.5" footer="0.5"/>
  <pageSetup horizontalDpi="600" verticalDpi="600" orientation="portrait" paperSize="9" scale="90" r:id="rId1"/>
  <headerFooter alignWithMargins="0">
    <oddHeader>&amp;L15B melléklet a 11/2012. (IV.27.) önkormányzati rendelethez
ezer Ft-ban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2"/>
  <sheetViews>
    <sheetView workbookViewId="0" topLeftCell="A7">
      <selection activeCell="A50" sqref="A50:D50"/>
    </sheetView>
  </sheetViews>
  <sheetFormatPr defaultColWidth="9.140625" defaultRowHeight="12.75"/>
  <cols>
    <col min="1" max="1" width="51.140625" style="0" bestFit="1" customWidth="1"/>
    <col min="2" max="2" width="14.28125" style="0" customWidth="1"/>
    <col min="3" max="3" width="13.140625" style="0" bestFit="1" customWidth="1"/>
    <col min="4" max="4" width="12.28125" style="0" bestFit="1" customWidth="1"/>
  </cols>
  <sheetData>
    <row r="1" spans="1:4" ht="12.75">
      <c r="A1" s="1109" t="s">
        <v>1258</v>
      </c>
      <c r="B1" s="1109"/>
      <c r="C1" s="194"/>
      <c r="D1" s="194"/>
    </row>
    <row r="2" spans="1:4" ht="12.75">
      <c r="A2" s="1109" t="s">
        <v>312</v>
      </c>
      <c r="B2" s="1109"/>
      <c r="C2" s="194"/>
      <c r="D2" s="194"/>
    </row>
    <row r="3" spans="1:4" ht="13.5" thickBot="1">
      <c r="A3" s="936"/>
      <c r="B3" s="936"/>
      <c r="C3" s="936"/>
      <c r="D3" s="936"/>
    </row>
    <row r="4" spans="1:4" ht="13.5" thickBot="1">
      <c r="A4" s="937" t="s">
        <v>1260</v>
      </c>
      <c r="B4" s="938" t="s">
        <v>1261</v>
      </c>
      <c r="C4" s="938" t="s">
        <v>1262</v>
      </c>
      <c r="D4" s="938" t="s">
        <v>1263</v>
      </c>
    </row>
    <row r="5" spans="1:5" ht="13.5" thickBot="1">
      <c r="A5" s="1110" t="s">
        <v>313</v>
      </c>
      <c r="B5" s="939" t="s">
        <v>314</v>
      </c>
      <c r="C5" s="939">
        <v>724</v>
      </c>
      <c r="D5" s="939">
        <v>290</v>
      </c>
      <c r="E5" t="s">
        <v>890</v>
      </c>
    </row>
    <row r="6" spans="1:4" ht="13.5" thickBot="1">
      <c r="A6" s="1111"/>
      <c r="B6" s="939">
        <v>287</v>
      </c>
      <c r="C6" s="939">
        <v>900</v>
      </c>
      <c r="D6" s="939">
        <v>327</v>
      </c>
    </row>
    <row r="7" spans="1:4" ht="13.5" thickBot="1">
      <c r="A7" s="1111"/>
      <c r="B7" s="939">
        <v>288</v>
      </c>
      <c r="C7" s="939">
        <v>901</v>
      </c>
      <c r="D7" s="939">
        <v>327</v>
      </c>
    </row>
    <row r="8" spans="1:4" ht="13.5" thickBot="1">
      <c r="A8" s="1111"/>
      <c r="B8" s="939">
        <v>289</v>
      </c>
      <c r="C8" s="939">
        <v>900</v>
      </c>
      <c r="D8" s="939">
        <v>327</v>
      </c>
    </row>
    <row r="9" spans="1:4" ht="13.5" thickBot="1">
      <c r="A9" s="1111"/>
      <c r="B9" s="939">
        <v>290</v>
      </c>
      <c r="C9" s="939">
        <v>921</v>
      </c>
      <c r="D9" s="939">
        <v>332</v>
      </c>
    </row>
    <row r="10" spans="1:4" ht="13.5" thickBot="1">
      <c r="A10" s="1111"/>
      <c r="B10" s="939">
        <v>294</v>
      </c>
      <c r="C10" s="939">
        <v>910</v>
      </c>
      <c r="D10" s="939">
        <v>329</v>
      </c>
    </row>
    <row r="11" spans="1:4" ht="13.5" thickBot="1">
      <c r="A11" s="1111"/>
      <c r="B11" s="939">
        <v>297</v>
      </c>
      <c r="C11" s="939">
        <v>900</v>
      </c>
      <c r="D11" s="939">
        <v>327</v>
      </c>
    </row>
    <row r="12" spans="1:4" ht="13.5" thickBot="1">
      <c r="A12" s="1111"/>
      <c r="B12" s="939">
        <v>299</v>
      </c>
      <c r="C12" s="939">
        <v>901</v>
      </c>
      <c r="D12" s="939">
        <v>327</v>
      </c>
    </row>
    <row r="13" spans="1:4" ht="13.5" thickBot="1">
      <c r="A13" s="1111"/>
      <c r="B13" s="939">
        <v>300</v>
      </c>
      <c r="C13" s="939">
        <v>901</v>
      </c>
      <c r="D13" s="939">
        <v>327</v>
      </c>
    </row>
    <row r="14" spans="1:4" ht="13.5" thickBot="1">
      <c r="A14" s="1112"/>
      <c r="B14" s="939">
        <v>301</v>
      </c>
      <c r="C14" s="939">
        <v>903</v>
      </c>
      <c r="D14" s="939">
        <v>428</v>
      </c>
    </row>
    <row r="15" spans="1:4" ht="13.5" thickBot="1">
      <c r="A15" s="1110" t="s">
        <v>315</v>
      </c>
      <c r="B15" s="939">
        <v>1495</v>
      </c>
      <c r="C15" s="939">
        <v>1244</v>
      </c>
      <c r="D15" s="939">
        <v>286</v>
      </c>
    </row>
    <row r="16" spans="1:4" ht="13.5" thickBot="1">
      <c r="A16" s="1112"/>
      <c r="B16" s="939">
        <v>1506</v>
      </c>
      <c r="C16" s="939">
        <v>1167</v>
      </c>
      <c r="D16" s="939">
        <v>268</v>
      </c>
    </row>
    <row r="17" spans="1:4" ht="13.5" thickBot="1">
      <c r="A17" s="1110" t="s">
        <v>316</v>
      </c>
      <c r="B17" s="942" t="s">
        <v>317</v>
      </c>
      <c r="C17" s="939">
        <v>361</v>
      </c>
      <c r="D17" s="939">
        <v>299</v>
      </c>
    </row>
    <row r="18" spans="1:4" ht="13.5" thickBot="1">
      <c r="A18" s="1111"/>
      <c r="B18" s="942" t="s">
        <v>318</v>
      </c>
      <c r="C18" s="939">
        <v>279</v>
      </c>
      <c r="D18" s="939">
        <v>232</v>
      </c>
    </row>
    <row r="19" spans="1:4" ht="13.5" thickBot="1">
      <c r="A19" s="1111"/>
      <c r="B19" s="942" t="s">
        <v>319</v>
      </c>
      <c r="C19" s="939">
        <v>279</v>
      </c>
      <c r="D19" s="939">
        <v>232</v>
      </c>
    </row>
    <row r="20" spans="1:4" ht="13.5" thickBot="1">
      <c r="A20" s="1111"/>
      <c r="B20" s="942" t="s">
        <v>320</v>
      </c>
      <c r="C20" s="939">
        <v>279</v>
      </c>
      <c r="D20" s="939">
        <v>232</v>
      </c>
    </row>
    <row r="21" spans="1:4" ht="13.5" thickBot="1">
      <c r="A21" s="1111"/>
      <c r="B21" s="942" t="s">
        <v>321</v>
      </c>
      <c r="C21" s="939">
        <v>361</v>
      </c>
      <c r="D21" s="939">
        <v>300</v>
      </c>
    </row>
    <row r="22" spans="1:4" ht="13.5" thickBot="1">
      <c r="A22" s="1112"/>
      <c r="B22" s="942"/>
      <c r="C22" s="939"/>
      <c r="D22" s="939"/>
    </row>
    <row r="23" spans="1:4" ht="13.5" thickBot="1">
      <c r="A23" s="1110" t="s">
        <v>322</v>
      </c>
      <c r="B23" s="939" t="s">
        <v>323</v>
      </c>
      <c r="C23" s="939">
        <v>279</v>
      </c>
      <c r="D23" s="939">
        <v>232</v>
      </c>
    </row>
    <row r="24" spans="1:4" ht="13.5" thickBot="1">
      <c r="A24" s="1111"/>
      <c r="B24" s="939" t="s">
        <v>324</v>
      </c>
      <c r="C24" s="939">
        <v>361</v>
      </c>
      <c r="D24" s="939">
        <v>300</v>
      </c>
    </row>
    <row r="25" spans="1:4" ht="13.5" thickBot="1">
      <c r="A25" s="1112"/>
      <c r="B25" s="939" t="s">
        <v>325</v>
      </c>
      <c r="C25" s="939">
        <v>279</v>
      </c>
      <c r="D25" s="939">
        <v>232</v>
      </c>
    </row>
    <row r="26" spans="1:4" ht="13.5" thickBot="1">
      <c r="A26" s="943"/>
      <c r="B26" s="939">
        <v>2502</v>
      </c>
      <c r="C26" s="939">
        <v>2217</v>
      </c>
      <c r="D26" s="939">
        <v>332</v>
      </c>
    </row>
    <row r="27" spans="1:4" ht="13.5" thickBot="1">
      <c r="A27" s="941" t="s">
        <v>326</v>
      </c>
      <c r="B27" s="942" t="s">
        <v>327</v>
      </c>
      <c r="C27" s="927">
        <v>2877</v>
      </c>
      <c r="D27" s="927">
        <v>120</v>
      </c>
    </row>
    <row r="28" spans="1:4" ht="13.5" thickBot="1">
      <c r="A28" s="1110" t="s">
        <v>328</v>
      </c>
      <c r="B28" s="939" t="s">
        <v>329</v>
      </c>
      <c r="C28" s="939">
        <v>4311</v>
      </c>
      <c r="D28" s="939">
        <v>70</v>
      </c>
    </row>
    <row r="29" spans="1:4" ht="13.5" thickBot="1">
      <c r="A29" s="1111"/>
      <c r="B29" s="939" t="s">
        <v>330</v>
      </c>
      <c r="C29" s="939">
        <v>51035</v>
      </c>
      <c r="D29" s="939">
        <v>1994</v>
      </c>
    </row>
    <row r="30" spans="1:4" ht="13.5" thickBot="1">
      <c r="A30" s="1111"/>
      <c r="B30" s="939" t="s">
        <v>331</v>
      </c>
      <c r="C30" s="939">
        <v>3839</v>
      </c>
      <c r="D30" s="939">
        <v>525</v>
      </c>
    </row>
    <row r="31" spans="1:4" ht="13.5" thickBot="1">
      <c r="A31" s="1111"/>
      <c r="B31" s="939" t="s">
        <v>332</v>
      </c>
      <c r="C31" s="939">
        <v>19912</v>
      </c>
      <c r="D31" s="939">
        <v>996</v>
      </c>
    </row>
    <row r="32" spans="1:4" ht="13.5" thickBot="1">
      <c r="A32" s="1111"/>
      <c r="B32" s="939" t="s">
        <v>333</v>
      </c>
      <c r="C32" s="939">
        <v>11687</v>
      </c>
      <c r="D32" s="939">
        <v>719</v>
      </c>
    </row>
    <row r="33" spans="1:4" ht="13.5" thickBot="1">
      <c r="A33" s="1111"/>
      <c r="B33" s="939" t="s">
        <v>334</v>
      </c>
      <c r="C33" s="939">
        <v>34567</v>
      </c>
      <c r="D33" s="939">
        <v>1406</v>
      </c>
    </row>
    <row r="34" spans="1:4" ht="13.5" thickBot="1">
      <c r="A34" s="1111"/>
      <c r="B34" s="939" t="s">
        <v>335</v>
      </c>
      <c r="C34" s="939">
        <v>2008</v>
      </c>
      <c r="D34" s="939">
        <v>45</v>
      </c>
    </row>
    <row r="35" spans="1:4" ht="13.5" thickBot="1">
      <c r="A35" s="1111"/>
      <c r="B35" s="939" t="s">
        <v>336</v>
      </c>
      <c r="C35" s="939">
        <v>2015</v>
      </c>
      <c r="D35" s="939">
        <v>40</v>
      </c>
    </row>
    <row r="36" spans="1:4" ht="13.5" thickBot="1">
      <c r="A36" s="1111"/>
      <c r="B36" s="939" t="s">
        <v>337</v>
      </c>
      <c r="C36" s="939">
        <v>8790</v>
      </c>
      <c r="D36" s="939">
        <v>435</v>
      </c>
    </row>
    <row r="37" spans="1:4" ht="13.5" thickBot="1">
      <c r="A37" s="1111"/>
      <c r="B37" s="939" t="s">
        <v>338</v>
      </c>
      <c r="C37" s="939">
        <v>1293</v>
      </c>
      <c r="D37" s="939">
        <v>66</v>
      </c>
    </row>
    <row r="38" spans="1:4" ht="13.5" thickBot="1">
      <c r="A38" s="1111"/>
      <c r="B38" s="939" t="s">
        <v>339</v>
      </c>
      <c r="C38" s="939">
        <v>971</v>
      </c>
      <c r="D38" s="939">
        <v>117</v>
      </c>
    </row>
    <row r="39" spans="1:4" ht="13.5" thickBot="1">
      <c r="A39" s="1111"/>
      <c r="B39" s="939" t="s">
        <v>340</v>
      </c>
      <c r="C39" s="939">
        <v>1644</v>
      </c>
      <c r="D39" s="939">
        <v>82</v>
      </c>
    </row>
    <row r="40" spans="1:4" ht="13.5" thickBot="1">
      <c r="A40" s="1111"/>
      <c r="B40" s="939" t="s">
        <v>341</v>
      </c>
      <c r="C40" s="939">
        <v>29214</v>
      </c>
      <c r="D40" s="939">
        <v>245</v>
      </c>
    </row>
    <row r="41" spans="1:4" ht="13.5" thickBot="1">
      <c r="A41" s="1111"/>
      <c r="B41" s="939" t="s">
        <v>342</v>
      </c>
      <c r="C41" s="939">
        <v>35663</v>
      </c>
      <c r="D41" s="939">
        <v>1457</v>
      </c>
    </row>
    <row r="42" spans="1:4" ht="13.5" thickBot="1">
      <c r="A42" s="1112"/>
      <c r="B42" s="939" t="s">
        <v>343</v>
      </c>
      <c r="C42" s="939">
        <v>191412</v>
      </c>
      <c r="D42" s="939">
        <v>9984</v>
      </c>
    </row>
    <row r="43" spans="1:4" ht="13.5" thickBot="1">
      <c r="A43" s="1110" t="s">
        <v>344</v>
      </c>
      <c r="B43" s="939">
        <v>380</v>
      </c>
      <c r="C43" s="939">
        <v>25767</v>
      </c>
      <c r="D43" s="939">
        <v>1185</v>
      </c>
    </row>
    <row r="44" spans="1:4" ht="13.5" thickBot="1">
      <c r="A44" s="1111"/>
      <c r="B44" s="939">
        <v>400</v>
      </c>
      <c r="C44" s="939">
        <v>22774</v>
      </c>
      <c r="D44" s="939">
        <v>851</v>
      </c>
    </row>
    <row r="45" spans="1:4" ht="13.5" thickBot="1">
      <c r="A45" s="1111"/>
      <c r="B45" s="939">
        <v>1494</v>
      </c>
      <c r="C45" s="939">
        <v>43247</v>
      </c>
      <c r="D45" s="939">
        <v>1889</v>
      </c>
    </row>
    <row r="46" spans="1:4" ht="13.5" thickBot="1">
      <c r="A46" s="1112"/>
      <c r="B46" s="939">
        <v>1990</v>
      </c>
      <c r="C46" s="939">
        <v>16759</v>
      </c>
      <c r="D46" s="939">
        <v>861</v>
      </c>
    </row>
    <row r="47" spans="1:4" ht="13.5" thickBot="1">
      <c r="A47" s="941" t="s">
        <v>345</v>
      </c>
      <c r="B47" s="942" t="s">
        <v>346</v>
      </c>
      <c r="C47" s="939">
        <v>24370</v>
      </c>
      <c r="D47" s="939">
        <v>1216</v>
      </c>
    </row>
    <row r="48" spans="1:4" ht="13.5" thickBot="1">
      <c r="A48" s="940" t="s">
        <v>347</v>
      </c>
      <c r="B48" s="944">
        <v>2240</v>
      </c>
      <c r="C48" s="944">
        <v>42863</v>
      </c>
      <c r="D48" s="944">
        <v>157853</v>
      </c>
    </row>
    <row r="49" spans="1:4" ht="13.5" thickBot="1">
      <c r="A49" s="945" t="s">
        <v>348</v>
      </c>
      <c r="B49" s="946" t="s">
        <v>349</v>
      </c>
      <c r="C49" s="946">
        <v>1569</v>
      </c>
      <c r="D49" s="946">
        <v>82</v>
      </c>
    </row>
    <row r="50" spans="1:4" ht="13.5" thickBot="1">
      <c r="A50" s="949"/>
      <c r="B50" s="947"/>
      <c r="C50" s="947"/>
      <c r="D50" s="948"/>
    </row>
    <row r="52" ht="12.75">
      <c r="A52" t="s">
        <v>890</v>
      </c>
    </row>
  </sheetData>
  <mergeCells count="8">
    <mergeCell ref="A17:A22"/>
    <mergeCell ref="A23:A25"/>
    <mergeCell ref="A28:A42"/>
    <mergeCell ref="A43:A46"/>
    <mergeCell ref="A1:B1"/>
    <mergeCell ref="A2:B2"/>
    <mergeCell ref="A5:A14"/>
    <mergeCell ref="A15:A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&amp;L15C melléklet a 11/2012. (IV.27.) önkormányzati rendelethez
ezer Ft-ban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H33"/>
  <sheetViews>
    <sheetView workbookViewId="0" topLeftCell="A1">
      <selection activeCell="H37" sqref="H37"/>
    </sheetView>
  </sheetViews>
  <sheetFormatPr defaultColWidth="9.140625" defaultRowHeight="12.75"/>
  <cols>
    <col min="1" max="1" width="15.57421875" style="0" customWidth="1"/>
    <col min="4" max="4" width="11.421875" style="0" customWidth="1"/>
    <col min="6" max="6" width="11.140625" style="0" customWidth="1"/>
    <col min="7" max="7" width="10.421875" style="0" customWidth="1"/>
  </cols>
  <sheetData>
    <row r="1" spans="1:8" ht="15">
      <c r="A1" s="1113" t="s">
        <v>1047</v>
      </c>
      <c r="B1" s="1114"/>
      <c r="C1" s="1114"/>
      <c r="D1" s="1114"/>
      <c r="E1" s="1114"/>
      <c r="F1" s="1114"/>
      <c r="G1" s="1114"/>
      <c r="H1" s="1114"/>
    </row>
    <row r="2" spans="1:8" ht="15.75" thickBot="1">
      <c r="A2" s="441" t="s">
        <v>1014</v>
      </c>
      <c r="B2" s="442"/>
      <c r="C2" s="442"/>
      <c r="D2" s="442"/>
      <c r="E2" s="442"/>
      <c r="F2" s="442"/>
      <c r="G2" s="442"/>
      <c r="H2" s="443"/>
    </row>
    <row r="3" spans="1:8" ht="63.75">
      <c r="A3" s="444" t="s">
        <v>354</v>
      </c>
      <c r="B3" s="445" t="s">
        <v>1015</v>
      </c>
      <c r="C3" s="445" t="s">
        <v>1016</v>
      </c>
      <c r="D3" s="445" t="s">
        <v>1017</v>
      </c>
      <c r="E3" s="445" t="s">
        <v>1018</v>
      </c>
      <c r="F3" s="445" t="s">
        <v>1019</v>
      </c>
      <c r="G3" s="445" t="s">
        <v>1020</v>
      </c>
      <c r="H3" s="446" t="s">
        <v>378</v>
      </c>
    </row>
    <row r="4" spans="1:8" ht="12.75">
      <c r="A4" s="447" t="s">
        <v>350</v>
      </c>
      <c r="B4" s="448" t="s">
        <v>351</v>
      </c>
      <c r="C4" s="448" t="s">
        <v>357</v>
      </c>
      <c r="D4" s="448" t="s">
        <v>480</v>
      </c>
      <c r="E4" s="448" t="s">
        <v>352</v>
      </c>
      <c r="F4" s="448" t="s">
        <v>607</v>
      </c>
      <c r="G4" s="448" t="s">
        <v>882</v>
      </c>
      <c r="H4" s="449" t="s">
        <v>899</v>
      </c>
    </row>
    <row r="5" spans="1:8" ht="51">
      <c r="A5" s="450" t="s">
        <v>1021</v>
      </c>
      <c r="B5" s="448">
        <v>1</v>
      </c>
      <c r="C5" s="451">
        <v>28803</v>
      </c>
      <c r="D5" s="451">
        <v>5378704</v>
      </c>
      <c r="E5" s="451">
        <v>127907</v>
      </c>
      <c r="F5" s="451">
        <v>21411</v>
      </c>
      <c r="G5" s="451">
        <v>13769</v>
      </c>
      <c r="H5" s="452">
        <f>SUM(C5:G5)</f>
        <v>5570594</v>
      </c>
    </row>
    <row r="6" spans="1:8" ht="51">
      <c r="A6" s="450" t="s">
        <v>1022</v>
      </c>
      <c r="B6" s="448">
        <v>2</v>
      </c>
      <c r="C6" s="451">
        <v>21686</v>
      </c>
      <c r="D6" s="451">
        <v>21573</v>
      </c>
      <c r="E6" s="451">
        <v>23375</v>
      </c>
      <c r="F6" s="451">
        <v>1950</v>
      </c>
      <c r="G6" s="451"/>
      <c r="H6" s="452">
        <f aca="true" t="shared" si="0" ref="H6:H33">SUM(C6:G6)</f>
        <v>68584</v>
      </c>
    </row>
    <row r="7" spans="1:8" ht="12.75">
      <c r="A7" s="450" t="s">
        <v>540</v>
      </c>
      <c r="B7" s="448">
        <v>3</v>
      </c>
      <c r="C7" s="451"/>
      <c r="D7" s="451">
        <v>106523</v>
      </c>
      <c r="E7" s="451"/>
      <c r="F7" s="451">
        <v>591</v>
      </c>
      <c r="G7" s="451"/>
      <c r="H7" s="452">
        <f t="shared" si="0"/>
        <v>107114</v>
      </c>
    </row>
    <row r="8" spans="1:8" ht="63.75">
      <c r="A8" s="450" t="s">
        <v>1023</v>
      </c>
      <c r="B8" s="448">
        <v>4</v>
      </c>
      <c r="C8" s="451">
        <v>5321</v>
      </c>
      <c r="D8" s="451">
        <v>36086</v>
      </c>
      <c r="E8" s="451">
        <v>5802</v>
      </c>
      <c r="F8" s="451">
        <v>636</v>
      </c>
      <c r="G8" s="451"/>
      <c r="H8" s="452">
        <f t="shared" si="0"/>
        <v>47845</v>
      </c>
    </row>
    <row r="9" spans="1:8" ht="63.75">
      <c r="A9" s="450" t="s">
        <v>1024</v>
      </c>
      <c r="B9" s="448">
        <v>5</v>
      </c>
      <c r="C9" s="453">
        <f aca="true" t="shared" si="1" ref="C9:H9">SUM(C6:C8)</f>
        <v>27007</v>
      </c>
      <c r="D9" s="453">
        <f t="shared" si="1"/>
        <v>164182</v>
      </c>
      <c r="E9" s="453">
        <f t="shared" si="1"/>
        <v>29177</v>
      </c>
      <c r="F9" s="453">
        <f t="shared" si="1"/>
        <v>3177</v>
      </c>
      <c r="G9" s="453">
        <f t="shared" si="1"/>
        <v>0</v>
      </c>
      <c r="H9" s="452">
        <f t="shared" si="1"/>
        <v>223543</v>
      </c>
    </row>
    <row r="10" spans="1:8" ht="51">
      <c r="A10" s="450" t="s">
        <v>1025</v>
      </c>
      <c r="B10" s="448">
        <v>6</v>
      </c>
      <c r="C10" s="451"/>
      <c r="D10" s="451"/>
      <c r="E10" s="451"/>
      <c r="F10" s="451"/>
      <c r="G10" s="451"/>
      <c r="H10" s="452">
        <f t="shared" si="0"/>
        <v>0</v>
      </c>
    </row>
    <row r="11" spans="1:8" ht="38.25">
      <c r="A11" s="450" t="s">
        <v>1026</v>
      </c>
      <c r="B11" s="448">
        <v>7</v>
      </c>
      <c r="C11" s="451"/>
      <c r="D11" s="451">
        <v>0</v>
      </c>
      <c r="E11" s="451"/>
      <c r="F11" s="451"/>
      <c r="G11" s="451"/>
      <c r="H11" s="452">
        <f t="shared" si="0"/>
        <v>0</v>
      </c>
    </row>
    <row r="12" spans="1:8" ht="25.5">
      <c r="A12" s="450" t="s">
        <v>1027</v>
      </c>
      <c r="B12" s="448">
        <v>8</v>
      </c>
      <c r="C12" s="451"/>
      <c r="D12" s="451">
        <v>0</v>
      </c>
      <c r="E12" s="451"/>
      <c r="F12" s="451"/>
      <c r="G12" s="451"/>
      <c r="H12" s="452">
        <f t="shared" si="0"/>
        <v>0</v>
      </c>
    </row>
    <row r="13" spans="1:8" ht="25.5">
      <c r="A13" s="450" t="s">
        <v>1028</v>
      </c>
      <c r="B13" s="448">
        <v>9</v>
      </c>
      <c r="C13" s="451"/>
      <c r="D13" s="451">
        <v>168</v>
      </c>
      <c r="E13" s="451">
        <v>120</v>
      </c>
      <c r="F13" s="451"/>
      <c r="G13" s="451">
        <v>19300</v>
      </c>
      <c r="H13" s="452">
        <f t="shared" si="0"/>
        <v>19588</v>
      </c>
    </row>
    <row r="14" spans="1:8" ht="76.5">
      <c r="A14" s="450" t="s">
        <v>1029</v>
      </c>
      <c r="B14" s="448">
        <v>10</v>
      </c>
      <c r="C14" s="453">
        <f aca="true" t="shared" si="2" ref="C14:H14">SUM(C10:C13)</f>
        <v>0</v>
      </c>
      <c r="D14" s="453">
        <f t="shared" si="2"/>
        <v>168</v>
      </c>
      <c r="E14" s="453">
        <f t="shared" si="2"/>
        <v>120</v>
      </c>
      <c r="F14" s="453">
        <f t="shared" si="2"/>
        <v>0</v>
      </c>
      <c r="G14" s="453">
        <f t="shared" si="2"/>
        <v>19300</v>
      </c>
      <c r="H14" s="452">
        <f t="shared" si="2"/>
        <v>19588</v>
      </c>
    </row>
    <row r="15" spans="1:8" ht="38.25">
      <c r="A15" s="454" t="s">
        <v>1030</v>
      </c>
      <c r="B15" s="448">
        <v>11</v>
      </c>
      <c r="C15" s="453">
        <f aca="true" t="shared" si="3" ref="C15:H15">C9+C14</f>
        <v>27007</v>
      </c>
      <c r="D15" s="453">
        <f t="shared" si="3"/>
        <v>164350</v>
      </c>
      <c r="E15" s="453">
        <f t="shared" si="3"/>
        <v>29297</v>
      </c>
      <c r="F15" s="453">
        <f t="shared" si="3"/>
        <v>3177</v>
      </c>
      <c r="G15" s="453">
        <f t="shared" si="3"/>
        <v>19300</v>
      </c>
      <c r="H15" s="452">
        <f t="shared" si="3"/>
        <v>243131</v>
      </c>
    </row>
    <row r="16" spans="1:8" ht="25.5">
      <c r="A16" s="450" t="s">
        <v>1031</v>
      </c>
      <c r="B16" s="448">
        <v>12</v>
      </c>
      <c r="C16" s="451">
        <v>0</v>
      </c>
      <c r="D16" s="451">
        <v>0</v>
      </c>
      <c r="E16" s="451"/>
      <c r="F16" s="451">
        <v>0</v>
      </c>
      <c r="G16" s="451">
        <v>0</v>
      </c>
      <c r="H16" s="452">
        <f t="shared" si="0"/>
        <v>0</v>
      </c>
    </row>
    <row r="17" spans="1:8" ht="63.75">
      <c r="A17" s="450" t="s">
        <v>1032</v>
      </c>
      <c r="B17" s="448">
        <v>13</v>
      </c>
      <c r="C17" s="451">
        <v>0</v>
      </c>
      <c r="D17" s="451">
        <v>28999</v>
      </c>
      <c r="E17" s="451"/>
      <c r="F17" s="451">
        <v>0</v>
      </c>
      <c r="G17" s="451">
        <v>0</v>
      </c>
      <c r="H17" s="452">
        <f t="shared" si="0"/>
        <v>28999</v>
      </c>
    </row>
    <row r="18" spans="1:8" ht="25.5">
      <c r="A18" s="450" t="s">
        <v>1033</v>
      </c>
      <c r="B18" s="448">
        <v>14</v>
      </c>
      <c r="C18" s="451">
        <v>0</v>
      </c>
      <c r="D18" s="451">
        <v>5</v>
      </c>
      <c r="E18" s="451">
        <v>19922</v>
      </c>
      <c r="F18" s="451">
        <v>28</v>
      </c>
      <c r="G18" s="451">
        <v>0</v>
      </c>
      <c r="H18" s="452">
        <f t="shared" si="0"/>
        <v>19955</v>
      </c>
    </row>
    <row r="19" spans="1:8" ht="25.5">
      <c r="A19" s="450" t="s">
        <v>1034</v>
      </c>
      <c r="B19" s="448">
        <v>15</v>
      </c>
      <c r="C19" s="451">
        <v>0</v>
      </c>
      <c r="D19" s="451">
        <v>0</v>
      </c>
      <c r="E19" s="451">
        <v>0</v>
      </c>
      <c r="F19" s="451">
        <v>0</v>
      </c>
      <c r="G19" s="451">
        <v>0</v>
      </c>
      <c r="H19" s="452">
        <f t="shared" si="0"/>
        <v>0</v>
      </c>
    </row>
    <row r="20" spans="1:8" ht="38.25">
      <c r="A20" s="450" t="s">
        <v>1035</v>
      </c>
      <c r="B20" s="448">
        <v>16</v>
      </c>
      <c r="C20" s="451">
        <v>0</v>
      </c>
      <c r="D20" s="451">
        <v>0</v>
      </c>
      <c r="E20" s="451">
        <v>0</v>
      </c>
      <c r="F20" s="451">
        <v>0</v>
      </c>
      <c r="G20" s="451">
        <v>0</v>
      </c>
      <c r="H20" s="452">
        <f t="shared" si="0"/>
        <v>0</v>
      </c>
    </row>
    <row r="21" spans="1:8" ht="25.5">
      <c r="A21" s="450" t="s">
        <v>1036</v>
      </c>
      <c r="B21" s="448">
        <v>17</v>
      </c>
      <c r="C21" s="451">
        <v>55</v>
      </c>
      <c r="D21" s="451">
        <v>2315</v>
      </c>
      <c r="E21" s="451">
        <v>19036</v>
      </c>
      <c r="F21" s="451">
        <v>637</v>
      </c>
      <c r="G21" s="451"/>
      <c r="H21" s="452">
        <f t="shared" si="0"/>
        <v>22043</v>
      </c>
    </row>
    <row r="22" spans="1:8" ht="51">
      <c r="A22" s="454" t="s">
        <v>1037</v>
      </c>
      <c r="B22" s="448">
        <v>18</v>
      </c>
      <c r="C22" s="453">
        <f>SUM(C16:C21)</f>
        <v>55</v>
      </c>
      <c r="D22" s="453">
        <f>SUM(D16:D21)</f>
        <v>31319</v>
      </c>
      <c r="E22" s="453">
        <f>SUM(E16:E21)</f>
        <v>38958</v>
      </c>
      <c r="F22" s="453">
        <f>SUM(F16:F21)</f>
        <v>665</v>
      </c>
      <c r="G22" s="453">
        <f>SUM(G16:G21)</f>
        <v>0</v>
      </c>
      <c r="H22" s="452">
        <f t="shared" si="0"/>
        <v>70997</v>
      </c>
    </row>
    <row r="23" spans="1:8" ht="38.25">
      <c r="A23" s="454" t="s">
        <v>1038</v>
      </c>
      <c r="B23" s="448">
        <v>20</v>
      </c>
      <c r="C23" s="453">
        <f>C5+C15-C22</f>
        <v>55755</v>
      </c>
      <c r="D23" s="453">
        <f>D5+D15-D22</f>
        <v>5511735</v>
      </c>
      <c r="E23" s="453">
        <f>E5+E15-E22</f>
        <v>118246</v>
      </c>
      <c r="F23" s="453">
        <f>F5+F15-F22</f>
        <v>23923</v>
      </c>
      <c r="G23" s="453">
        <f>G5+G15-G22</f>
        <v>33069</v>
      </c>
      <c r="H23" s="452">
        <f t="shared" si="0"/>
        <v>5742728</v>
      </c>
    </row>
    <row r="24" spans="1:8" ht="63.75">
      <c r="A24" s="450" t="s">
        <v>1039</v>
      </c>
      <c r="B24" s="448">
        <v>21</v>
      </c>
      <c r="C24" s="451">
        <v>25595</v>
      </c>
      <c r="D24" s="451">
        <v>2265055</v>
      </c>
      <c r="E24" s="451">
        <v>89161</v>
      </c>
      <c r="F24" s="451">
        <v>17936</v>
      </c>
      <c r="G24" s="451">
        <v>4386</v>
      </c>
      <c r="H24" s="452">
        <f t="shared" si="0"/>
        <v>2402133</v>
      </c>
    </row>
    <row r="25" spans="1:8" ht="12.75">
      <c r="A25" s="450" t="s">
        <v>1040</v>
      </c>
      <c r="B25" s="448">
        <v>22</v>
      </c>
      <c r="C25" s="451">
        <v>8164</v>
      </c>
      <c r="D25" s="451">
        <v>58880</v>
      </c>
      <c r="E25" s="451">
        <v>9870</v>
      </c>
      <c r="F25" s="451">
        <v>1557</v>
      </c>
      <c r="G25" s="451">
        <v>2891</v>
      </c>
      <c r="H25" s="452">
        <f t="shared" si="0"/>
        <v>81362</v>
      </c>
    </row>
    <row r="26" spans="1:8" ht="12.75">
      <c r="A26" s="450" t="s">
        <v>1041</v>
      </c>
      <c r="B26" s="448">
        <v>23</v>
      </c>
      <c r="C26" s="451">
        <v>4</v>
      </c>
      <c r="D26" s="451">
        <v>3</v>
      </c>
      <c r="E26" s="451">
        <v>18765</v>
      </c>
      <c r="F26" s="451"/>
      <c r="G26" s="451"/>
      <c r="H26" s="452">
        <f t="shared" si="0"/>
        <v>18772</v>
      </c>
    </row>
    <row r="27" spans="1:8" ht="38.25">
      <c r="A27" s="450" t="s">
        <v>1042</v>
      </c>
      <c r="B27" s="448">
        <v>24</v>
      </c>
      <c r="C27" s="453">
        <f>C24+C25-C26</f>
        <v>33755</v>
      </c>
      <c r="D27" s="453">
        <f>D24+D25-D26</f>
        <v>2323932</v>
      </c>
      <c r="E27" s="453">
        <f>E24+E25-E26</f>
        <v>80266</v>
      </c>
      <c r="F27" s="453">
        <f>F24+F25-F26</f>
        <v>19493</v>
      </c>
      <c r="G27" s="453">
        <f>G24+G25-G26</f>
        <v>7277</v>
      </c>
      <c r="H27" s="452">
        <f t="shared" si="0"/>
        <v>2464723</v>
      </c>
    </row>
    <row r="28" spans="1:8" ht="25.5">
      <c r="A28" s="455" t="s">
        <v>1043</v>
      </c>
      <c r="B28" s="456">
        <v>25</v>
      </c>
      <c r="C28" s="457">
        <v>0</v>
      </c>
      <c r="D28" s="457">
        <v>0</v>
      </c>
      <c r="E28" s="457">
        <v>0</v>
      </c>
      <c r="F28" s="457">
        <v>0</v>
      </c>
      <c r="G28" s="457">
        <v>0</v>
      </c>
      <c r="H28" s="452">
        <f t="shared" si="0"/>
        <v>0</v>
      </c>
    </row>
    <row r="29" spans="1:8" ht="12.75">
      <c r="A29" s="450" t="s">
        <v>1040</v>
      </c>
      <c r="B29" s="448">
        <v>26</v>
      </c>
      <c r="C29" s="458">
        <v>0</v>
      </c>
      <c r="D29" s="458"/>
      <c r="E29" s="458"/>
      <c r="F29" s="458">
        <v>0</v>
      </c>
      <c r="G29" s="458">
        <v>0</v>
      </c>
      <c r="H29" s="452">
        <f t="shared" si="0"/>
        <v>0</v>
      </c>
    </row>
    <row r="30" spans="1:8" ht="12.75">
      <c r="A30" s="455" t="s">
        <v>1041</v>
      </c>
      <c r="B30" s="456">
        <v>27</v>
      </c>
      <c r="C30" s="457">
        <v>0</v>
      </c>
      <c r="D30" s="457"/>
      <c r="E30" s="457"/>
      <c r="F30" s="457">
        <v>0</v>
      </c>
      <c r="G30" s="457">
        <v>0</v>
      </c>
      <c r="H30" s="452">
        <f t="shared" si="0"/>
        <v>0</v>
      </c>
    </row>
    <row r="31" spans="1:8" ht="25.5">
      <c r="A31" s="455" t="s">
        <v>1044</v>
      </c>
      <c r="B31" s="456">
        <v>28</v>
      </c>
      <c r="C31" s="457">
        <v>0</v>
      </c>
      <c r="D31" s="457">
        <v>0</v>
      </c>
      <c r="E31" s="457">
        <v>0</v>
      </c>
      <c r="F31" s="457">
        <v>0</v>
      </c>
      <c r="G31" s="457">
        <v>0</v>
      </c>
      <c r="H31" s="452">
        <f t="shared" si="0"/>
        <v>0</v>
      </c>
    </row>
    <row r="32" spans="1:8" ht="26.25" thickBot="1">
      <c r="A32" s="459" t="s">
        <v>1045</v>
      </c>
      <c r="B32" s="460">
        <v>29</v>
      </c>
      <c r="C32" s="461">
        <f>C23-C27</f>
        <v>22000</v>
      </c>
      <c r="D32" s="461">
        <f>D23-D27</f>
        <v>3187803</v>
      </c>
      <c r="E32" s="461">
        <f>E23-E27</f>
        <v>37980</v>
      </c>
      <c r="F32" s="461">
        <f>F23-F27</f>
        <v>4430</v>
      </c>
      <c r="G32" s="461">
        <f>G23-G27</f>
        <v>25792</v>
      </c>
      <c r="H32" s="452">
        <f t="shared" si="0"/>
        <v>3278005</v>
      </c>
    </row>
    <row r="33" spans="1:8" ht="39" thickBot="1">
      <c r="A33" s="462" t="s">
        <v>1046</v>
      </c>
      <c r="B33" s="460">
        <v>30</v>
      </c>
      <c r="C33" s="463">
        <v>24149</v>
      </c>
      <c r="D33" s="463">
        <v>1825020</v>
      </c>
      <c r="E33" s="463">
        <v>39759</v>
      </c>
      <c r="F33" s="463">
        <v>14482</v>
      </c>
      <c r="G33" s="463">
        <v>1183</v>
      </c>
      <c r="H33" s="464">
        <f t="shared" si="0"/>
        <v>1904593</v>
      </c>
    </row>
  </sheetData>
  <mergeCells count="1">
    <mergeCell ref="A1:H1"/>
  </mergeCells>
  <printOptions headings="1"/>
  <pageMargins left="0.75" right="0.75" top="1" bottom="1" header="0.5" footer="0.5"/>
  <pageSetup horizontalDpi="600" verticalDpi="600" orientation="portrait" paperSize="9" scale="90" r:id="rId1"/>
  <headerFooter alignWithMargins="0">
    <oddHeader>&amp;L16. melléklet a 11/2012. (IV.27.) önkormányzati rendelethez
ezer Ft-ban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G28"/>
  <sheetViews>
    <sheetView workbookViewId="0" topLeftCell="A1">
      <selection activeCell="E27" sqref="E27"/>
    </sheetView>
  </sheetViews>
  <sheetFormatPr defaultColWidth="9.140625" defaultRowHeight="12.75"/>
  <cols>
    <col min="1" max="1" width="17.8515625" style="0" customWidth="1"/>
    <col min="2" max="2" width="11.140625" style="0" customWidth="1"/>
    <col min="3" max="3" width="8.7109375" style="0" customWidth="1"/>
    <col min="4" max="4" width="11.7109375" style="0" customWidth="1"/>
    <col min="5" max="5" width="11.28125" style="0" customWidth="1"/>
    <col min="6" max="6" width="8.421875" style="0" customWidth="1"/>
    <col min="7" max="7" width="13.140625" style="0" customWidth="1"/>
  </cols>
  <sheetData>
    <row r="1" spans="1:7" ht="12.75">
      <c r="A1" s="1115" t="s">
        <v>1047</v>
      </c>
      <c r="B1" s="1116"/>
      <c r="C1" s="1116"/>
      <c r="D1" s="1116"/>
      <c r="E1" s="1116"/>
      <c r="F1" s="1116"/>
      <c r="G1" s="1116"/>
    </row>
    <row r="2" spans="1:7" ht="12.75">
      <c r="A2" s="1115" t="s">
        <v>1048</v>
      </c>
      <c r="B2" s="1116"/>
      <c r="C2" s="1116"/>
      <c r="D2" s="1116"/>
      <c r="E2" s="1116"/>
      <c r="F2" s="1116"/>
      <c r="G2" s="1116"/>
    </row>
    <row r="3" spans="1:7" ht="60">
      <c r="A3" s="465" t="s">
        <v>1049</v>
      </c>
      <c r="B3" s="466" t="s">
        <v>1050</v>
      </c>
      <c r="C3" s="466" t="s">
        <v>1051</v>
      </c>
      <c r="D3" s="466" t="s">
        <v>1052</v>
      </c>
      <c r="E3" s="467" t="s">
        <v>1053</v>
      </c>
      <c r="F3" s="467" t="s">
        <v>1054</v>
      </c>
      <c r="G3" s="466" t="s">
        <v>1055</v>
      </c>
    </row>
    <row r="4" spans="1:7" ht="24">
      <c r="A4" s="468" t="s">
        <v>1056</v>
      </c>
      <c r="B4" s="469">
        <v>3305568</v>
      </c>
      <c r="C4" s="469">
        <v>0</v>
      </c>
      <c r="D4" s="469">
        <v>0</v>
      </c>
      <c r="E4" s="469">
        <v>3443596</v>
      </c>
      <c r="F4" s="469">
        <v>0</v>
      </c>
      <c r="G4" s="470">
        <v>0</v>
      </c>
    </row>
    <row r="5" spans="1:7" ht="12.75">
      <c r="A5" s="471" t="s">
        <v>1057</v>
      </c>
      <c r="B5" s="472">
        <v>3208</v>
      </c>
      <c r="C5" s="473"/>
      <c r="D5" s="473"/>
      <c r="E5" s="472">
        <v>22000</v>
      </c>
      <c r="F5" s="472"/>
      <c r="G5" s="471"/>
    </row>
    <row r="6" spans="1:7" ht="12.75">
      <c r="A6" s="471" t="s">
        <v>1058</v>
      </c>
      <c r="B6" s="472">
        <v>3289795</v>
      </c>
      <c r="C6" s="473"/>
      <c r="D6" s="473"/>
      <c r="E6" s="472">
        <v>3393138</v>
      </c>
      <c r="F6" s="472"/>
      <c r="G6" s="471"/>
    </row>
    <row r="7" spans="1:7" ht="24">
      <c r="A7" s="471" t="s">
        <v>1059</v>
      </c>
      <c r="B7" s="472">
        <v>3182</v>
      </c>
      <c r="C7" s="473"/>
      <c r="D7" s="473"/>
      <c r="E7" s="472">
        <v>2666</v>
      </c>
      <c r="F7" s="472"/>
      <c r="G7" s="471"/>
    </row>
    <row r="8" spans="1:7" ht="36">
      <c r="A8" s="471" t="s">
        <v>1060</v>
      </c>
      <c r="B8" s="472">
        <v>9383</v>
      </c>
      <c r="C8" s="473"/>
      <c r="D8" s="473"/>
      <c r="E8" s="472">
        <v>25792</v>
      </c>
      <c r="F8" s="472"/>
      <c r="G8" s="471"/>
    </row>
    <row r="9" spans="1:7" ht="12.75">
      <c r="A9" s="468" t="s">
        <v>1061</v>
      </c>
      <c r="B9" s="469">
        <v>467382</v>
      </c>
      <c r="C9" s="469">
        <v>0</v>
      </c>
      <c r="D9" s="469">
        <v>0</v>
      </c>
      <c r="E9" s="469">
        <v>459993</v>
      </c>
      <c r="F9" s="469">
        <v>0</v>
      </c>
      <c r="G9" s="470">
        <v>0</v>
      </c>
    </row>
    <row r="10" spans="1:7" ht="12.75">
      <c r="A10" s="471" t="s">
        <v>1062</v>
      </c>
      <c r="B10" s="472">
        <v>3984</v>
      </c>
      <c r="C10" s="473"/>
      <c r="D10" s="473"/>
      <c r="E10" s="472">
        <v>3890</v>
      </c>
      <c r="F10" s="472"/>
      <c r="G10" s="471"/>
    </row>
    <row r="11" spans="1:7" ht="12.75">
      <c r="A11" s="471" t="s">
        <v>1063</v>
      </c>
      <c r="B11" s="472">
        <v>46442</v>
      </c>
      <c r="C11" s="473"/>
      <c r="D11" s="473"/>
      <c r="E11" s="472">
        <v>44242</v>
      </c>
      <c r="F11" s="472"/>
      <c r="G11" s="471"/>
    </row>
    <row r="12" spans="1:7" ht="12.75">
      <c r="A12" s="471" t="s">
        <v>1064</v>
      </c>
      <c r="B12" s="472">
        <v>0</v>
      </c>
      <c r="C12" s="473"/>
      <c r="D12" s="473"/>
      <c r="E12" s="472">
        <v>0</v>
      </c>
      <c r="F12" s="472"/>
      <c r="G12" s="471"/>
    </row>
    <row r="13" spans="1:7" ht="12.75">
      <c r="A13" s="471" t="s">
        <v>1065</v>
      </c>
      <c r="B13" s="472">
        <v>346168</v>
      </c>
      <c r="C13" s="473"/>
      <c r="D13" s="473"/>
      <c r="E13" s="472">
        <v>386093</v>
      </c>
      <c r="F13" s="472"/>
      <c r="G13" s="471"/>
    </row>
    <row r="14" spans="1:7" ht="36">
      <c r="A14" s="471" t="s">
        <v>1066</v>
      </c>
      <c r="B14" s="472">
        <v>70788</v>
      </c>
      <c r="C14" s="473"/>
      <c r="D14" s="473"/>
      <c r="E14" s="472">
        <v>25768</v>
      </c>
      <c r="F14" s="472"/>
      <c r="G14" s="471"/>
    </row>
    <row r="15" spans="1:7" ht="24">
      <c r="A15" s="474" t="s">
        <v>1067</v>
      </c>
      <c r="B15" s="475">
        <f>B4+B9</f>
        <v>3772950</v>
      </c>
      <c r="C15" s="475">
        <v>0</v>
      </c>
      <c r="D15" s="475">
        <v>0</v>
      </c>
      <c r="E15" s="475">
        <f>E4+E9</f>
        <v>3903589</v>
      </c>
      <c r="F15" s="475">
        <v>0</v>
      </c>
      <c r="G15" s="474">
        <v>0</v>
      </c>
    </row>
    <row r="16" spans="1:7" ht="60">
      <c r="A16" s="476" t="s">
        <v>1068</v>
      </c>
      <c r="B16" s="477" t="s">
        <v>1053</v>
      </c>
      <c r="C16" s="478" t="s">
        <v>1069</v>
      </c>
      <c r="D16" s="478" t="s">
        <v>1052</v>
      </c>
      <c r="E16" s="477" t="s">
        <v>1053</v>
      </c>
      <c r="F16" s="477" t="s">
        <v>1054</v>
      </c>
      <c r="G16" s="479" t="s">
        <v>1055</v>
      </c>
    </row>
    <row r="17" spans="1:7" ht="12.75">
      <c r="A17" s="468" t="s">
        <v>1070</v>
      </c>
      <c r="B17" s="469">
        <v>3056968</v>
      </c>
      <c r="C17" s="469">
        <v>0</v>
      </c>
      <c r="D17" s="469">
        <v>0</v>
      </c>
      <c r="E17" s="469">
        <v>3158607</v>
      </c>
      <c r="F17" s="469">
        <v>0</v>
      </c>
      <c r="G17" s="470">
        <v>0</v>
      </c>
    </row>
    <row r="18" spans="1:7" ht="36">
      <c r="A18" s="471" t="s">
        <v>1184</v>
      </c>
      <c r="B18" s="472">
        <v>2810908</v>
      </c>
      <c r="C18" s="473"/>
      <c r="D18" s="473"/>
      <c r="E18" s="472">
        <v>2810908</v>
      </c>
      <c r="F18" s="472"/>
      <c r="G18" s="471"/>
    </row>
    <row r="19" spans="1:7" ht="12.75">
      <c r="A19" s="471" t="s">
        <v>1071</v>
      </c>
      <c r="B19" s="472">
        <v>246060</v>
      </c>
      <c r="C19" s="473"/>
      <c r="D19" s="473"/>
      <c r="E19" s="472">
        <v>347699</v>
      </c>
      <c r="F19" s="472"/>
      <c r="G19" s="471"/>
    </row>
    <row r="20" spans="1:7" ht="12.75">
      <c r="A20" s="468" t="s">
        <v>1072</v>
      </c>
      <c r="B20" s="469">
        <v>416511</v>
      </c>
      <c r="C20" s="469">
        <v>0</v>
      </c>
      <c r="D20" s="469">
        <v>0</v>
      </c>
      <c r="E20" s="469">
        <v>409168</v>
      </c>
      <c r="F20" s="469">
        <v>0</v>
      </c>
      <c r="G20" s="470">
        <v>0</v>
      </c>
    </row>
    <row r="21" spans="1:7" ht="24">
      <c r="A21" s="471" t="s">
        <v>1073</v>
      </c>
      <c r="B21" s="472">
        <v>416511</v>
      </c>
      <c r="C21" s="473"/>
      <c r="D21" s="473"/>
      <c r="E21" s="472">
        <v>409168</v>
      </c>
      <c r="F21" s="472"/>
      <c r="G21" s="471"/>
    </row>
    <row r="22" spans="1:7" ht="24">
      <c r="A22" s="471" t="s">
        <v>1074</v>
      </c>
      <c r="B22" s="472"/>
      <c r="C22" s="473"/>
      <c r="D22" s="473"/>
      <c r="E22" s="472"/>
      <c r="F22" s="472"/>
      <c r="G22" s="471"/>
    </row>
    <row r="23" spans="1:7" ht="24">
      <c r="A23" s="468" t="s">
        <v>1075</v>
      </c>
      <c r="B23" s="469">
        <v>299471</v>
      </c>
      <c r="C23" s="469">
        <v>0</v>
      </c>
      <c r="D23" s="469">
        <v>0</v>
      </c>
      <c r="E23" s="469">
        <v>335814</v>
      </c>
      <c r="F23" s="469">
        <v>0</v>
      </c>
      <c r="G23" s="470">
        <v>0</v>
      </c>
    </row>
    <row r="24" spans="1:7" ht="24">
      <c r="A24" s="471" t="s">
        <v>1076</v>
      </c>
      <c r="B24" s="472">
        <v>282195</v>
      </c>
      <c r="C24" s="473"/>
      <c r="D24" s="473"/>
      <c r="E24" s="472">
        <v>319292</v>
      </c>
      <c r="F24" s="472"/>
      <c r="G24" s="471"/>
    </row>
    <row r="25" spans="1:7" ht="24">
      <c r="A25" s="471" t="s">
        <v>1077</v>
      </c>
      <c r="B25" s="472">
        <v>16831</v>
      </c>
      <c r="C25" s="473"/>
      <c r="D25" s="473"/>
      <c r="E25" s="472">
        <v>13829</v>
      </c>
      <c r="F25" s="472"/>
      <c r="G25" s="471"/>
    </row>
    <row r="26" spans="1:7" ht="36">
      <c r="A26" s="471" t="s">
        <v>1078</v>
      </c>
      <c r="B26" s="472">
        <v>445</v>
      </c>
      <c r="C26" s="473"/>
      <c r="D26" s="473"/>
      <c r="E26" s="472">
        <v>2693</v>
      </c>
      <c r="F26" s="472"/>
      <c r="G26" s="471"/>
    </row>
    <row r="27" spans="1:7" ht="24">
      <c r="A27" s="474" t="s">
        <v>1079</v>
      </c>
      <c r="B27" s="475">
        <f>B17+B20+B23</f>
        <v>3772950</v>
      </c>
      <c r="C27" s="475">
        <v>0</v>
      </c>
      <c r="D27" s="475">
        <v>0</v>
      </c>
      <c r="E27" s="475">
        <f>E17+E20+E23</f>
        <v>3903589</v>
      </c>
      <c r="F27" s="475">
        <v>0</v>
      </c>
      <c r="G27" s="474">
        <v>0</v>
      </c>
    </row>
    <row r="28" spans="1:7" ht="12.75">
      <c r="A28" s="480"/>
      <c r="B28" s="481"/>
      <c r="C28" s="481"/>
      <c r="D28" s="481"/>
      <c r="E28" s="481"/>
      <c r="F28" s="481"/>
      <c r="G28" s="481"/>
    </row>
  </sheetData>
  <mergeCells count="2">
    <mergeCell ref="A1:G1"/>
    <mergeCell ref="A2:G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&amp;L17. melléklet a 11/2012. (IV.27.) önkormányzati rendelethez
ezer Ft-ban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6"/>
  <sheetViews>
    <sheetView workbookViewId="0" topLeftCell="A1">
      <selection activeCell="F17" sqref="F17"/>
    </sheetView>
  </sheetViews>
  <sheetFormatPr defaultColWidth="9.140625" defaultRowHeight="12.75"/>
  <cols>
    <col min="1" max="1" width="2.7109375" style="0" customWidth="1"/>
    <col min="2" max="2" width="16.421875" style="0" customWidth="1"/>
    <col min="3" max="3" width="12.28125" style="0" customWidth="1"/>
    <col min="5" max="5" width="10.421875" style="0" customWidth="1"/>
    <col min="6" max="6" width="12.28125" style="0" customWidth="1"/>
    <col min="8" max="8" width="14.421875" style="0" customWidth="1"/>
  </cols>
  <sheetData>
    <row r="1" spans="1:8" ht="12.75">
      <c r="A1" s="1117" t="s">
        <v>1102</v>
      </c>
      <c r="B1" s="1117"/>
      <c r="C1" s="1117"/>
      <c r="D1" s="1117"/>
      <c r="E1" s="1117"/>
      <c r="F1" s="1117"/>
      <c r="G1" s="1117"/>
      <c r="H1" s="1117"/>
    </row>
    <row r="2" spans="1:8" ht="13.5" thickBot="1">
      <c r="A2" s="482" t="s">
        <v>1080</v>
      </c>
      <c r="B2" s="482"/>
      <c r="C2" s="482"/>
      <c r="D2" s="482"/>
      <c r="E2" s="482"/>
      <c r="F2" s="482"/>
      <c r="G2" s="482"/>
      <c r="H2" s="482"/>
    </row>
    <row r="3" spans="1:8" ht="72.75" thickBot="1">
      <c r="A3" s="483" t="s">
        <v>353</v>
      </c>
      <c r="B3" s="484" t="s">
        <v>1081</v>
      </c>
      <c r="C3" s="484" t="s">
        <v>1053</v>
      </c>
      <c r="D3" s="484" t="s">
        <v>1082</v>
      </c>
      <c r="E3" s="484" t="s">
        <v>1052</v>
      </c>
      <c r="F3" s="484" t="s">
        <v>1053</v>
      </c>
      <c r="G3" s="484" t="s">
        <v>1083</v>
      </c>
      <c r="H3" s="485" t="s">
        <v>1084</v>
      </c>
    </row>
    <row r="4" spans="1:8" ht="12.75">
      <c r="A4" s="486" t="s">
        <v>350</v>
      </c>
      <c r="B4" s="487" t="s">
        <v>1085</v>
      </c>
      <c r="C4" s="488">
        <v>346155</v>
      </c>
      <c r="D4" s="488"/>
      <c r="E4" s="488"/>
      <c r="F4" s="488">
        <v>385800</v>
      </c>
      <c r="G4" s="488"/>
      <c r="H4" s="488"/>
    </row>
    <row r="5" spans="1:8" ht="76.5">
      <c r="A5" s="312" t="s">
        <v>351</v>
      </c>
      <c r="B5" s="489" t="s">
        <v>1086</v>
      </c>
      <c r="C5" s="490">
        <v>70356</v>
      </c>
      <c r="D5" s="490"/>
      <c r="E5" s="490"/>
      <c r="F5" s="490">
        <v>23368</v>
      </c>
      <c r="G5" s="490"/>
      <c r="H5" s="490"/>
    </row>
    <row r="6" spans="1:8" ht="38.25">
      <c r="A6" s="312" t="s">
        <v>357</v>
      </c>
      <c r="B6" s="489" t="s">
        <v>1087</v>
      </c>
      <c r="C6" s="490">
        <v>386355</v>
      </c>
      <c r="D6" s="490"/>
      <c r="E6" s="490"/>
      <c r="F6" s="490">
        <v>367414</v>
      </c>
      <c r="G6" s="490"/>
      <c r="H6" s="490"/>
    </row>
    <row r="7" spans="1:8" ht="51">
      <c r="A7" s="312" t="s">
        <v>1088</v>
      </c>
      <c r="B7" s="489" t="s">
        <v>1089</v>
      </c>
      <c r="C7" s="490"/>
      <c r="D7" s="490"/>
      <c r="E7" s="490"/>
      <c r="F7" s="490"/>
      <c r="G7" s="490"/>
      <c r="H7" s="490"/>
    </row>
    <row r="8" spans="1:8" ht="51">
      <c r="A8" s="312" t="s">
        <v>352</v>
      </c>
      <c r="B8" s="489" t="s">
        <v>1090</v>
      </c>
      <c r="C8" s="490">
        <v>30156</v>
      </c>
      <c r="D8" s="490"/>
      <c r="E8" s="490"/>
      <c r="F8" s="490">
        <v>41754</v>
      </c>
      <c r="G8" s="490"/>
      <c r="H8" s="490"/>
    </row>
    <row r="9" spans="1:8" ht="38.25">
      <c r="A9" s="312" t="s">
        <v>607</v>
      </c>
      <c r="B9" s="489" t="s">
        <v>1091</v>
      </c>
      <c r="C9" s="490">
        <v>2367</v>
      </c>
      <c r="D9" s="490"/>
      <c r="E9" s="490"/>
      <c r="F9" s="490">
        <v>459</v>
      </c>
      <c r="G9" s="490"/>
      <c r="H9" s="490"/>
    </row>
    <row r="10" spans="1:8" ht="38.25">
      <c r="A10" s="312" t="s">
        <v>882</v>
      </c>
      <c r="B10" s="489" t="s">
        <v>1092</v>
      </c>
      <c r="C10" s="490"/>
      <c r="D10" s="490"/>
      <c r="E10" s="490"/>
      <c r="F10" s="490"/>
      <c r="G10" s="490"/>
      <c r="H10" s="490"/>
    </row>
    <row r="11" spans="1:8" ht="89.25">
      <c r="A11" s="312" t="s">
        <v>899</v>
      </c>
      <c r="B11" s="489" t="s">
        <v>1093</v>
      </c>
      <c r="C11" s="490"/>
      <c r="D11" s="490"/>
      <c r="E11" s="490"/>
      <c r="F11" s="490"/>
      <c r="G11" s="490"/>
      <c r="H11" s="490"/>
    </row>
    <row r="12" spans="1:8" ht="63.75">
      <c r="A12" s="312" t="s">
        <v>901</v>
      </c>
      <c r="B12" s="489" t="s">
        <v>1094</v>
      </c>
      <c r="C12" s="490"/>
      <c r="D12" s="490"/>
      <c r="E12" s="490"/>
      <c r="F12" s="490"/>
      <c r="G12" s="490"/>
      <c r="H12" s="490"/>
    </row>
    <row r="13" spans="1:8" ht="38.25">
      <c r="A13" s="312" t="s">
        <v>922</v>
      </c>
      <c r="B13" s="489" t="s">
        <v>1095</v>
      </c>
      <c r="C13" s="490">
        <v>32523</v>
      </c>
      <c r="D13" s="490"/>
      <c r="E13" s="490"/>
      <c r="F13" s="490">
        <v>42213</v>
      </c>
      <c r="G13" s="490"/>
      <c r="H13" s="490"/>
    </row>
    <row r="14" spans="1:8" ht="76.5">
      <c r="A14" s="312" t="s">
        <v>1096</v>
      </c>
      <c r="B14" s="489" t="s">
        <v>1097</v>
      </c>
      <c r="C14" s="490"/>
      <c r="D14" s="490"/>
      <c r="E14" s="490"/>
      <c r="F14" s="490"/>
      <c r="G14" s="490"/>
      <c r="H14" s="490"/>
    </row>
    <row r="15" spans="1:8" ht="51">
      <c r="A15" s="312" t="s">
        <v>1098</v>
      </c>
      <c r="B15" s="491" t="s">
        <v>1099</v>
      </c>
      <c r="C15" s="490">
        <v>26758</v>
      </c>
      <c r="D15" s="490"/>
      <c r="E15" s="490"/>
      <c r="F15" s="490">
        <v>40503</v>
      </c>
      <c r="G15" s="490"/>
      <c r="H15" s="490"/>
    </row>
    <row r="16" spans="1:8" ht="25.5">
      <c r="A16" s="312" t="s">
        <v>1100</v>
      </c>
      <c r="B16" s="491" t="s">
        <v>1101</v>
      </c>
      <c r="C16" s="492">
        <v>5755</v>
      </c>
      <c r="D16" s="490"/>
      <c r="E16" s="490"/>
      <c r="F16" s="492">
        <v>1710</v>
      </c>
      <c r="G16" s="490"/>
      <c r="H16" s="490"/>
    </row>
  </sheetData>
  <mergeCells count="1">
    <mergeCell ref="A1:H1"/>
  </mergeCells>
  <printOptions headings="1"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&amp;L18. melléklet a 11/2012. (IV.27.) önkormányzati rendelethez
ezer Ft-ban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L21"/>
  <sheetViews>
    <sheetView workbookViewId="0" topLeftCell="A1">
      <selection activeCell="A27" sqref="A26:A27"/>
    </sheetView>
  </sheetViews>
  <sheetFormatPr defaultColWidth="9.140625" defaultRowHeight="12.75"/>
  <cols>
    <col min="1" max="1" width="28.28125" style="0" customWidth="1"/>
    <col min="2" max="2" width="15.57421875" style="0" customWidth="1"/>
    <col min="3" max="3" width="13.7109375" style="0" customWidth="1"/>
    <col min="4" max="4" width="14.421875" style="0" customWidth="1"/>
    <col min="5" max="5" width="11.28125" style="0" customWidth="1"/>
    <col min="6" max="6" width="12.140625" style="0" customWidth="1"/>
    <col min="7" max="7" width="13.421875" style="0" customWidth="1"/>
    <col min="8" max="8" width="9.421875" style="0" customWidth="1"/>
    <col min="9" max="9" width="11.140625" style="0" customWidth="1"/>
    <col min="10" max="10" width="13.00390625" style="0" customWidth="1"/>
    <col min="11" max="11" width="16.28125" style="0" customWidth="1"/>
    <col min="12" max="12" width="9.8515625" style="0" customWidth="1"/>
  </cols>
  <sheetData>
    <row r="1" spans="1:12" ht="13.5" thickBot="1">
      <c r="A1" s="1118" t="s">
        <v>1118</v>
      </c>
      <c r="B1" s="1119"/>
      <c r="C1" s="1119"/>
      <c r="D1" s="1119"/>
      <c r="E1" s="1119"/>
      <c r="F1" s="1119"/>
      <c r="G1" s="1119"/>
      <c r="H1" s="275"/>
      <c r="I1" s="275"/>
      <c r="J1" s="275"/>
      <c r="K1" s="275"/>
      <c r="L1" s="275"/>
    </row>
    <row r="2" spans="1:12" ht="45.75" thickBot="1">
      <c r="A2" s="493" t="s">
        <v>1103</v>
      </c>
      <c r="B2" s="494" t="s">
        <v>1104</v>
      </c>
      <c r="C2" s="495" t="s">
        <v>1105</v>
      </c>
      <c r="D2" s="494" t="s">
        <v>1106</v>
      </c>
      <c r="E2" s="494" t="s">
        <v>1107</v>
      </c>
      <c r="F2" s="494" t="s">
        <v>1108</v>
      </c>
      <c r="G2" s="494" t="s">
        <v>1109</v>
      </c>
      <c r="H2" s="496"/>
      <c r="I2" s="275"/>
      <c r="J2" s="275"/>
      <c r="K2" s="275"/>
      <c r="L2" s="275"/>
    </row>
    <row r="3" spans="1:8" ht="12.75">
      <c r="A3" s="497" t="s">
        <v>600</v>
      </c>
      <c r="B3" s="498">
        <v>31541</v>
      </c>
      <c r="C3" s="498">
        <v>459</v>
      </c>
      <c r="D3" s="499">
        <f aca="true" t="shared" si="0" ref="D3:D9">SUM(B3:C3)</f>
        <v>32000</v>
      </c>
      <c r="E3" s="500">
        <v>367414</v>
      </c>
      <c r="F3" s="501">
        <v>344744</v>
      </c>
      <c r="G3" s="502">
        <f>D3+E3-F3</f>
        <v>54670</v>
      </c>
      <c r="H3" s="22"/>
    </row>
    <row r="4" spans="1:8" ht="12.75">
      <c r="A4" s="503" t="s">
        <v>582</v>
      </c>
      <c r="B4" s="504">
        <v>6539</v>
      </c>
      <c r="C4" s="504"/>
      <c r="D4" s="505">
        <f t="shared" si="0"/>
        <v>6539</v>
      </c>
      <c r="E4" s="505"/>
      <c r="F4" s="506">
        <v>6539</v>
      </c>
      <c r="G4" s="502">
        <f aca="true" t="shared" si="1" ref="G4:G9">D4-F4</f>
        <v>0</v>
      </c>
      <c r="H4" s="1"/>
    </row>
    <row r="5" spans="1:8" ht="12.75">
      <c r="A5" s="503" t="s">
        <v>481</v>
      </c>
      <c r="B5" s="504">
        <v>645</v>
      </c>
      <c r="C5" s="504"/>
      <c r="D5" s="505">
        <f t="shared" si="0"/>
        <v>645</v>
      </c>
      <c r="E5" s="505"/>
      <c r="F5" s="506">
        <v>472</v>
      </c>
      <c r="G5" s="502">
        <f t="shared" si="1"/>
        <v>173</v>
      </c>
      <c r="H5" s="1"/>
    </row>
    <row r="6" spans="1:8" ht="12.75">
      <c r="A6" s="503" t="s">
        <v>551</v>
      </c>
      <c r="B6" s="504">
        <v>402</v>
      </c>
      <c r="C6" s="504"/>
      <c r="D6" s="505">
        <f t="shared" si="0"/>
        <v>402</v>
      </c>
      <c r="E6" s="505"/>
      <c r="F6" s="506">
        <v>50</v>
      </c>
      <c r="G6" s="502">
        <f t="shared" si="1"/>
        <v>352</v>
      </c>
      <c r="H6" s="1"/>
    </row>
    <row r="7" spans="1:8" ht="12.75">
      <c r="A7" s="503" t="s">
        <v>552</v>
      </c>
      <c r="B7" s="504">
        <v>478</v>
      </c>
      <c r="C7" s="504"/>
      <c r="D7" s="505">
        <f t="shared" si="0"/>
        <v>478</v>
      </c>
      <c r="E7" s="505"/>
      <c r="F7" s="506">
        <v>478</v>
      </c>
      <c r="G7" s="502">
        <f t="shared" si="1"/>
        <v>0</v>
      </c>
      <c r="H7" s="1"/>
    </row>
    <row r="8" spans="1:8" ht="12.75">
      <c r="A8" s="503" t="s">
        <v>1110</v>
      </c>
      <c r="B8" s="504">
        <v>1737</v>
      </c>
      <c r="C8" s="504"/>
      <c r="D8" s="505">
        <f t="shared" si="0"/>
        <v>1737</v>
      </c>
      <c r="E8" s="505"/>
      <c r="F8" s="506">
        <v>200</v>
      </c>
      <c r="G8" s="507">
        <f t="shared" si="1"/>
        <v>1537</v>
      </c>
      <c r="H8" s="1"/>
    </row>
    <row r="9" spans="1:8" ht="13.5" thickBot="1">
      <c r="A9" s="508" t="s">
        <v>554</v>
      </c>
      <c r="B9" s="509">
        <v>412</v>
      </c>
      <c r="C9" s="509"/>
      <c r="D9" s="500">
        <f t="shared" si="0"/>
        <v>412</v>
      </c>
      <c r="E9" s="500"/>
      <c r="F9" s="501">
        <v>412</v>
      </c>
      <c r="G9" s="510">
        <f t="shared" si="1"/>
        <v>0</v>
      </c>
      <c r="H9" s="1"/>
    </row>
    <row r="10" spans="1:12" ht="13.5" thickBot="1">
      <c r="A10" s="511" t="s">
        <v>1111</v>
      </c>
      <c r="B10" s="512">
        <f aca="true" t="shared" si="2" ref="B10:G10">SUM(B3:B9)</f>
        <v>41754</v>
      </c>
      <c r="C10" s="512">
        <f t="shared" si="2"/>
        <v>459</v>
      </c>
      <c r="D10" s="513">
        <f t="shared" si="2"/>
        <v>42213</v>
      </c>
      <c r="E10" s="513">
        <f t="shared" si="2"/>
        <v>367414</v>
      </c>
      <c r="F10" s="514">
        <f t="shared" si="2"/>
        <v>352895</v>
      </c>
      <c r="G10" s="515">
        <f t="shared" si="2"/>
        <v>56732</v>
      </c>
      <c r="H10" s="496"/>
      <c r="I10" s="275"/>
      <c r="J10" s="275"/>
      <c r="K10" s="275"/>
      <c r="L10" s="275"/>
    </row>
    <row r="11" spans="1:12" ht="15.75" thickBot="1">
      <c r="A11" s="1120" t="s">
        <v>1119</v>
      </c>
      <c r="B11" s="1120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</row>
    <row r="12" spans="1:12" ht="51.75" thickBot="1">
      <c r="A12" s="516" t="s">
        <v>1103</v>
      </c>
      <c r="B12" s="517" t="s">
        <v>524</v>
      </c>
      <c r="C12" s="518" t="s">
        <v>1112</v>
      </c>
      <c r="D12" s="519" t="s">
        <v>531</v>
      </c>
      <c r="E12" s="519" t="s">
        <v>1113</v>
      </c>
      <c r="F12" s="516" t="s">
        <v>525</v>
      </c>
      <c r="G12" s="520" t="s">
        <v>1114</v>
      </c>
      <c r="H12" s="521" t="s">
        <v>540</v>
      </c>
      <c r="I12" s="517" t="s">
        <v>1115</v>
      </c>
      <c r="J12" s="517" t="s">
        <v>1116</v>
      </c>
      <c r="K12" s="517" t="s">
        <v>1117</v>
      </c>
      <c r="L12" s="517" t="s">
        <v>378</v>
      </c>
    </row>
    <row r="13" spans="1:12" ht="12.75">
      <c r="A13" s="497" t="s">
        <v>600</v>
      </c>
      <c r="B13" s="522">
        <v>342981</v>
      </c>
      <c r="C13" s="523"/>
      <c r="D13" s="523"/>
      <c r="E13" s="523">
        <v>1222</v>
      </c>
      <c r="F13" s="524">
        <v>0</v>
      </c>
      <c r="G13" s="525">
        <v>0</v>
      </c>
      <c r="H13" s="526"/>
      <c r="I13" s="527">
        <v>541</v>
      </c>
      <c r="J13" s="528">
        <f aca="true" t="shared" si="3" ref="J13:J20">SUM(B13:I13)</f>
        <v>344744</v>
      </c>
      <c r="K13" s="529">
        <v>54670</v>
      </c>
      <c r="L13" s="530">
        <f>SUM(J13:K13)</f>
        <v>399414</v>
      </c>
    </row>
    <row r="14" spans="1:12" ht="33.75">
      <c r="A14" s="503" t="s">
        <v>83</v>
      </c>
      <c r="B14" s="531">
        <v>0</v>
      </c>
      <c r="C14" s="532">
        <v>0</v>
      </c>
      <c r="D14" s="532">
        <v>0</v>
      </c>
      <c r="E14" s="532">
        <v>1539</v>
      </c>
      <c r="F14" s="532">
        <v>5000</v>
      </c>
      <c r="G14" s="533"/>
      <c r="H14" s="534"/>
      <c r="I14" s="532"/>
      <c r="J14" s="535">
        <f t="shared" si="3"/>
        <v>6539</v>
      </c>
      <c r="K14" s="536">
        <v>0</v>
      </c>
      <c r="L14" s="530">
        <f aca="true" t="shared" si="4" ref="L14:L20">SUM(J14:K14)</f>
        <v>6539</v>
      </c>
    </row>
    <row r="15" spans="1:12" ht="12.75">
      <c r="A15" s="503" t="s">
        <v>481</v>
      </c>
      <c r="B15" s="531">
        <v>0</v>
      </c>
      <c r="C15" s="532">
        <v>372</v>
      </c>
      <c r="D15" s="534">
        <v>100</v>
      </c>
      <c r="E15" s="532">
        <v>0</v>
      </c>
      <c r="F15" s="532">
        <v>0</v>
      </c>
      <c r="G15" s="533"/>
      <c r="H15" s="534"/>
      <c r="I15" s="532"/>
      <c r="J15" s="535">
        <f t="shared" si="3"/>
        <v>472</v>
      </c>
      <c r="K15" s="536">
        <v>173</v>
      </c>
      <c r="L15" s="530">
        <f t="shared" si="4"/>
        <v>645</v>
      </c>
    </row>
    <row r="16" spans="1:12" ht="12.75">
      <c r="A16" s="503" t="s">
        <v>551</v>
      </c>
      <c r="B16" s="531">
        <v>0</v>
      </c>
      <c r="C16" s="532">
        <v>0</v>
      </c>
      <c r="D16" s="532">
        <v>0</v>
      </c>
      <c r="E16" s="532">
        <v>50</v>
      </c>
      <c r="F16" s="532"/>
      <c r="G16" s="533"/>
      <c r="H16" s="534"/>
      <c r="I16" s="532"/>
      <c r="J16" s="535">
        <f t="shared" si="3"/>
        <v>50</v>
      </c>
      <c r="K16" s="536">
        <v>352</v>
      </c>
      <c r="L16" s="530">
        <f t="shared" si="4"/>
        <v>402</v>
      </c>
    </row>
    <row r="17" spans="1:12" ht="12.75">
      <c r="A17" s="503" t="s">
        <v>552</v>
      </c>
      <c r="B17" s="531">
        <v>538</v>
      </c>
      <c r="C17" s="532">
        <v>0</v>
      </c>
      <c r="D17" s="532">
        <v>0</v>
      </c>
      <c r="E17" s="532">
        <v>0</v>
      </c>
      <c r="F17" s="532">
        <v>-60</v>
      </c>
      <c r="G17" s="533"/>
      <c r="H17" s="534"/>
      <c r="I17" s="532"/>
      <c r="J17" s="535">
        <f t="shared" si="3"/>
        <v>478</v>
      </c>
      <c r="K17" s="536">
        <v>0</v>
      </c>
      <c r="L17" s="530">
        <f t="shared" si="4"/>
        <v>478</v>
      </c>
    </row>
    <row r="18" spans="1:12" ht="12.75">
      <c r="A18" s="503" t="s">
        <v>1110</v>
      </c>
      <c r="B18" s="531">
        <v>200</v>
      </c>
      <c r="C18" s="532"/>
      <c r="D18" s="532">
        <v>0</v>
      </c>
      <c r="E18" s="532"/>
      <c r="F18" s="532"/>
      <c r="G18" s="532"/>
      <c r="H18" s="534"/>
      <c r="I18" s="532"/>
      <c r="J18" s="535">
        <f t="shared" si="3"/>
        <v>200</v>
      </c>
      <c r="K18" s="536">
        <v>1537</v>
      </c>
      <c r="L18" s="537">
        <f t="shared" si="4"/>
        <v>1737</v>
      </c>
    </row>
    <row r="19" spans="1:12" ht="13.5" thickBot="1">
      <c r="A19" s="508" t="s">
        <v>554</v>
      </c>
      <c r="B19" s="538">
        <v>412</v>
      </c>
      <c r="C19" s="539"/>
      <c r="D19" s="539"/>
      <c r="E19" s="539"/>
      <c r="F19" s="539"/>
      <c r="G19" s="524"/>
      <c r="H19" s="540"/>
      <c r="I19" s="523"/>
      <c r="J19" s="541">
        <f t="shared" si="3"/>
        <v>412</v>
      </c>
      <c r="K19" s="542">
        <v>0</v>
      </c>
      <c r="L19" s="543">
        <f t="shared" si="4"/>
        <v>412</v>
      </c>
    </row>
    <row r="20" spans="1:12" ht="13.5" thickBot="1">
      <c r="A20" s="511" t="s">
        <v>358</v>
      </c>
      <c r="B20" s="544">
        <f>SUM(B13:B19)</f>
        <v>344131</v>
      </c>
      <c r="C20" s="544">
        <f aca="true" t="shared" si="5" ref="C20:I20">SUM(C13:C19)</f>
        <v>372</v>
      </c>
      <c r="D20" s="544">
        <f t="shared" si="5"/>
        <v>100</v>
      </c>
      <c r="E20" s="544">
        <f t="shared" si="5"/>
        <v>2811</v>
      </c>
      <c r="F20" s="544">
        <f t="shared" si="5"/>
        <v>4940</v>
      </c>
      <c r="G20" s="544">
        <f t="shared" si="5"/>
        <v>0</v>
      </c>
      <c r="H20" s="544">
        <f t="shared" si="5"/>
        <v>0</v>
      </c>
      <c r="I20" s="544">
        <f t="shared" si="5"/>
        <v>541</v>
      </c>
      <c r="J20" s="545">
        <f t="shared" si="3"/>
        <v>352895</v>
      </c>
      <c r="K20" s="546">
        <f>SUM(K11:K19)</f>
        <v>56732</v>
      </c>
      <c r="L20" s="547">
        <f t="shared" si="4"/>
        <v>409627</v>
      </c>
    </row>
    <row r="21" spans="2:12" ht="12.75"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</row>
  </sheetData>
  <mergeCells count="2">
    <mergeCell ref="A1:G1"/>
    <mergeCell ref="A11:L11"/>
  </mergeCells>
  <printOptions headings="1"/>
  <pageMargins left="0.75" right="0.75" top="1" bottom="1" header="0.5" footer="0.5"/>
  <pageSetup horizontalDpi="600" verticalDpi="600" orientation="landscape" paperSize="9" scale="75" r:id="rId1"/>
  <headerFooter alignWithMargins="0">
    <oddHeader>&amp;L19. melléklet a  11/2012. (IV.27.) önkormányzati rendelethez
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53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7.28125" style="0" customWidth="1"/>
    <col min="2" max="2" width="4.8515625" style="0" customWidth="1"/>
    <col min="3" max="3" width="7.00390625" style="0" customWidth="1"/>
    <col min="4" max="4" width="44.7109375" style="0" customWidth="1"/>
    <col min="5" max="5" width="12.421875" style="0" customWidth="1"/>
    <col min="6" max="6" width="13.00390625" style="0" bestFit="1" customWidth="1"/>
    <col min="7" max="8" width="11.00390625" style="0" customWidth="1"/>
    <col min="9" max="9" width="11.8515625" style="0" customWidth="1"/>
  </cols>
  <sheetData>
    <row r="1" spans="1:9" ht="18">
      <c r="A1" s="983" t="s">
        <v>931</v>
      </c>
      <c r="B1" s="983"/>
      <c r="C1" s="983"/>
      <c r="D1" s="983"/>
      <c r="E1" s="983"/>
      <c r="F1" s="984"/>
      <c r="G1" s="984"/>
      <c r="H1" s="984"/>
      <c r="I1" s="984"/>
    </row>
    <row r="2" spans="1:9" ht="21" customHeight="1">
      <c r="A2" s="983" t="s">
        <v>930</v>
      </c>
      <c r="B2" s="984"/>
      <c r="C2" s="984"/>
      <c r="D2" s="984"/>
      <c r="E2" s="984"/>
      <c r="F2" s="984"/>
      <c r="G2" s="984"/>
      <c r="H2" s="984"/>
      <c r="I2" s="984"/>
    </row>
    <row r="3" spans="1:9" s="55" customFormat="1" ht="34.5" thickBot="1">
      <c r="A3" s="271" t="s">
        <v>457</v>
      </c>
      <c r="B3" s="271" t="s">
        <v>458</v>
      </c>
      <c r="C3" s="271" t="s">
        <v>437</v>
      </c>
      <c r="D3" s="271" t="s">
        <v>438</v>
      </c>
      <c r="E3" s="270" t="s">
        <v>928</v>
      </c>
      <c r="F3" s="270" t="s">
        <v>929</v>
      </c>
      <c r="G3" s="272" t="s">
        <v>903</v>
      </c>
      <c r="H3" s="272" t="s">
        <v>887</v>
      </c>
      <c r="I3" s="272" t="s">
        <v>927</v>
      </c>
    </row>
    <row r="4" spans="1:9" ht="12.75">
      <c r="A4" s="155"/>
      <c r="B4" s="155" t="s">
        <v>350</v>
      </c>
      <c r="C4" s="156"/>
      <c r="D4" s="155" t="s">
        <v>381</v>
      </c>
      <c r="E4" s="368">
        <v>248797</v>
      </c>
      <c r="F4" s="368">
        <v>256139</v>
      </c>
      <c r="G4" s="370">
        <v>178231</v>
      </c>
      <c r="H4" s="370">
        <f>(G4/F4)*100</f>
        <v>69.58370259897946</v>
      </c>
      <c r="I4" s="370">
        <f aca="true" t="shared" si="0" ref="I4:I51">(G4/$G$53)*100</f>
        <v>15.845544371364916</v>
      </c>
    </row>
    <row r="5" spans="1:9" ht="12.75">
      <c r="A5" s="83"/>
      <c r="B5" s="83"/>
      <c r="C5" s="82"/>
      <c r="D5" s="16" t="s">
        <v>463</v>
      </c>
      <c r="E5" s="158">
        <v>1315</v>
      </c>
      <c r="F5" s="171">
        <v>1831</v>
      </c>
      <c r="G5" s="89">
        <v>1816</v>
      </c>
      <c r="H5" s="89">
        <f aca="true" t="shared" si="1" ref="H5:H53">(G5/F5)*100</f>
        <v>99.1807755324959</v>
      </c>
      <c r="I5" s="387">
        <f t="shared" si="0"/>
        <v>0.16145063753442826</v>
      </c>
    </row>
    <row r="6" spans="1:9" s="215" customFormat="1" ht="15">
      <c r="A6" s="155"/>
      <c r="B6" s="155" t="s">
        <v>351</v>
      </c>
      <c r="C6" s="156"/>
      <c r="D6" s="155" t="s">
        <v>392</v>
      </c>
      <c r="E6" s="157">
        <f>+E7+E10+E11+E15</f>
        <v>262569</v>
      </c>
      <c r="F6" s="368">
        <v>286040</v>
      </c>
      <c r="G6" s="370">
        <f>G7+G10+G11+G15</f>
        <v>285208</v>
      </c>
      <c r="H6" s="370">
        <f t="shared" si="1"/>
        <v>99.70913158998741</v>
      </c>
      <c r="I6" s="370">
        <f t="shared" si="0"/>
        <v>25.356284928369615</v>
      </c>
    </row>
    <row r="7" spans="1:9" ht="12.75">
      <c r="A7" s="371"/>
      <c r="B7" s="371"/>
      <c r="C7" s="268" t="s">
        <v>384</v>
      </c>
      <c r="D7" s="99" t="s">
        <v>374</v>
      </c>
      <c r="E7" s="159">
        <f>E8+E9</f>
        <v>72000</v>
      </c>
      <c r="F7" s="25">
        <v>91696</v>
      </c>
      <c r="G7" s="217">
        <v>90655</v>
      </c>
      <c r="H7" s="388">
        <f t="shared" si="1"/>
        <v>98.86472692374804</v>
      </c>
      <c r="I7" s="387">
        <f t="shared" si="0"/>
        <v>8.059640718988764</v>
      </c>
    </row>
    <row r="8" spans="1:9" ht="12.75">
      <c r="A8" s="371"/>
      <c r="B8" s="371"/>
      <c r="C8" s="268" t="s">
        <v>474</v>
      </c>
      <c r="D8" s="86" t="s">
        <v>382</v>
      </c>
      <c r="E8" s="372">
        <v>15000</v>
      </c>
      <c r="F8" s="198">
        <v>15000</v>
      </c>
      <c r="G8" s="373">
        <v>13959</v>
      </c>
      <c r="H8" s="389">
        <f t="shared" si="1"/>
        <v>93.06</v>
      </c>
      <c r="I8" s="387">
        <f t="shared" si="0"/>
        <v>1.2410184192417866</v>
      </c>
    </row>
    <row r="9" spans="1:9" ht="12.75">
      <c r="A9" s="371"/>
      <c r="B9" s="371"/>
      <c r="C9" s="268" t="s">
        <v>475</v>
      </c>
      <c r="D9" s="86" t="s">
        <v>383</v>
      </c>
      <c r="E9" s="372">
        <v>57000</v>
      </c>
      <c r="F9" s="198">
        <v>76696</v>
      </c>
      <c r="G9" s="373">
        <v>76696</v>
      </c>
      <c r="H9" s="389">
        <f t="shared" si="1"/>
        <v>100</v>
      </c>
      <c r="I9" s="387">
        <f t="shared" si="0"/>
        <v>6.818622299746978</v>
      </c>
    </row>
    <row r="10" spans="1:9" ht="12.75">
      <c r="A10" s="371"/>
      <c r="B10" s="371"/>
      <c r="C10" s="268" t="s">
        <v>388</v>
      </c>
      <c r="D10" s="99" t="s">
        <v>881</v>
      </c>
      <c r="E10" s="159"/>
      <c r="F10" s="25">
        <v>385</v>
      </c>
      <c r="G10" s="217">
        <v>385</v>
      </c>
      <c r="H10" s="388">
        <f t="shared" si="1"/>
        <v>100</v>
      </c>
      <c r="I10" s="387">
        <f t="shared" si="0"/>
        <v>0.03422824639358749</v>
      </c>
    </row>
    <row r="11" spans="1:9" ht="12.75">
      <c r="A11" s="374"/>
      <c r="B11" s="374"/>
      <c r="C11" s="375" t="s">
        <v>390</v>
      </c>
      <c r="D11" s="161" t="s">
        <v>389</v>
      </c>
      <c r="E11" s="157">
        <f>E12+E13+E14</f>
        <v>179413</v>
      </c>
      <c r="F11" s="368">
        <v>182803</v>
      </c>
      <c r="G11" s="370">
        <f>G12+G13+G14</f>
        <v>182795</v>
      </c>
      <c r="H11" s="370">
        <f t="shared" si="1"/>
        <v>99.99562370420617</v>
      </c>
      <c r="I11" s="370">
        <f t="shared" si="0"/>
        <v>16.25130467406708</v>
      </c>
    </row>
    <row r="12" spans="1:9" ht="12.75">
      <c r="A12" s="371"/>
      <c r="B12" s="371"/>
      <c r="C12" s="268" t="s">
        <v>476</v>
      </c>
      <c r="D12" s="86" t="s">
        <v>386</v>
      </c>
      <c r="E12" s="162">
        <v>38858</v>
      </c>
      <c r="F12" s="369">
        <v>38858</v>
      </c>
      <c r="G12" s="376">
        <v>38858</v>
      </c>
      <c r="H12" s="376">
        <f t="shared" si="1"/>
        <v>100</v>
      </c>
      <c r="I12" s="387">
        <f t="shared" si="0"/>
        <v>3.4546524632779816</v>
      </c>
    </row>
    <row r="13" spans="1:9" ht="12.75">
      <c r="A13" s="371"/>
      <c r="B13" s="371"/>
      <c r="C13" s="268" t="s">
        <v>477</v>
      </c>
      <c r="D13" s="86" t="s">
        <v>491</v>
      </c>
      <c r="E13" s="163">
        <v>115555</v>
      </c>
      <c r="F13" s="369">
        <v>115466</v>
      </c>
      <c r="G13" s="376">
        <v>115466</v>
      </c>
      <c r="H13" s="376">
        <f t="shared" si="1"/>
        <v>100</v>
      </c>
      <c r="I13" s="387">
        <f t="shared" si="0"/>
        <v>10.265451163849281</v>
      </c>
    </row>
    <row r="14" spans="1:9" ht="12.75">
      <c r="A14" s="371"/>
      <c r="B14" s="371"/>
      <c r="C14" s="268" t="s">
        <v>478</v>
      </c>
      <c r="D14" s="86" t="s">
        <v>387</v>
      </c>
      <c r="E14" s="163">
        <v>25000</v>
      </c>
      <c r="F14" s="369">
        <v>28479</v>
      </c>
      <c r="G14" s="376">
        <v>28471</v>
      </c>
      <c r="H14" s="376">
        <f t="shared" si="1"/>
        <v>99.97190912602268</v>
      </c>
      <c r="I14" s="387">
        <f t="shared" si="0"/>
        <v>2.5312010469398167</v>
      </c>
    </row>
    <row r="15" spans="1:9" ht="12.75">
      <c r="A15" s="371"/>
      <c r="B15" s="371"/>
      <c r="C15" s="268" t="s">
        <v>506</v>
      </c>
      <c r="D15" s="99" t="s">
        <v>391</v>
      </c>
      <c r="E15" s="159">
        <v>11156</v>
      </c>
      <c r="F15" s="25">
        <v>11156</v>
      </c>
      <c r="G15" s="217">
        <v>11373</v>
      </c>
      <c r="H15" s="217">
        <f t="shared" si="1"/>
        <v>101.9451416278236</v>
      </c>
      <c r="I15" s="387">
        <f t="shared" si="0"/>
        <v>1.0111112889201832</v>
      </c>
    </row>
    <row r="16" spans="1:12" ht="12.75">
      <c r="A16" s="371"/>
      <c r="B16" s="371"/>
      <c r="C16" s="268"/>
      <c r="D16" s="86" t="s">
        <v>898</v>
      </c>
      <c r="E16" s="159"/>
      <c r="F16" s="25">
        <v>1668</v>
      </c>
      <c r="G16" s="269">
        <v>1742</v>
      </c>
      <c r="H16" s="269">
        <f t="shared" si="1"/>
        <v>104.43645083932853</v>
      </c>
      <c r="I16" s="387">
        <f t="shared" si="0"/>
        <v>0.1548717018639725</v>
      </c>
      <c r="J16" s="269"/>
      <c r="K16" s="267"/>
      <c r="L16" s="267"/>
    </row>
    <row r="17" spans="1:9" s="216" customFormat="1" ht="15">
      <c r="A17" s="377" t="s">
        <v>393</v>
      </c>
      <c r="B17" s="378"/>
      <c r="C17" s="379"/>
      <c r="D17" s="39" t="s">
        <v>394</v>
      </c>
      <c r="E17" s="380">
        <f>E4+E6</f>
        <v>511366</v>
      </c>
      <c r="F17" s="40">
        <v>542179</v>
      </c>
      <c r="G17" s="176">
        <f>G4+G6</f>
        <v>463439</v>
      </c>
      <c r="H17" s="176">
        <f t="shared" si="1"/>
        <v>85.47712102460626</v>
      </c>
      <c r="I17" s="370">
        <f t="shared" si="0"/>
        <v>41.201829299734534</v>
      </c>
    </row>
    <row r="18" spans="1:9" s="5" customFormat="1" ht="12.75">
      <c r="A18" s="155"/>
      <c r="B18" s="155" t="s">
        <v>350</v>
      </c>
      <c r="C18" s="156"/>
      <c r="D18" s="155" t="s">
        <v>398</v>
      </c>
      <c r="E18" s="157">
        <f>E19+E20+E23</f>
        <v>199750</v>
      </c>
      <c r="F18" s="368">
        <v>320173</v>
      </c>
      <c r="G18" s="370">
        <f>G19+G20+G21+G22+G23</f>
        <v>320173</v>
      </c>
      <c r="H18" s="370">
        <f t="shared" si="1"/>
        <v>100</v>
      </c>
      <c r="I18" s="370">
        <f t="shared" si="0"/>
        <v>28.46483203265997</v>
      </c>
    </row>
    <row r="19" spans="1:9" ht="12.75">
      <c r="A19" s="371"/>
      <c r="B19" s="371"/>
      <c r="C19" s="268" t="s">
        <v>395</v>
      </c>
      <c r="D19" s="86" t="s">
        <v>512</v>
      </c>
      <c r="E19" s="163">
        <v>198145</v>
      </c>
      <c r="F19" s="369">
        <v>203091</v>
      </c>
      <c r="G19" s="376">
        <v>203091</v>
      </c>
      <c r="H19" s="376">
        <f t="shared" si="1"/>
        <v>100</v>
      </c>
      <c r="I19" s="387">
        <f t="shared" si="0"/>
        <v>18.055711138493706</v>
      </c>
    </row>
    <row r="20" spans="1:9" ht="12.75">
      <c r="A20" s="371"/>
      <c r="B20" s="371"/>
      <c r="C20" s="268" t="s">
        <v>396</v>
      </c>
      <c r="D20" s="86" t="s">
        <v>455</v>
      </c>
      <c r="E20" s="163">
        <v>555</v>
      </c>
      <c r="F20" s="369">
        <v>50890</v>
      </c>
      <c r="G20" s="376">
        <v>50890</v>
      </c>
      <c r="H20" s="376">
        <f t="shared" si="1"/>
        <v>100</v>
      </c>
      <c r="I20" s="387">
        <f t="shared" si="0"/>
        <v>4.524351841479656</v>
      </c>
    </row>
    <row r="21" spans="1:9" ht="12.75">
      <c r="A21" s="371"/>
      <c r="B21" s="371"/>
      <c r="C21" s="268" t="s">
        <v>794</v>
      </c>
      <c r="D21" s="86" t="s">
        <v>801</v>
      </c>
      <c r="E21" s="163"/>
      <c r="F21" s="369">
        <v>4396</v>
      </c>
      <c r="G21" s="376">
        <v>4396</v>
      </c>
      <c r="H21" s="376">
        <f t="shared" si="1"/>
        <v>100</v>
      </c>
      <c r="I21" s="387">
        <f t="shared" si="0"/>
        <v>0.3908243406395081</v>
      </c>
    </row>
    <row r="22" spans="1:9" ht="12.75">
      <c r="A22" s="371"/>
      <c r="B22" s="371"/>
      <c r="C22" s="268" t="s">
        <v>812</v>
      </c>
      <c r="D22" s="137" t="s">
        <v>813</v>
      </c>
      <c r="E22" s="163"/>
      <c r="F22" s="369">
        <v>8378</v>
      </c>
      <c r="G22" s="376">
        <v>8378</v>
      </c>
      <c r="H22" s="376">
        <f t="shared" si="1"/>
        <v>100</v>
      </c>
      <c r="I22" s="387">
        <f t="shared" si="0"/>
        <v>0.7448422033388987</v>
      </c>
    </row>
    <row r="23" spans="1:9" ht="12.75">
      <c r="A23" s="371"/>
      <c r="B23" s="371"/>
      <c r="C23" s="268" t="s">
        <v>507</v>
      </c>
      <c r="D23" s="86" t="s">
        <v>397</v>
      </c>
      <c r="E23" s="163">
        <v>1050</v>
      </c>
      <c r="F23" s="369">
        <v>53418</v>
      </c>
      <c r="G23" s="376">
        <v>53418</v>
      </c>
      <c r="H23" s="376">
        <f t="shared" si="1"/>
        <v>100</v>
      </c>
      <c r="I23" s="387">
        <f t="shared" si="0"/>
        <v>4.7491025087082</v>
      </c>
    </row>
    <row r="24" spans="1:9" s="215" customFormat="1" ht="15">
      <c r="A24" s="39" t="s">
        <v>399</v>
      </c>
      <c r="B24" s="381"/>
      <c r="C24" s="382"/>
      <c r="D24" s="377" t="s">
        <v>400</v>
      </c>
      <c r="E24" s="383">
        <f>E18</f>
        <v>199750</v>
      </c>
      <c r="F24" s="368">
        <v>320173</v>
      </c>
      <c r="G24" s="370">
        <f>SUM(G19:G23)</f>
        <v>320173</v>
      </c>
      <c r="H24" s="370">
        <f t="shared" si="1"/>
        <v>100</v>
      </c>
      <c r="I24" s="370">
        <f t="shared" si="0"/>
        <v>28.46483203265997</v>
      </c>
    </row>
    <row r="25" spans="1:9" ht="12.75">
      <c r="A25" s="83"/>
      <c r="B25" s="83" t="s">
        <v>350</v>
      </c>
      <c r="C25" s="82"/>
      <c r="D25" s="83" t="s">
        <v>401</v>
      </c>
      <c r="E25" s="164"/>
      <c r="F25" s="369">
        <v>1673</v>
      </c>
      <c r="G25" s="376">
        <v>1673</v>
      </c>
      <c r="H25" s="376">
        <f t="shared" si="1"/>
        <v>100</v>
      </c>
      <c r="I25" s="387">
        <f t="shared" si="0"/>
        <v>0.14873728887395293</v>
      </c>
    </row>
    <row r="26" spans="1:9" ht="12.75">
      <c r="A26" s="83"/>
      <c r="B26" s="83" t="s">
        <v>351</v>
      </c>
      <c r="C26" s="82"/>
      <c r="D26" s="83" t="s">
        <v>786</v>
      </c>
      <c r="E26" s="164"/>
      <c r="F26" s="369">
        <v>128</v>
      </c>
      <c r="G26" s="376">
        <v>128</v>
      </c>
      <c r="H26" s="376">
        <f t="shared" si="1"/>
        <v>100</v>
      </c>
      <c r="I26" s="387">
        <f t="shared" si="0"/>
        <v>0.011379780619166752</v>
      </c>
    </row>
    <row r="27" spans="1:9" ht="12.75">
      <c r="A27" s="83"/>
      <c r="B27" s="83" t="s">
        <v>357</v>
      </c>
      <c r="C27" s="82"/>
      <c r="D27" s="83" t="s">
        <v>402</v>
      </c>
      <c r="E27" s="163">
        <v>0</v>
      </c>
      <c r="F27" s="369">
        <v>24313</v>
      </c>
      <c r="G27" s="376">
        <v>24313</v>
      </c>
      <c r="H27" s="376">
        <f t="shared" si="1"/>
        <v>100</v>
      </c>
      <c r="I27" s="387">
        <f t="shared" si="0"/>
        <v>2.161535985889072</v>
      </c>
    </row>
    <row r="28" spans="1:9" s="192" customFormat="1" ht="26.25">
      <c r="A28" s="39" t="s">
        <v>403</v>
      </c>
      <c r="B28" s="39"/>
      <c r="C28" s="379"/>
      <c r="D28" s="384" t="s">
        <v>404</v>
      </c>
      <c r="E28" s="380">
        <f>E27</f>
        <v>0</v>
      </c>
      <c r="F28" s="40">
        <v>26114</v>
      </c>
      <c r="G28" s="176">
        <f>SUM(G25:G27)</f>
        <v>26114</v>
      </c>
      <c r="H28" s="176">
        <f t="shared" si="1"/>
        <v>100</v>
      </c>
      <c r="I28" s="370">
        <f t="shared" si="0"/>
        <v>2.3216530553821917</v>
      </c>
    </row>
    <row r="29" spans="1:9" ht="12.75">
      <c r="A29" s="83"/>
      <c r="B29" s="83" t="s">
        <v>350</v>
      </c>
      <c r="C29" s="82"/>
      <c r="D29" s="83" t="s">
        <v>405</v>
      </c>
      <c r="E29" s="162">
        <v>24443</v>
      </c>
      <c r="F29" s="369">
        <v>90853</v>
      </c>
      <c r="G29" s="376">
        <v>87590</v>
      </c>
      <c r="H29" s="376">
        <f t="shared" si="1"/>
        <v>96.40848403464938</v>
      </c>
      <c r="I29" s="387">
        <f t="shared" si="0"/>
        <v>7.787148315881373</v>
      </c>
    </row>
    <row r="30" spans="1:9" ht="12.75">
      <c r="A30" s="83"/>
      <c r="B30" s="83" t="s">
        <v>351</v>
      </c>
      <c r="C30" s="82"/>
      <c r="D30" s="83" t="s">
        <v>406</v>
      </c>
      <c r="E30" s="163">
        <f>E31+E33+E34+E35+E36+E32+E37+E38+E39+E40</f>
        <v>43661</v>
      </c>
      <c r="F30" s="385">
        <v>172190</v>
      </c>
      <c r="G30" s="163">
        <f>G31+G33+G34+G35+G36+G32+G37+G38+G39+G40</f>
        <v>171790</v>
      </c>
      <c r="H30" s="376">
        <f t="shared" si="1"/>
        <v>99.76769847261747</v>
      </c>
      <c r="I30" s="387">
        <f t="shared" si="0"/>
        <v>15.272910254427002</v>
      </c>
    </row>
    <row r="31" spans="1:9" ht="12.75">
      <c r="A31" s="83"/>
      <c r="B31" s="83"/>
      <c r="C31" s="82" t="s">
        <v>350</v>
      </c>
      <c r="D31" s="83" t="s">
        <v>663</v>
      </c>
      <c r="E31" s="163">
        <v>2731</v>
      </c>
      <c r="F31" s="369">
        <v>2731</v>
      </c>
      <c r="G31" s="376">
        <v>2731</v>
      </c>
      <c r="H31" s="376">
        <f t="shared" si="1"/>
        <v>100</v>
      </c>
      <c r="I31" s="387">
        <f t="shared" si="0"/>
        <v>0.24279828805425313</v>
      </c>
    </row>
    <row r="32" spans="1:9" ht="12.75">
      <c r="A32" s="83"/>
      <c r="B32" s="83"/>
      <c r="C32" s="82" t="s">
        <v>351</v>
      </c>
      <c r="D32" s="83" t="s">
        <v>781</v>
      </c>
      <c r="E32" s="163">
        <v>9830</v>
      </c>
      <c r="F32" s="369">
        <v>0</v>
      </c>
      <c r="G32" s="376">
        <v>0</v>
      </c>
      <c r="H32" s="376">
        <v>0</v>
      </c>
      <c r="I32" s="387">
        <f t="shared" si="0"/>
        <v>0</v>
      </c>
    </row>
    <row r="33" spans="1:9" ht="12.75">
      <c r="A33" s="83"/>
      <c r="B33" s="83"/>
      <c r="C33" s="82" t="s">
        <v>357</v>
      </c>
      <c r="D33" s="83" t="s">
        <v>664</v>
      </c>
      <c r="E33" s="163">
        <v>6459</v>
      </c>
      <c r="F33" s="369">
        <v>6459</v>
      </c>
      <c r="G33" s="376">
        <v>6459</v>
      </c>
      <c r="H33" s="376">
        <f t="shared" si="1"/>
        <v>100</v>
      </c>
      <c r="I33" s="387">
        <f t="shared" si="0"/>
        <v>0.5742343985874847</v>
      </c>
    </row>
    <row r="34" spans="1:9" ht="12.75">
      <c r="A34" s="83"/>
      <c r="B34" s="83"/>
      <c r="C34" s="82" t="s">
        <v>480</v>
      </c>
      <c r="D34" s="83" t="s">
        <v>665</v>
      </c>
      <c r="E34" s="163">
        <v>20898</v>
      </c>
      <c r="F34" s="369">
        <v>43837</v>
      </c>
      <c r="G34" s="376">
        <v>43837</v>
      </c>
      <c r="H34" s="376">
        <f t="shared" si="1"/>
        <v>100</v>
      </c>
      <c r="I34" s="387">
        <f t="shared" si="0"/>
        <v>3.8973081484563505</v>
      </c>
    </row>
    <row r="35" spans="1:9" ht="12.75">
      <c r="A35" s="83"/>
      <c r="B35" s="83"/>
      <c r="C35" s="82" t="s">
        <v>352</v>
      </c>
      <c r="D35" s="83" t="s">
        <v>666</v>
      </c>
      <c r="E35" s="163">
        <v>531</v>
      </c>
      <c r="F35" s="369">
        <v>531</v>
      </c>
      <c r="G35" s="376">
        <v>531</v>
      </c>
      <c r="H35" s="376">
        <f t="shared" si="1"/>
        <v>100</v>
      </c>
      <c r="I35" s="387">
        <f t="shared" si="0"/>
        <v>0.04720830866232457</v>
      </c>
    </row>
    <row r="36" spans="1:9" ht="12.75">
      <c r="A36" s="83"/>
      <c r="B36" s="83"/>
      <c r="C36" s="82" t="s">
        <v>607</v>
      </c>
      <c r="D36" s="83" t="s">
        <v>667</v>
      </c>
      <c r="E36" s="163">
        <v>3212</v>
      </c>
      <c r="F36" s="369">
        <v>3212</v>
      </c>
      <c r="G36" s="376">
        <v>0</v>
      </c>
      <c r="H36" s="376">
        <f t="shared" si="1"/>
        <v>0</v>
      </c>
      <c r="I36" s="387">
        <f t="shared" si="0"/>
        <v>0</v>
      </c>
    </row>
    <row r="37" spans="1:9" ht="12.75">
      <c r="A37" s="83"/>
      <c r="B37" s="83"/>
      <c r="C37" s="82" t="s">
        <v>882</v>
      </c>
      <c r="D37" s="81" t="s">
        <v>878</v>
      </c>
      <c r="E37" s="163"/>
      <c r="F37" s="369">
        <v>91275</v>
      </c>
      <c r="G37" s="376">
        <v>91275</v>
      </c>
      <c r="H37" s="376">
        <f t="shared" si="1"/>
        <v>100</v>
      </c>
      <c r="I37" s="387">
        <f t="shared" si="0"/>
        <v>8.114761531362854</v>
      </c>
    </row>
    <row r="38" spans="1:9" ht="12.75">
      <c r="A38" s="83"/>
      <c r="B38" s="83"/>
      <c r="C38" s="82" t="s">
        <v>899</v>
      </c>
      <c r="D38" s="81" t="s">
        <v>900</v>
      </c>
      <c r="E38" s="163"/>
      <c r="F38" s="369">
        <v>4953</v>
      </c>
      <c r="G38" s="376">
        <v>4953</v>
      </c>
      <c r="H38" s="376">
        <f t="shared" si="1"/>
        <v>100</v>
      </c>
      <c r="I38" s="387">
        <f t="shared" si="0"/>
        <v>0.4403441672401009</v>
      </c>
    </row>
    <row r="39" spans="1:9" ht="12.75">
      <c r="A39" s="83"/>
      <c r="B39" s="83"/>
      <c r="C39" s="82" t="s">
        <v>901</v>
      </c>
      <c r="D39" s="194" t="s">
        <v>921</v>
      </c>
      <c r="E39" s="163"/>
      <c r="F39" s="369">
        <v>19192</v>
      </c>
      <c r="G39" s="376">
        <v>19192</v>
      </c>
      <c r="H39" s="376"/>
      <c r="I39" s="387">
        <f t="shared" si="0"/>
        <v>1.7062558565863146</v>
      </c>
    </row>
    <row r="40" spans="1:9" ht="12.75">
      <c r="A40" s="83"/>
      <c r="B40" s="83"/>
      <c r="C40" s="82" t="s">
        <v>922</v>
      </c>
      <c r="D40" s="194" t="s">
        <v>902</v>
      </c>
      <c r="E40" s="163"/>
      <c r="F40" s="369">
        <v>2812</v>
      </c>
      <c r="G40" s="376">
        <v>2812</v>
      </c>
      <c r="H40" s="376">
        <f t="shared" si="1"/>
        <v>100</v>
      </c>
      <c r="I40" s="387">
        <f t="shared" si="0"/>
        <v>0.24999955547731958</v>
      </c>
    </row>
    <row r="41" spans="1:9" s="215" customFormat="1" ht="15">
      <c r="A41" s="39" t="s">
        <v>407</v>
      </c>
      <c r="B41" s="381"/>
      <c r="C41" s="382"/>
      <c r="D41" s="377" t="s">
        <v>408</v>
      </c>
      <c r="E41" s="383">
        <f>E29+E30</f>
        <v>68104</v>
      </c>
      <c r="F41" s="368">
        <v>265855</v>
      </c>
      <c r="G41" s="370">
        <f>G29+G30</f>
        <v>259380</v>
      </c>
      <c r="H41" s="370">
        <f t="shared" si="1"/>
        <v>97.56446183069718</v>
      </c>
      <c r="I41" s="370">
        <f t="shared" si="0"/>
        <v>23.060058570308374</v>
      </c>
    </row>
    <row r="42" spans="1:9" ht="12.75">
      <c r="A42" s="83"/>
      <c r="B42" s="83" t="s">
        <v>350</v>
      </c>
      <c r="C42" s="82"/>
      <c r="D42" s="83" t="s">
        <v>785</v>
      </c>
      <c r="E42" s="163">
        <v>0</v>
      </c>
      <c r="F42" s="369">
        <v>1356</v>
      </c>
      <c r="G42" s="376">
        <v>1221</v>
      </c>
      <c r="H42" s="376">
        <f t="shared" si="1"/>
        <v>90.04424778761062</v>
      </c>
      <c r="I42" s="387">
        <f t="shared" si="0"/>
        <v>0.10855243856252035</v>
      </c>
    </row>
    <row r="43" spans="1:9" ht="12.75">
      <c r="A43" s="83"/>
      <c r="B43" s="83" t="s">
        <v>351</v>
      </c>
      <c r="C43" s="82"/>
      <c r="D43" s="83" t="s">
        <v>410</v>
      </c>
      <c r="E43" s="17">
        <v>48105</v>
      </c>
      <c r="F43" s="171">
        <v>48150</v>
      </c>
      <c r="G43" s="89">
        <v>180</v>
      </c>
      <c r="H43" s="89">
        <f t="shared" si="1"/>
        <v>0.3738317757009346</v>
      </c>
      <c r="I43" s="387">
        <f t="shared" si="0"/>
        <v>0.016002816495703242</v>
      </c>
    </row>
    <row r="44" spans="1:9" s="215" customFormat="1" ht="15">
      <c r="A44" s="377" t="s">
        <v>411</v>
      </c>
      <c r="B44" s="378"/>
      <c r="C44" s="379"/>
      <c r="D44" s="384" t="s">
        <v>412</v>
      </c>
      <c r="E44" s="380">
        <f>E42+E43</f>
        <v>48105</v>
      </c>
      <c r="F44" s="40">
        <v>49506</v>
      </c>
      <c r="G44" s="176">
        <f>SUM(G42:G43)</f>
        <v>1401</v>
      </c>
      <c r="H44" s="176">
        <f t="shared" si="1"/>
        <v>2.829960004847897</v>
      </c>
      <c r="I44" s="370">
        <f t="shared" si="0"/>
        <v>0.12455525505822358</v>
      </c>
    </row>
    <row r="45" spans="1:9" s="215" customFormat="1" ht="38.25">
      <c r="A45" s="39" t="s">
        <v>459</v>
      </c>
      <c r="B45" s="381"/>
      <c r="C45" s="382"/>
      <c r="D45" s="386" t="s">
        <v>413</v>
      </c>
      <c r="E45" s="383">
        <v>983</v>
      </c>
      <c r="F45" s="368">
        <v>983</v>
      </c>
      <c r="G45" s="370">
        <v>864</v>
      </c>
      <c r="H45" s="370">
        <f t="shared" si="1"/>
        <v>87.89420142421159</v>
      </c>
      <c r="I45" s="370">
        <f t="shared" si="0"/>
        <v>0.07681351917937557</v>
      </c>
    </row>
    <row r="46" spans="1:9" ht="12.75">
      <c r="A46" s="83"/>
      <c r="B46" s="83" t="s">
        <v>350</v>
      </c>
      <c r="C46" s="82"/>
      <c r="D46" s="83" t="s">
        <v>414</v>
      </c>
      <c r="E46" s="17">
        <v>4000</v>
      </c>
      <c r="F46" s="171">
        <v>0</v>
      </c>
      <c r="G46" s="89">
        <v>0</v>
      </c>
      <c r="H46" s="89">
        <v>0</v>
      </c>
      <c r="I46" s="387">
        <f t="shared" si="0"/>
        <v>0</v>
      </c>
    </row>
    <row r="47" spans="1:9" ht="12.75">
      <c r="A47" s="83"/>
      <c r="B47" s="83" t="s">
        <v>351</v>
      </c>
      <c r="C47" s="82"/>
      <c r="D47" s="83" t="s">
        <v>415</v>
      </c>
      <c r="E47" s="17"/>
      <c r="F47" s="171">
        <v>0</v>
      </c>
      <c r="G47" s="89">
        <v>0</v>
      </c>
      <c r="H47" s="89">
        <v>0</v>
      </c>
      <c r="I47" s="387">
        <f t="shared" si="0"/>
        <v>0</v>
      </c>
    </row>
    <row r="48" spans="1:9" s="215" customFormat="1" ht="15">
      <c r="A48" s="377" t="s">
        <v>416</v>
      </c>
      <c r="B48" s="378"/>
      <c r="C48" s="379"/>
      <c r="D48" s="39" t="s">
        <v>377</v>
      </c>
      <c r="E48" s="380">
        <v>4000</v>
      </c>
      <c r="F48" s="40">
        <v>0</v>
      </c>
      <c r="G48" s="176">
        <v>0</v>
      </c>
      <c r="H48" s="176">
        <v>0</v>
      </c>
      <c r="I48" s="370">
        <f t="shared" si="0"/>
        <v>0</v>
      </c>
    </row>
    <row r="49" spans="1:9" ht="25.5">
      <c r="A49" s="83"/>
      <c r="B49" s="83" t="s">
        <v>350</v>
      </c>
      <c r="C49" s="82"/>
      <c r="D49" s="165" t="s">
        <v>651</v>
      </c>
      <c r="E49" s="17">
        <v>20818</v>
      </c>
      <c r="F49" s="171">
        <v>63010</v>
      </c>
      <c r="G49" s="89">
        <v>40081</v>
      </c>
      <c r="H49" s="89">
        <f t="shared" si="1"/>
        <v>63.610538009839715</v>
      </c>
      <c r="I49" s="387">
        <f t="shared" si="0"/>
        <v>3.563382710912676</v>
      </c>
    </row>
    <row r="50" spans="1:9" ht="25.5">
      <c r="A50" s="83"/>
      <c r="B50" s="83" t="s">
        <v>351</v>
      </c>
      <c r="C50" s="82"/>
      <c r="D50" s="165" t="s">
        <v>652</v>
      </c>
      <c r="E50" s="17">
        <v>262792</v>
      </c>
      <c r="F50" s="171">
        <v>355868</v>
      </c>
      <c r="G50" s="89">
        <v>11382</v>
      </c>
      <c r="H50" s="89">
        <f t="shared" si="1"/>
        <v>3.198376926276035</v>
      </c>
      <c r="I50" s="387">
        <f t="shared" si="0"/>
        <v>1.0119114297449685</v>
      </c>
    </row>
    <row r="51" spans="1:9" s="215" customFormat="1" ht="15">
      <c r="A51" s="377" t="s">
        <v>418</v>
      </c>
      <c r="B51" s="378"/>
      <c r="C51" s="379"/>
      <c r="D51" s="39" t="s">
        <v>419</v>
      </c>
      <c r="E51" s="380">
        <f>SUM(E49:E50)</f>
        <v>283610</v>
      </c>
      <c r="F51" s="40">
        <v>418878</v>
      </c>
      <c r="G51" s="176">
        <f>SUM(G49:G50)</f>
        <v>51463</v>
      </c>
      <c r="H51" s="176">
        <f t="shared" si="1"/>
        <v>12.285916185619678</v>
      </c>
      <c r="I51" s="370">
        <f t="shared" si="0"/>
        <v>4.575294140657644</v>
      </c>
    </row>
    <row r="52" spans="1:9" s="215" customFormat="1" ht="15">
      <c r="A52" s="377" t="s">
        <v>1240</v>
      </c>
      <c r="B52" s="378"/>
      <c r="C52" s="379"/>
      <c r="D52" s="39" t="s">
        <v>1239</v>
      </c>
      <c r="E52" s="380"/>
      <c r="F52" s="40"/>
      <c r="G52" s="176">
        <v>1968</v>
      </c>
      <c r="H52" s="176"/>
      <c r="I52" s="370"/>
    </row>
    <row r="53" spans="1:9" s="216" customFormat="1" ht="15">
      <c r="A53" s="381"/>
      <c r="B53" s="381"/>
      <c r="C53" s="160"/>
      <c r="D53" s="377" t="s">
        <v>420</v>
      </c>
      <c r="E53" s="383">
        <f>E17+E24+E28+E41+E44+E45+E48+E51</f>
        <v>1115918</v>
      </c>
      <c r="F53" s="368">
        <v>1623688</v>
      </c>
      <c r="G53" s="370">
        <f>G17+G24+G28+G41+G44+G45+G51+G52</f>
        <v>1124802</v>
      </c>
      <c r="H53" s="370">
        <f t="shared" si="1"/>
        <v>69.27451579367465</v>
      </c>
      <c r="I53" s="370">
        <f>(G53/$G$53)*100</f>
        <v>100</v>
      </c>
    </row>
  </sheetData>
  <sheetProtection/>
  <mergeCells count="2">
    <mergeCell ref="A1:I1"/>
    <mergeCell ref="A2:I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 xml:space="preserve">&amp;L1. melléklet a 11/2012. (IV.27.) önkormányzati rendelethez
ezer Ft-ban&amp;R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workbookViewId="0" topLeftCell="A34">
      <selection activeCell="G65" sqref="G65"/>
    </sheetView>
  </sheetViews>
  <sheetFormatPr defaultColWidth="9.140625" defaultRowHeight="12.75"/>
  <cols>
    <col min="2" max="2" width="25.8515625" style="0" customWidth="1"/>
    <col min="3" max="3" width="14.57421875" style="0" customWidth="1"/>
    <col min="4" max="4" width="13.57421875" style="0" customWidth="1"/>
    <col min="5" max="5" width="15.8515625" style="0" customWidth="1"/>
  </cols>
  <sheetData>
    <row r="1" spans="1:5" ht="12.75">
      <c r="A1" s="1121" t="s">
        <v>1047</v>
      </c>
      <c r="B1" s="1122"/>
      <c r="C1" s="1122"/>
      <c r="D1" s="1122"/>
      <c r="E1" s="1122"/>
    </row>
    <row r="2" spans="1:5" ht="15.75">
      <c r="A2" s="1123" t="s">
        <v>1120</v>
      </c>
      <c r="B2" s="1124"/>
      <c r="C2" s="1124"/>
      <c r="D2" s="1124"/>
      <c r="E2" s="1124"/>
    </row>
    <row r="3" spans="1:5" ht="15">
      <c r="A3" s="549" t="s">
        <v>1121</v>
      </c>
      <c r="B3" s="549" t="s">
        <v>1081</v>
      </c>
      <c r="C3" s="549" t="s">
        <v>1122</v>
      </c>
      <c r="D3" s="549" t="s">
        <v>1123</v>
      </c>
      <c r="E3" s="549" t="s">
        <v>889</v>
      </c>
    </row>
    <row r="4" spans="1:5" ht="15">
      <c r="A4" s="550"/>
      <c r="B4" s="549"/>
      <c r="C4" s="1125" t="s">
        <v>1124</v>
      </c>
      <c r="D4" s="1126"/>
      <c r="E4" s="549"/>
    </row>
    <row r="5" spans="1:5" ht="15">
      <c r="A5" s="551">
        <v>1</v>
      </c>
      <c r="B5" s="552" t="s">
        <v>1125</v>
      </c>
      <c r="C5" s="553">
        <v>282489</v>
      </c>
      <c r="D5" s="553">
        <v>338259</v>
      </c>
      <c r="E5" s="553">
        <v>330844</v>
      </c>
    </row>
    <row r="6" spans="1:5" ht="30">
      <c r="A6" s="551">
        <v>2</v>
      </c>
      <c r="B6" s="552" t="s">
        <v>987</v>
      </c>
      <c r="C6" s="553">
        <v>74967</v>
      </c>
      <c r="D6" s="553">
        <v>87786</v>
      </c>
      <c r="E6" s="553">
        <v>84262</v>
      </c>
    </row>
    <row r="7" spans="1:5" ht="15">
      <c r="A7" s="551">
        <v>3</v>
      </c>
      <c r="B7" s="552" t="s">
        <v>355</v>
      </c>
      <c r="C7" s="553">
        <v>248092</v>
      </c>
      <c r="D7" s="553">
        <v>321308</v>
      </c>
      <c r="E7" s="553">
        <v>303826</v>
      </c>
    </row>
    <row r="8" spans="1:5" ht="45">
      <c r="A8" s="551">
        <v>4</v>
      </c>
      <c r="B8" s="552" t="s">
        <v>1126</v>
      </c>
      <c r="C8" s="553">
        <v>37674</v>
      </c>
      <c r="D8" s="553">
        <v>88705</v>
      </c>
      <c r="E8" s="554">
        <v>83185</v>
      </c>
    </row>
    <row r="9" spans="1:5" ht="30">
      <c r="A9" s="551">
        <v>5</v>
      </c>
      <c r="B9" s="552" t="s">
        <v>1127</v>
      </c>
      <c r="C9" s="553">
        <v>10560</v>
      </c>
      <c r="D9" s="553">
        <v>14347</v>
      </c>
      <c r="E9" s="553">
        <v>13503</v>
      </c>
    </row>
    <row r="10" spans="1:5" ht="30">
      <c r="A10" s="551">
        <v>6</v>
      </c>
      <c r="B10" s="552" t="s">
        <v>989</v>
      </c>
      <c r="C10" s="553">
        <v>2868</v>
      </c>
      <c r="D10" s="553">
        <v>2868</v>
      </c>
      <c r="E10" s="553">
        <v>2703</v>
      </c>
    </row>
    <row r="11" spans="1:5" ht="15">
      <c r="A11" s="551">
        <v>7</v>
      </c>
      <c r="B11" s="552" t="s">
        <v>540</v>
      </c>
      <c r="C11" s="553">
        <v>12621</v>
      </c>
      <c r="D11" s="553">
        <v>208667</v>
      </c>
      <c r="E11" s="553">
        <v>137954</v>
      </c>
    </row>
    <row r="12" spans="1:5" ht="15">
      <c r="A12" s="551">
        <v>8</v>
      </c>
      <c r="B12" s="552" t="s">
        <v>356</v>
      </c>
      <c r="C12" s="553">
        <v>129994</v>
      </c>
      <c r="D12" s="553">
        <v>264408</v>
      </c>
      <c r="E12" s="553">
        <v>85631</v>
      </c>
    </row>
    <row r="13" spans="1:5" ht="30">
      <c r="A13" s="551">
        <v>9</v>
      </c>
      <c r="B13" s="552" t="s">
        <v>1128</v>
      </c>
      <c r="C13" s="553">
        <v>3212</v>
      </c>
      <c r="D13" s="553">
        <v>40942</v>
      </c>
      <c r="E13" s="553">
        <v>140</v>
      </c>
    </row>
    <row r="14" spans="1:5" ht="30">
      <c r="A14" s="551">
        <v>10</v>
      </c>
      <c r="B14" s="552" t="s">
        <v>1129</v>
      </c>
      <c r="C14" s="553">
        <v>1500</v>
      </c>
      <c r="D14" s="553">
        <v>33652</v>
      </c>
      <c r="E14" s="553">
        <v>32152</v>
      </c>
    </row>
    <row r="15" spans="1:5" ht="31.5">
      <c r="A15" s="555">
        <v>11</v>
      </c>
      <c r="B15" s="556" t="s">
        <v>1130</v>
      </c>
      <c r="C15" s="557">
        <f>SUM(C5:C14)</f>
        <v>803977</v>
      </c>
      <c r="D15" s="557">
        <f>SUM(D5:D14)</f>
        <v>1400942</v>
      </c>
      <c r="E15" s="557">
        <f>SUM(E5:E14)</f>
        <v>1074200</v>
      </c>
    </row>
    <row r="16" spans="1:5" ht="15">
      <c r="A16" s="551">
        <v>12</v>
      </c>
      <c r="B16" s="552" t="s">
        <v>1131</v>
      </c>
      <c r="C16" s="558">
        <v>4371</v>
      </c>
      <c r="D16" s="558">
        <v>4515</v>
      </c>
      <c r="E16" s="558">
        <v>4515</v>
      </c>
    </row>
    <row r="17" spans="1:5" ht="60">
      <c r="A17" s="551">
        <v>13</v>
      </c>
      <c r="B17" s="552" t="s">
        <v>1132</v>
      </c>
      <c r="C17" s="558">
        <v>0</v>
      </c>
      <c r="D17" s="558">
        <v>0</v>
      </c>
      <c r="E17" s="558">
        <v>0</v>
      </c>
    </row>
    <row r="18" spans="1:5" ht="31.5">
      <c r="A18" s="555">
        <v>14</v>
      </c>
      <c r="B18" s="556" t="s">
        <v>527</v>
      </c>
      <c r="C18" s="557">
        <v>4371</v>
      </c>
      <c r="D18" s="557">
        <v>4515</v>
      </c>
      <c r="E18" s="557">
        <v>4515</v>
      </c>
    </row>
    <row r="19" spans="1:5" ht="31.5">
      <c r="A19" s="555">
        <v>15</v>
      </c>
      <c r="B19" s="556" t="s">
        <v>1133</v>
      </c>
      <c r="C19" s="557">
        <f>SUM(C15:C16)</f>
        <v>808348</v>
      </c>
      <c r="D19" s="557">
        <f>SUM(D15:D16)</f>
        <v>1405457</v>
      </c>
      <c r="E19" s="557">
        <f>SUM(E15:E16)</f>
        <v>1078715</v>
      </c>
    </row>
    <row r="20" spans="1:5" ht="30">
      <c r="A20" s="551">
        <v>16</v>
      </c>
      <c r="B20" s="552" t="s">
        <v>1134</v>
      </c>
      <c r="C20" s="553">
        <v>307570</v>
      </c>
      <c r="D20" s="553">
        <v>218231</v>
      </c>
      <c r="E20" s="553"/>
    </row>
    <row r="21" spans="1:5" ht="45">
      <c r="A21" s="551">
        <v>17</v>
      </c>
      <c r="B21" s="552" t="s">
        <v>1135</v>
      </c>
      <c r="C21" s="553"/>
      <c r="D21" s="553"/>
      <c r="E21" s="553">
        <v>-45021</v>
      </c>
    </row>
    <row r="22" spans="1:5" ht="15.75">
      <c r="A22" s="958">
        <v>18</v>
      </c>
      <c r="B22" s="959" t="s">
        <v>1136</v>
      </c>
      <c r="C22" s="559">
        <f>C19+C20+C21</f>
        <v>1115918</v>
      </c>
      <c r="D22" s="559">
        <f>D19+D20+D21</f>
        <v>1623688</v>
      </c>
      <c r="E22" s="559">
        <f>E19+E20+E21</f>
        <v>1033694</v>
      </c>
    </row>
    <row r="23" spans="1:5" ht="30">
      <c r="A23" s="551">
        <v>19</v>
      </c>
      <c r="B23" s="552" t="s">
        <v>381</v>
      </c>
      <c r="C23" s="553">
        <v>168622</v>
      </c>
      <c r="D23" s="553">
        <v>175584</v>
      </c>
      <c r="E23" s="553">
        <v>177866</v>
      </c>
    </row>
    <row r="24" spans="1:5" ht="45">
      <c r="A24" s="551">
        <v>20</v>
      </c>
      <c r="B24" s="552" t="s">
        <v>392</v>
      </c>
      <c r="C24" s="553">
        <v>262570</v>
      </c>
      <c r="D24" s="553">
        <v>286040</v>
      </c>
      <c r="E24" s="553">
        <v>285208</v>
      </c>
    </row>
    <row r="25" spans="1:5" ht="45">
      <c r="A25" s="551">
        <v>21</v>
      </c>
      <c r="B25" s="552" t="s">
        <v>1137</v>
      </c>
      <c r="C25" s="553">
        <v>24998</v>
      </c>
      <c r="D25" s="553">
        <v>90853</v>
      </c>
      <c r="E25" s="553">
        <v>87590</v>
      </c>
    </row>
    <row r="26" spans="1:5" ht="30">
      <c r="A26" s="551">
        <v>22</v>
      </c>
      <c r="B26" s="552" t="s">
        <v>1138</v>
      </c>
      <c r="C26" s="553">
        <v>0</v>
      </c>
      <c r="D26" s="553">
        <v>1601</v>
      </c>
      <c r="E26" s="553">
        <v>1586</v>
      </c>
    </row>
    <row r="27" spans="1:5" ht="30">
      <c r="A27" s="551">
        <v>23</v>
      </c>
      <c r="B27" s="552" t="s">
        <v>562</v>
      </c>
      <c r="C27" s="553">
        <v>80175</v>
      </c>
      <c r="D27" s="553">
        <v>106289</v>
      </c>
      <c r="E27" s="553">
        <v>26114</v>
      </c>
    </row>
    <row r="28" spans="1:5" ht="45">
      <c r="A28" s="551">
        <v>24</v>
      </c>
      <c r="B28" s="552" t="s">
        <v>1139</v>
      </c>
      <c r="C28" s="553">
        <v>0</v>
      </c>
      <c r="D28" s="553">
        <v>24313</v>
      </c>
      <c r="E28" s="553">
        <v>24313</v>
      </c>
    </row>
    <row r="29" spans="1:5" ht="30">
      <c r="A29" s="551">
        <v>25</v>
      </c>
      <c r="B29" s="552" t="s">
        <v>1140</v>
      </c>
      <c r="C29" s="553">
        <v>43661</v>
      </c>
      <c r="D29" s="553">
        <v>175002</v>
      </c>
      <c r="E29" s="553">
        <v>171790</v>
      </c>
    </row>
    <row r="30" spans="1:5" ht="30">
      <c r="A30" s="551">
        <v>26</v>
      </c>
      <c r="B30" s="552" t="s">
        <v>1141</v>
      </c>
      <c r="C30" s="553">
        <v>48105</v>
      </c>
      <c r="D30" s="553">
        <v>48285</v>
      </c>
      <c r="E30" s="553">
        <v>180</v>
      </c>
    </row>
    <row r="31" spans="1:5" ht="30">
      <c r="A31" s="551">
        <v>27</v>
      </c>
      <c r="B31" s="552" t="s">
        <v>1142</v>
      </c>
      <c r="C31" s="553">
        <v>199194</v>
      </c>
      <c r="D31" s="553">
        <v>320173</v>
      </c>
      <c r="E31" s="553">
        <v>320173</v>
      </c>
    </row>
    <row r="32" spans="1:5" ht="45">
      <c r="A32" s="551">
        <v>28</v>
      </c>
      <c r="B32" s="552" t="s">
        <v>1143</v>
      </c>
      <c r="C32" s="553">
        <v>199194</v>
      </c>
      <c r="D32" s="553">
        <v>320173</v>
      </c>
      <c r="E32" s="553">
        <v>320173</v>
      </c>
    </row>
    <row r="33" spans="1:5" ht="45">
      <c r="A33" s="551">
        <v>29</v>
      </c>
      <c r="B33" s="552" t="s">
        <v>1144</v>
      </c>
      <c r="C33" s="553">
        <v>983</v>
      </c>
      <c r="D33" s="553">
        <v>983</v>
      </c>
      <c r="E33" s="553">
        <v>864</v>
      </c>
    </row>
    <row r="34" spans="1:5" ht="31.5">
      <c r="A34" s="555">
        <v>30</v>
      </c>
      <c r="B34" s="556" t="s">
        <v>1145</v>
      </c>
      <c r="C34" s="557">
        <f>SUM(C23:C33)-C32-C28</f>
        <v>828308</v>
      </c>
      <c r="D34" s="557">
        <f>SUM(D23:D33)-D32-D28</f>
        <v>1204810</v>
      </c>
      <c r="E34" s="557">
        <f>SUM(E23:E33)-E32-E28</f>
        <v>1071371</v>
      </c>
    </row>
    <row r="35" spans="1:5" ht="30">
      <c r="A35" s="551">
        <v>31</v>
      </c>
      <c r="B35" s="552" t="s">
        <v>1146</v>
      </c>
      <c r="C35" s="558"/>
      <c r="D35" s="558"/>
      <c r="E35" s="558"/>
    </row>
    <row r="36" spans="1:5" ht="30">
      <c r="A36" s="551">
        <v>32</v>
      </c>
      <c r="B36" s="552" t="s">
        <v>1147</v>
      </c>
      <c r="C36" s="558">
        <v>4000</v>
      </c>
      <c r="D36" s="558"/>
      <c r="E36" s="558"/>
    </row>
    <row r="37" spans="1:5" ht="45">
      <c r="A37" s="551">
        <v>33</v>
      </c>
      <c r="B37" s="552" t="s">
        <v>1148</v>
      </c>
      <c r="C37" s="558"/>
      <c r="D37" s="558"/>
      <c r="E37" s="558"/>
    </row>
    <row r="38" spans="1:5" ht="31.5">
      <c r="A38" s="555">
        <v>34</v>
      </c>
      <c r="B38" s="556" t="s">
        <v>1149</v>
      </c>
      <c r="C38" s="557">
        <f>SUM(C35:C37)</f>
        <v>4000</v>
      </c>
      <c r="D38" s="557">
        <f>SUM(D35:D37)</f>
        <v>0</v>
      </c>
      <c r="E38" s="557">
        <f>SUM(E35:E37)</f>
        <v>0</v>
      </c>
    </row>
    <row r="39" spans="1:5" ht="31.5">
      <c r="A39" s="555">
        <v>35</v>
      </c>
      <c r="B39" s="556" t="s">
        <v>1150</v>
      </c>
      <c r="C39" s="557">
        <f>C34+C38</f>
        <v>832308</v>
      </c>
      <c r="D39" s="557">
        <f>D34+D38</f>
        <v>1204810</v>
      </c>
      <c r="E39" s="557">
        <f>E34+E38</f>
        <v>1071371</v>
      </c>
    </row>
    <row r="40" spans="1:5" ht="30">
      <c r="A40" s="551">
        <v>36</v>
      </c>
      <c r="B40" s="552" t="s">
        <v>526</v>
      </c>
      <c r="C40" s="553">
        <v>283610</v>
      </c>
      <c r="D40" s="553">
        <v>418878</v>
      </c>
      <c r="E40" s="553">
        <v>51463</v>
      </c>
    </row>
    <row r="41" spans="1:5" ht="45">
      <c r="A41" s="551">
        <v>37</v>
      </c>
      <c r="B41" s="552" t="s">
        <v>1151</v>
      </c>
      <c r="C41" s="553"/>
      <c r="D41" s="553"/>
      <c r="E41" s="553">
        <v>1968</v>
      </c>
    </row>
    <row r="42" spans="1:5" ht="15.75">
      <c r="A42" s="958">
        <v>38</v>
      </c>
      <c r="B42" s="959" t="s">
        <v>1152</v>
      </c>
      <c r="C42" s="559">
        <f>C39+C40+C41</f>
        <v>1115918</v>
      </c>
      <c r="D42" s="559">
        <f>D39+D40+D41</f>
        <v>1623688</v>
      </c>
      <c r="E42" s="559">
        <f>E39+E40+E41</f>
        <v>1124802</v>
      </c>
    </row>
    <row r="43" spans="1:5" ht="12.75">
      <c r="A43" s="275"/>
      <c r="B43" s="275"/>
      <c r="C43" s="275"/>
      <c r="D43" s="275"/>
      <c r="E43" s="275"/>
    </row>
  </sheetData>
  <mergeCells count="3">
    <mergeCell ref="A1:E1"/>
    <mergeCell ref="A2:E2"/>
    <mergeCell ref="C4:D4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&amp;L20. melléklet a 11/2012. (IV..27.) önkormányzati rendelethez
ezer Ft-ban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E20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8.8515625" style="0" customWidth="1"/>
    <col min="2" max="2" width="14.7109375" style="0" customWidth="1"/>
    <col min="3" max="3" width="12.7109375" style="0" customWidth="1"/>
  </cols>
  <sheetData>
    <row r="1" spans="1:5" ht="12.75">
      <c r="A1" s="1127" t="s">
        <v>1168</v>
      </c>
      <c r="B1" s="1127"/>
      <c r="C1" s="1127"/>
      <c r="D1" s="1127"/>
      <c r="E1" s="1127"/>
    </row>
    <row r="2" spans="1:5" ht="12.75">
      <c r="A2" s="1127" t="s">
        <v>1153</v>
      </c>
      <c r="B2" s="1127"/>
      <c r="C2" s="1127"/>
      <c r="D2" s="1127"/>
      <c r="E2" s="1127"/>
    </row>
    <row r="3" spans="1:5" ht="25.5">
      <c r="A3" s="336" t="s">
        <v>1154</v>
      </c>
      <c r="B3" s="560" t="s">
        <v>1155</v>
      </c>
      <c r="C3" s="560" t="s">
        <v>1156</v>
      </c>
      <c r="D3" s="560" t="s">
        <v>1157</v>
      </c>
      <c r="E3" s="561" t="s">
        <v>1158</v>
      </c>
    </row>
    <row r="4" spans="1:5" ht="12.75">
      <c r="A4" s="562" t="s">
        <v>1242</v>
      </c>
      <c r="B4" s="242">
        <v>972</v>
      </c>
      <c r="C4" s="242">
        <v>972</v>
      </c>
      <c r="D4" s="242"/>
      <c r="E4" s="242"/>
    </row>
    <row r="5" spans="1:5" ht="25.5">
      <c r="A5" s="562" t="s">
        <v>1243</v>
      </c>
      <c r="B5" s="242">
        <v>407</v>
      </c>
      <c r="C5" s="242">
        <v>407</v>
      </c>
      <c r="D5" s="242"/>
      <c r="E5" s="242"/>
    </row>
    <row r="6" spans="1:5" ht="38.25">
      <c r="A6" s="562" t="s">
        <v>1244</v>
      </c>
      <c r="B6" s="242">
        <v>120</v>
      </c>
      <c r="C6" s="242">
        <v>120</v>
      </c>
      <c r="D6" s="242"/>
      <c r="E6" s="242"/>
    </row>
    <row r="7" spans="1:5" ht="25.5">
      <c r="A7" s="562" t="s">
        <v>1245</v>
      </c>
      <c r="B7" s="242">
        <v>14865</v>
      </c>
      <c r="C7" s="242">
        <v>14865</v>
      </c>
      <c r="D7" s="242"/>
      <c r="E7" s="242"/>
    </row>
    <row r="8" spans="1:5" ht="25.5">
      <c r="A8" s="562" t="s">
        <v>1248</v>
      </c>
      <c r="B8" s="242">
        <v>472</v>
      </c>
      <c r="C8" s="242">
        <v>472</v>
      </c>
      <c r="D8" s="242"/>
      <c r="E8" s="242"/>
    </row>
    <row r="9" spans="1:5" ht="25.5">
      <c r="A9" s="562" t="s">
        <v>1249</v>
      </c>
      <c r="B9" s="242">
        <v>2832</v>
      </c>
      <c r="C9" s="242">
        <v>2120</v>
      </c>
      <c r="D9" s="242">
        <v>712</v>
      </c>
      <c r="E9" s="242"/>
    </row>
    <row r="10" spans="1:5" ht="12.75">
      <c r="A10" s="562" t="s">
        <v>1159</v>
      </c>
      <c r="B10" s="242">
        <v>0</v>
      </c>
      <c r="C10" s="242">
        <v>0</v>
      </c>
      <c r="D10" s="242"/>
      <c r="E10" s="242"/>
    </row>
    <row r="11" spans="1:5" ht="25.5">
      <c r="A11" s="562" t="s">
        <v>1160</v>
      </c>
      <c r="B11" s="242">
        <v>0</v>
      </c>
      <c r="C11" s="242">
        <v>0</v>
      </c>
      <c r="D11" s="242">
        <v>0</v>
      </c>
      <c r="E11" s="242"/>
    </row>
    <row r="12" spans="1:5" ht="25.5">
      <c r="A12" s="562" t="s">
        <v>1246</v>
      </c>
      <c r="B12" s="242">
        <v>333</v>
      </c>
      <c r="C12" s="242">
        <v>333</v>
      </c>
      <c r="D12" s="242"/>
      <c r="E12" s="242"/>
    </row>
    <row r="13" spans="1:5" ht="25.5">
      <c r="A13" s="562" t="s">
        <v>1161</v>
      </c>
      <c r="B13" s="242">
        <v>0</v>
      </c>
      <c r="C13" s="242">
        <v>0</v>
      </c>
      <c r="D13" s="242">
        <v>0</v>
      </c>
      <c r="E13" s="242"/>
    </row>
    <row r="14" spans="1:5" ht="12.75">
      <c r="A14" s="562" t="s">
        <v>1162</v>
      </c>
      <c r="B14" s="242">
        <v>0</v>
      </c>
      <c r="C14" s="242">
        <v>0</v>
      </c>
      <c r="D14" s="242"/>
      <c r="E14" s="242"/>
    </row>
    <row r="15" spans="1:5" ht="12.75">
      <c r="A15" s="562" t="s">
        <v>1163</v>
      </c>
      <c r="B15" s="242">
        <v>0</v>
      </c>
      <c r="C15" s="242">
        <v>0</v>
      </c>
      <c r="D15" s="242"/>
      <c r="E15" s="242"/>
    </row>
    <row r="16" spans="1:5" ht="25.5">
      <c r="A16" s="916" t="s">
        <v>1250</v>
      </c>
      <c r="B16" s="815">
        <v>30890</v>
      </c>
      <c r="C16" s="815">
        <v>0</v>
      </c>
      <c r="D16" s="815">
        <v>30890</v>
      </c>
      <c r="E16" s="564"/>
    </row>
    <row r="17" spans="1:5" ht="12.75">
      <c r="A17" s="336" t="s">
        <v>1165</v>
      </c>
      <c r="B17" s="563">
        <f>SUM(B4:B16)</f>
        <v>50891</v>
      </c>
      <c r="C17" s="563">
        <f>SUM(C4:C16)</f>
        <v>19289</v>
      </c>
      <c r="D17" s="563">
        <f>SUM(D4:D16)</f>
        <v>31602</v>
      </c>
      <c r="E17" s="563"/>
    </row>
    <row r="18" spans="1:5" ht="25.5">
      <c r="A18" s="562" t="s">
        <v>1166</v>
      </c>
      <c r="B18" s="242">
        <v>52349</v>
      </c>
      <c r="C18" s="242">
        <v>52349</v>
      </c>
      <c r="D18" s="242"/>
      <c r="E18" s="242"/>
    </row>
    <row r="19" spans="1:5" ht="12.75">
      <c r="A19" s="336" t="s">
        <v>1167</v>
      </c>
      <c r="B19" s="563">
        <f>SUM(B18:B18)</f>
        <v>52349</v>
      </c>
      <c r="C19" s="563">
        <f>SUM(C18:C18)</f>
        <v>52349</v>
      </c>
      <c r="D19" s="563"/>
      <c r="E19" s="563"/>
    </row>
    <row r="20" spans="1:5" ht="25.5">
      <c r="A20" s="916" t="s">
        <v>1247</v>
      </c>
      <c r="B20" s="564">
        <v>4396</v>
      </c>
      <c r="C20" s="564">
        <v>4396</v>
      </c>
      <c r="D20" s="564"/>
      <c r="E20" s="564"/>
    </row>
  </sheetData>
  <mergeCells count="2">
    <mergeCell ref="A1:E1"/>
    <mergeCell ref="A2:E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&amp;L21. melléklet a11/2012. (IV.27.) önkormányzati rendelethez
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198"/>
  <sheetViews>
    <sheetView zoomScalePageLayoutView="0" workbookViewId="0" topLeftCell="A157">
      <selection activeCell="Q174" sqref="Q174"/>
    </sheetView>
  </sheetViews>
  <sheetFormatPr defaultColWidth="9.140625" defaultRowHeight="12.75"/>
  <cols>
    <col min="1" max="1" width="4.140625" style="0" customWidth="1"/>
    <col min="2" max="2" width="3.28125" style="36" customWidth="1"/>
    <col min="3" max="4" width="4.8515625" style="0" customWidth="1"/>
    <col min="5" max="6" width="5.421875" style="0" customWidth="1"/>
    <col min="8" max="8" width="51.57421875" style="0" customWidth="1"/>
    <col min="9" max="9" width="14.00390625" style="36" customWidth="1"/>
    <col min="10" max="10" width="11.421875" style="89" bestFit="1" customWidth="1"/>
    <col min="11" max="12" width="12.00390625" style="89" customWidth="1"/>
    <col min="13" max="13" width="8.8515625" style="0" customWidth="1"/>
  </cols>
  <sheetData>
    <row r="1" spans="1:12" ht="21" customHeight="1">
      <c r="A1" s="994" t="s">
        <v>931</v>
      </c>
      <c r="B1" s="994"/>
      <c r="C1" s="994"/>
      <c r="D1" s="994"/>
      <c r="E1" s="994"/>
      <c r="F1" s="994"/>
      <c r="G1" s="994"/>
      <c r="H1" s="994"/>
      <c r="I1" s="994"/>
      <c r="J1" s="995"/>
      <c r="K1" s="995"/>
      <c r="L1" s="718"/>
    </row>
    <row r="2" spans="1:12" ht="12.75" customHeight="1">
      <c r="A2" s="994" t="s">
        <v>932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718"/>
    </row>
    <row r="3" spans="1:12" ht="45.75" customHeight="1">
      <c r="A3" s="738" t="s">
        <v>555</v>
      </c>
      <c r="B3" s="739" t="s">
        <v>556</v>
      </c>
      <c r="C3" s="627" t="s">
        <v>557</v>
      </c>
      <c r="D3" s="627" t="s">
        <v>558</v>
      </c>
      <c r="E3" s="627" t="s">
        <v>559</v>
      </c>
      <c r="F3" s="627" t="s">
        <v>560</v>
      </c>
      <c r="G3" s="991" t="s">
        <v>354</v>
      </c>
      <c r="H3" s="992"/>
      <c r="I3" s="629" t="s">
        <v>1170</v>
      </c>
      <c r="J3" s="625" t="s">
        <v>929</v>
      </c>
      <c r="K3" s="719" t="s">
        <v>889</v>
      </c>
      <c r="L3" s="720" t="s">
        <v>933</v>
      </c>
    </row>
    <row r="4" spans="1:9" ht="12.75">
      <c r="A4" s="15" t="s">
        <v>350</v>
      </c>
      <c r="B4" s="194"/>
      <c r="E4" s="20"/>
      <c r="F4" s="1"/>
      <c r="G4" s="1" t="s">
        <v>376</v>
      </c>
      <c r="H4" s="266"/>
      <c r="I4" s="89"/>
    </row>
    <row r="5" spans="1:13" ht="12.75">
      <c r="A5" s="15"/>
      <c r="B5" s="194" t="s">
        <v>350</v>
      </c>
      <c r="E5" s="20"/>
      <c r="F5" s="1"/>
      <c r="G5" s="985" t="s">
        <v>359</v>
      </c>
      <c r="H5" s="986"/>
      <c r="I5" s="373"/>
      <c r="J5" s="373"/>
      <c r="K5" s="638"/>
      <c r="L5" s="638"/>
      <c r="M5" s="1"/>
    </row>
    <row r="6" spans="1:13" ht="12.75">
      <c r="A6" s="15"/>
      <c r="B6" s="194"/>
      <c r="C6" t="s">
        <v>393</v>
      </c>
      <c r="E6" s="20"/>
      <c r="F6" s="1"/>
      <c r="G6" s="1" t="s">
        <v>514</v>
      </c>
      <c r="H6" s="266"/>
      <c r="I6" s="373"/>
      <c r="J6" s="373"/>
      <c r="K6" s="638"/>
      <c r="L6" s="638"/>
      <c r="M6" s="1"/>
    </row>
    <row r="7" spans="1:13" s="36" customFormat="1" ht="12.75">
      <c r="A7" s="81"/>
      <c r="B7" s="81"/>
      <c r="C7" s="81"/>
      <c r="D7" s="81" t="s">
        <v>350</v>
      </c>
      <c r="E7" s="630"/>
      <c r="F7" s="82"/>
      <c r="G7" s="83" t="s">
        <v>381</v>
      </c>
      <c r="H7" s="631"/>
      <c r="I7" s="638">
        <v>89825</v>
      </c>
      <c r="J7" s="638">
        <v>90341</v>
      </c>
      <c r="K7" s="17">
        <v>21644</v>
      </c>
      <c r="L7" s="265">
        <f>K7/J7%</f>
        <v>23.958114255985656</v>
      </c>
      <c r="M7" s="16"/>
    </row>
    <row r="8" spans="1:13" s="36" customFormat="1" ht="12.75">
      <c r="A8" s="81"/>
      <c r="B8" s="81"/>
      <c r="C8" s="81"/>
      <c r="D8" s="81"/>
      <c r="E8" s="630"/>
      <c r="F8" s="82"/>
      <c r="G8" s="83" t="s">
        <v>561</v>
      </c>
      <c r="H8" s="631"/>
      <c r="I8" s="638">
        <v>1300</v>
      </c>
      <c r="J8" s="638">
        <v>1816</v>
      </c>
      <c r="K8" s="385">
        <v>1816</v>
      </c>
      <c r="L8" s="265">
        <f aca="true" t="shared" si="0" ref="L8:L72">K8/J8%</f>
        <v>100</v>
      </c>
      <c r="M8" s="16"/>
    </row>
    <row r="9" spans="1:13" ht="16.5" thickBot="1">
      <c r="A9" s="632"/>
      <c r="B9" s="87"/>
      <c r="C9" s="632" t="s">
        <v>393</v>
      </c>
      <c r="D9" s="632"/>
      <c r="E9" s="633"/>
      <c r="F9" s="634"/>
      <c r="G9" s="632" t="s">
        <v>394</v>
      </c>
      <c r="H9" s="635"/>
      <c r="I9" s="732">
        <v>89825</v>
      </c>
      <c r="J9" s="712">
        <v>90341</v>
      </c>
      <c r="K9" s="716">
        <v>21644</v>
      </c>
      <c r="L9" s="712">
        <f t="shared" si="0"/>
        <v>23.958114255985656</v>
      </c>
      <c r="M9" s="1"/>
    </row>
    <row r="10" spans="1:13" ht="12.75">
      <c r="A10" s="18"/>
      <c r="B10" s="86"/>
      <c r="C10" s="86" t="s">
        <v>403</v>
      </c>
      <c r="D10" s="86"/>
      <c r="E10" s="636"/>
      <c r="F10" s="268"/>
      <c r="G10" s="86" t="s">
        <v>562</v>
      </c>
      <c r="H10" s="637"/>
      <c r="I10" s="17"/>
      <c r="J10" s="711"/>
      <c r="K10" s="385"/>
      <c r="L10" s="265"/>
      <c r="M10" s="1"/>
    </row>
    <row r="11" spans="1:13" s="36" customFormat="1" ht="15.75">
      <c r="A11" s="398"/>
      <c r="B11" s="18"/>
      <c r="C11" s="398"/>
      <c r="D11" s="83" t="s">
        <v>350</v>
      </c>
      <c r="E11" s="85"/>
      <c r="F11" s="82"/>
      <c r="G11" s="83" t="s">
        <v>401</v>
      </c>
      <c r="H11" s="631"/>
      <c r="I11" s="638"/>
      <c r="J11" s="638">
        <v>1673</v>
      </c>
      <c r="K11" s="17">
        <v>1673</v>
      </c>
      <c r="L11" s="265">
        <f t="shared" si="0"/>
        <v>100</v>
      </c>
      <c r="M11" s="16"/>
    </row>
    <row r="12" spans="1:13" s="36" customFormat="1" ht="15.75">
      <c r="A12" s="398"/>
      <c r="B12" s="18"/>
      <c r="C12" s="398"/>
      <c r="D12" s="83" t="s">
        <v>351</v>
      </c>
      <c r="E12" s="85"/>
      <c r="F12" s="82"/>
      <c r="G12" s="83" t="s">
        <v>872</v>
      </c>
      <c r="H12" s="637"/>
      <c r="I12" s="638"/>
      <c r="J12" s="638">
        <v>128</v>
      </c>
      <c r="K12" s="385">
        <v>128</v>
      </c>
      <c r="L12" s="265">
        <f t="shared" si="0"/>
        <v>100</v>
      </c>
      <c r="M12" s="16"/>
    </row>
    <row r="13" spans="1:13" s="36" customFormat="1" ht="15.75">
      <c r="A13" s="398"/>
      <c r="B13" s="18"/>
      <c r="C13" s="398"/>
      <c r="D13" s="83" t="s">
        <v>357</v>
      </c>
      <c r="E13" s="85"/>
      <c r="F13" s="82"/>
      <c r="G13" s="993" t="s">
        <v>873</v>
      </c>
      <c r="H13" s="993"/>
      <c r="I13" s="638"/>
      <c r="J13" s="638">
        <v>24313</v>
      </c>
      <c r="K13" s="17">
        <v>24313</v>
      </c>
      <c r="L13" s="265">
        <f t="shared" si="0"/>
        <v>100</v>
      </c>
      <c r="M13" s="16"/>
    </row>
    <row r="14" spans="1:13" ht="16.5" thickBot="1">
      <c r="A14" s="632"/>
      <c r="B14" s="87"/>
      <c r="C14" s="632" t="s">
        <v>403</v>
      </c>
      <c r="D14" s="632"/>
      <c r="E14" s="633"/>
      <c r="F14" s="634"/>
      <c r="G14" s="632" t="s">
        <v>563</v>
      </c>
      <c r="H14" s="635"/>
      <c r="I14" s="731">
        <v>0</v>
      </c>
      <c r="J14" s="721">
        <v>26114</v>
      </c>
      <c r="K14" s="728">
        <v>26114</v>
      </c>
      <c r="L14" s="712">
        <f t="shared" si="0"/>
        <v>100</v>
      </c>
      <c r="M14" s="1"/>
    </row>
    <row r="15" spans="1:13" ht="15.75">
      <c r="A15" s="83"/>
      <c r="B15" s="83"/>
      <c r="C15" s="268" t="s">
        <v>407</v>
      </c>
      <c r="D15" s="86"/>
      <c r="E15" s="638"/>
      <c r="F15" s="639"/>
      <c r="G15" s="371" t="s">
        <v>472</v>
      </c>
      <c r="H15" s="640"/>
      <c r="I15" s="711"/>
      <c r="J15" s="711"/>
      <c r="K15" s="385"/>
      <c r="L15" s="265"/>
      <c r="M15" s="1"/>
    </row>
    <row r="16" spans="1:13" s="141" customFormat="1" ht="15">
      <c r="A16" s="83"/>
      <c r="B16" s="99"/>
      <c r="C16" s="641"/>
      <c r="D16" s="83" t="s">
        <v>350</v>
      </c>
      <c r="E16" s="84"/>
      <c r="F16" s="642"/>
      <c r="G16" s="643" t="s">
        <v>473</v>
      </c>
      <c r="H16" s="644"/>
      <c r="I16" s="638">
        <v>1857</v>
      </c>
      <c r="J16" s="638">
        <v>22039</v>
      </c>
      <c r="K16" s="17">
        <v>24406</v>
      </c>
      <c r="L16" s="265">
        <f t="shared" si="0"/>
        <v>110.74005172648488</v>
      </c>
      <c r="M16" s="393"/>
    </row>
    <row r="17" spans="1:13" s="141" customFormat="1" ht="12.75">
      <c r="A17" s="83"/>
      <c r="B17" s="99"/>
      <c r="C17" s="641"/>
      <c r="D17" s="81" t="s">
        <v>351</v>
      </c>
      <c r="E17" s="81"/>
      <c r="F17" s="82"/>
      <c r="G17" s="83" t="s">
        <v>406</v>
      </c>
      <c r="H17" s="631"/>
      <c r="I17" s="638">
        <v>43661</v>
      </c>
      <c r="J17" s="638">
        <v>169518</v>
      </c>
      <c r="K17" s="385">
        <v>166306</v>
      </c>
      <c r="L17" s="265">
        <f t="shared" si="0"/>
        <v>98.10521596526623</v>
      </c>
      <c r="M17" s="393"/>
    </row>
    <row r="18" spans="1:13" ht="16.5" thickBot="1">
      <c r="A18" s="632"/>
      <c r="B18" s="87"/>
      <c r="C18" s="634" t="s">
        <v>407</v>
      </c>
      <c r="D18" s="632"/>
      <c r="E18" s="626"/>
      <c r="F18" s="645"/>
      <c r="G18" s="646" t="s">
        <v>408</v>
      </c>
      <c r="H18" s="635"/>
      <c r="I18" s="732">
        <f>SUM(I16:I17)</f>
        <v>45518</v>
      </c>
      <c r="J18" s="712">
        <v>191557</v>
      </c>
      <c r="K18" s="716">
        <f>SUM(K16:K17)</f>
        <v>190712</v>
      </c>
      <c r="L18" s="712">
        <f t="shared" si="0"/>
        <v>99.55887803630252</v>
      </c>
      <c r="M18" s="1"/>
    </row>
    <row r="19" spans="1:13" ht="12.75">
      <c r="A19" s="18"/>
      <c r="B19" s="86"/>
      <c r="C19" s="86" t="s">
        <v>411</v>
      </c>
      <c r="D19" s="86"/>
      <c r="E19" s="86"/>
      <c r="F19" s="268"/>
      <c r="G19" s="86" t="s">
        <v>456</v>
      </c>
      <c r="H19" s="637"/>
      <c r="I19" s="17"/>
      <c r="J19" s="711"/>
      <c r="K19" s="385"/>
      <c r="L19" s="265"/>
      <c r="M19" s="1"/>
    </row>
    <row r="20" spans="1:13" s="36" customFormat="1" ht="12.75">
      <c r="A20" s="81"/>
      <c r="B20" s="81"/>
      <c r="C20" s="81"/>
      <c r="D20" s="81" t="s">
        <v>350</v>
      </c>
      <c r="E20" s="81"/>
      <c r="F20" s="82"/>
      <c r="G20" s="83" t="s">
        <v>409</v>
      </c>
      <c r="H20" s="631"/>
      <c r="I20" s="37"/>
      <c r="J20" s="265"/>
      <c r="K20" s="17"/>
      <c r="L20" s="265"/>
      <c r="M20" s="16"/>
    </row>
    <row r="21" spans="1:13" s="36" customFormat="1" ht="12.75">
      <c r="A21" s="81"/>
      <c r="B21" s="81"/>
      <c r="C21" s="81"/>
      <c r="D21" s="81" t="s">
        <v>351</v>
      </c>
      <c r="E21" s="81"/>
      <c r="F21" s="82"/>
      <c r="G21" s="83" t="s">
        <v>410</v>
      </c>
      <c r="H21" s="631"/>
      <c r="I21" s="638">
        <v>48105</v>
      </c>
      <c r="J21" s="638">
        <v>48105</v>
      </c>
      <c r="K21" s="638">
        <v>0</v>
      </c>
      <c r="L21" s="265">
        <f t="shared" si="0"/>
        <v>0</v>
      </c>
      <c r="M21" s="16"/>
    </row>
    <row r="22" spans="1:13" ht="16.5" thickBot="1">
      <c r="A22" s="87"/>
      <c r="B22" s="647"/>
      <c r="C22" s="632" t="s">
        <v>411</v>
      </c>
      <c r="D22" s="624"/>
      <c r="E22" s="648"/>
      <c r="F22" s="634"/>
      <c r="G22" s="632" t="s">
        <v>412</v>
      </c>
      <c r="H22" s="635"/>
      <c r="I22" s="740">
        <v>48105</v>
      </c>
      <c r="J22" s="741">
        <v>48105</v>
      </c>
      <c r="K22" s="742">
        <v>0</v>
      </c>
      <c r="L22" s="265">
        <f t="shared" si="0"/>
        <v>0</v>
      </c>
      <c r="M22" s="1"/>
    </row>
    <row r="23" spans="1:13" ht="15.75" customHeight="1" thickBot="1">
      <c r="A23" s="649"/>
      <c r="B23" s="650"/>
      <c r="C23" s="651" t="s">
        <v>459</v>
      </c>
      <c r="D23" s="652"/>
      <c r="E23" s="653"/>
      <c r="F23" s="654"/>
      <c r="G23" s="987" t="s">
        <v>413</v>
      </c>
      <c r="H23" s="988"/>
      <c r="I23" s="735">
        <v>983</v>
      </c>
      <c r="J23" s="713">
        <v>983</v>
      </c>
      <c r="K23" s="736">
        <v>864</v>
      </c>
      <c r="L23" s="712">
        <f t="shared" si="0"/>
        <v>87.8942014242116</v>
      </c>
      <c r="M23" s="1"/>
    </row>
    <row r="24" spans="1:13" ht="12.75">
      <c r="A24" s="18"/>
      <c r="B24" s="86"/>
      <c r="C24" s="86" t="s">
        <v>416</v>
      </c>
      <c r="D24" s="86"/>
      <c r="E24" s="636"/>
      <c r="F24" s="268"/>
      <c r="G24" s="989" t="s">
        <v>564</v>
      </c>
      <c r="H24" s="990"/>
      <c r="I24" s="17"/>
      <c r="J24" s="711"/>
      <c r="K24" s="385"/>
      <c r="L24" s="265"/>
      <c r="M24" s="1"/>
    </row>
    <row r="25" spans="1:13" s="36" customFormat="1" ht="12.75">
      <c r="A25" s="81"/>
      <c r="B25" s="81"/>
      <c r="C25" s="81"/>
      <c r="D25" s="81" t="s">
        <v>350</v>
      </c>
      <c r="E25" s="630"/>
      <c r="F25" s="82"/>
      <c r="G25" s="83" t="s">
        <v>414</v>
      </c>
      <c r="H25" s="631"/>
      <c r="I25" s="37">
        <v>4000</v>
      </c>
      <c r="J25" s="265">
        <v>0</v>
      </c>
      <c r="K25" s="17">
        <v>0</v>
      </c>
      <c r="L25" s="265"/>
      <c r="M25" s="16"/>
    </row>
    <row r="26" spans="1:13" s="36" customFormat="1" ht="12.75">
      <c r="A26" s="81"/>
      <c r="B26" s="81"/>
      <c r="C26" s="81"/>
      <c r="D26" s="81" t="s">
        <v>351</v>
      </c>
      <c r="E26" s="630"/>
      <c r="F26" s="82"/>
      <c r="G26" s="83" t="s">
        <v>415</v>
      </c>
      <c r="H26" s="631"/>
      <c r="I26" s="722"/>
      <c r="J26" s="711"/>
      <c r="K26" s="385"/>
      <c r="L26" s="265"/>
      <c r="M26" s="16"/>
    </row>
    <row r="27" spans="1:13" s="216" customFormat="1" ht="16.5" thickBot="1">
      <c r="A27" s="87"/>
      <c r="B27" s="647"/>
      <c r="C27" s="624"/>
      <c r="D27" s="624"/>
      <c r="E27" s="648"/>
      <c r="F27" s="634" t="s">
        <v>416</v>
      </c>
      <c r="G27" s="632" t="s">
        <v>377</v>
      </c>
      <c r="H27" s="635"/>
      <c r="I27" s="732">
        <v>4000</v>
      </c>
      <c r="J27" s="712">
        <v>0</v>
      </c>
      <c r="K27" s="716">
        <v>0</v>
      </c>
      <c r="L27" s="712"/>
      <c r="M27" s="218"/>
    </row>
    <row r="28" spans="1:13" ht="12.75">
      <c r="A28" s="18"/>
      <c r="B28" s="86"/>
      <c r="C28" s="86" t="s">
        <v>418</v>
      </c>
      <c r="D28" s="86"/>
      <c r="E28" s="636"/>
      <c r="F28" s="268"/>
      <c r="G28" s="86" t="s">
        <v>526</v>
      </c>
      <c r="H28" s="637"/>
      <c r="I28" s="17"/>
      <c r="J28" s="711"/>
      <c r="K28" s="385"/>
      <c r="L28" s="265"/>
      <c r="M28" s="1"/>
    </row>
    <row r="29" spans="1:13" s="36" customFormat="1" ht="12.75">
      <c r="A29" s="81"/>
      <c r="B29" s="81"/>
      <c r="C29" s="81"/>
      <c r="D29" s="81" t="s">
        <v>350</v>
      </c>
      <c r="E29" s="630"/>
      <c r="F29" s="82"/>
      <c r="G29" s="977" t="s">
        <v>629</v>
      </c>
      <c r="H29" s="977"/>
      <c r="I29" s="373">
        <v>15752</v>
      </c>
      <c r="J29" s="638">
        <v>42774</v>
      </c>
      <c r="K29" s="638">
        <v>19892</v>
      </c>
      <c r="L29" s="265">
        <f t="shared" si="0"/>
        <v>46.5048861457895</v>
      </c>
      <c r="M29" s="16"/>
    </row>
    <row r="30" spans="1:13" s="36" customFormat="1" ht="12.75">
      <c r="A30" s="81"/>
      <c r="B30" s="81"/>
      <c r="C30" s="81"/>
      <c r="D30" s="81" t="s">
        <v>351</v>
      </c>
      <c r="E30" s="630"/>
      <c r="F30" s="82"/>
      <c r="G30" s="993" t="s">
        <v>630</v>
      </c>
      <c r="H30" s="993"/>
      <c r="I30" s="373">
        <v>262792</v>
      </c>
      <c r="J30" s="638">
        <v>355868</v>
      </c>
      <c r="K30" s="638">
        <v>11382</v>
      </c>
      <c r="L30" s="265">
        <f t="shared" si="0"/>
        <v>3.198376926276035</v>
      </c>
      <c r="M30" s="16"/>
    </row>
    <row r="31" spans="1:13" ht="16.5" thickBot="1">
      <c r="A31" s="87"/>
      <c r="B31" s="647"/>
      <c r="C31" s="624"/>
      <c r="D31" s="624"/>
      <c r="E31" s="648"/>
      <c r="F31" s="634" t="s">
        <v>418</v>
      </c>
      <c r="G31" s="632" t="s">
        <v>419</v>
      </c>
      <c r="H31" s="635"/>
      <c r="I31" s="732">
        <f>SUM(I29:I30)</f>
        <v>278544</v>
      </c>
      <c r="J31" s="712">
        <v>398642</v>
      </c>
      <c r="K31" s="716">
        <v>31274</v>
      </c>
      <c r="L31" s="712">
        <f t="shared" si="0"/>
        <v>7.845134230713271</v>
      </c>
      <c r="M31" s="1"/>
    </row>
    <row r="32" spans="1:13" ht="16.5" thickBot="1">
      <c r="A32" s="660"/>
      <c r="B32" s="661"/>
      <c r="C32" s="663" t="s">
        <v>1240</v>
      </c>
      <c r="D32" s="663"/>
      <c r="E32" s="664"/>
      <c r="F32" s="665"/>
      <c r="G32" s="1008" t="s">
        <v>1239</v>
      </c>
      <c r="H32" s="976"/>
      <c r="I32" s="913"/>
      <c r="J32" s="743"/>
      <c r="K32" s="914"/>
      <c r="L32" s="713"/>
      <c r="M32" s="1"/>
    </row>
    <row r="33" spans="1:13" ht="16.5" thickBot="1">
      <c r="A33" s="660"/>
      <c r="B33" s="661"/>
      <c r="C33" s="663"/>
      <c r="D33" s="663"/>
      <c r="E33" s="664"/>
      <c r="F33" s="665" t="s">
        <v>1240</v>
      </c>
      <c r="G33" s="662" t="s">
        <v>1239</v>
      </c>
      <c r="H33" s="912"/>
      <c r="I33" s="913"/>
      <c r="J33" s="743"/>
      <c r="K33" s="736">
        <v>2400</v>
      </c>
      <c r="L33" s="713"/>
      <c r="M33" s="1"/>
    </row>
    <row r="34" spans="1:13" s="216" customFormat="1" ht="16.5" thickBot="1">
      <c r="A34" s="655"/>
      <c r="B34" s="656" t="s">
        <v>350</v>
      </c>
      <c r="C34" s="657"/>
      <c r="D34" s="657"/>
      <c r="E34" s="658"/>
      <c r="F34" s="996" t="s">
        <v>565</v>
      </c>
      <c r="G34" s="988"/>
      <c r="H34" s="988"/>
      <c r="I34" s="723">
        <f>I9+I14+I18+I22+I23+I27+I31</f>
        <v>466975</v>
      </c>
      <c r="J34" s="723">
        <f>J9+J14+J18+J22+J23+J27+J31</f>
        <v>755742</v>
      </c>
      <c r="K34" s="723">
        <f>K9+K14+K18+K22+K23+K27+K31+K33</f>
        <v>273008</v>
      </c>
      <c r="L34" s="714">
        <f t="shared" si="0"/>
        <v>36.12449751370177</v>
      </c>
      <c r="M34" s="218"/>
    </row>
    <row r="35" spans="1:13" ht="12.75">
      <c r="A35" s="15" t="s">
        <v>350</v>
      </c>
      <c r="B35" s="194"/>
      <c r="E35" s="20"/>
      <c r="F35" s="1"/>
      <c r="G35" s="1" t="s">
        <v>376</v>
      </c>
      <c r="H35" s="266"/>
      <c r="I35" s="376"/>
      <c r="J35" s="265"/>
      <c r="K35" s="17"/>
      <c r="L35" s="265"/>
      <c r="M35" s="1"/>
    </row>
    <row r="36" spans="1:13" ht="12.75">
      <c r="A36" s="15"/>
      <c r="B36" s="194" t="s">
        <v>566</v>
      </c>
      <c r="E36" s="20"/>
      <c r="F36" s="1"/>
      <c r="G36" s="985" t="s">
        <v>553</v>
      </c>
      <c r="H36" s="986"/>
      <c r="I36" s="89"/>
      <c r="J36" s="711"/>
      <c r="K36" s="385"/>
      <c r="L36" s="265"/>
      <c r="M36" s="1"/>
    </row>
    <row r="37" spans="1:13" ht="12.75">
      <c r="A37" s="18"/>
      <c r="B37" s="86"/>
      <c r="C37" s="86" t="s">
        <v>407</v>
      </c>
      <c r="D37" s="86"/>
      <c r="E37" s="636"/>
      <c r="F37" s="268"/>
      <c r="G37" s="86" t="s">
        <v>472</v>
      </c>
      <c r="H37" s="637"/>
      <c r="I37" s="638"/>
      <c r="J37" s="265"/>
      <c r="K37" s="17"/>
      <c r="L37" s="265"/>
      <c r="M37" s="1"/>
    </row>
    <row r="38" spans="1:13" s="36" customFormat="1" ht="12.75">
      <c r="A38" s="83"/>
      <c r="B38" s="83"/>
      <c r="C38" s="83"/>
      <c r="D38" s="83" t="s">
        <v>350</v>
      </c>
      <c r="E38" s="85"/>
      <c r="F38" s="82"/>
      <c r="G38" s="83" t="s">
        <v>473</v>
      </c>
      <c r="H38" s="631"/>
      <c r="I38" s="638">
        <v>11457</v>
      </c>
      <c r="J38" s="638">
        <v>12337</v>
      </c>
      <c r="K38" s="385">
        <v>7586</v>
      </c>
      <c r="L38" s="265">
        <f t="shared" si="0"/>
        <v>61.48982734862608</v>
      </c>
      <c r="M38" s="16"/>
    </row>
    <row r="39" spans="1:13" ht="16.5" thickBot="1">
      <c r="A39" s="87"/>
      <c r="B39" s="647"/>
      <c r="C39" s="632" t="s">
        <v>407</v>
      </c>
      <c r="D39" s="624"/>
      <c r="E39" s="648"/>
      <c r="F39" s="634"/>
      <c r="G39" s="632" t="s">
        <v>408</v>
      </c>
      <c r="H39" s="635"/>
      <c r="I39" s="732">
        <v>11457</v>
      </c>
      <c r="J39" s="712">
        <v>12337</v>
      </c>
      <c r="K39" s="716">
        <v>7586</v>
      </c>
      <c r="L39" s="712">
        <f t="shared" si="0"/>
        <v>61.48982734862608</v>
      </c>
      <c r="M39" s="1"/>
    </row>
    <row r="40" spans="1:13" ht="12.75">
      <c r="A40" s="18"/>
      <c r="B40" s="86"/>
      <c r="C40" s="86" t="s">
        <v>411</v>
      </c>
      <c r="D40" s="86"/>
      <c r="E40" s="86"/>
      <c r="F40" s="268"/>
      <c r="G40" s="86" t="s">
        <v>456</v>
      </c>
      <c r="H40" s="637"/>
      <c r="I40" s="17"/>
      <c r="J40" s="711"/>
      <c r="K40" s="385"/>
      <c r="L40" s="265"/>
      <c r="M40" s="1"/>
    </row>
    <row r="41" spans="1:13" ht="12.75">
      <c r="A41" s="81"/>
      <c r="B41" s="81"/>
      <c r="C41" s="81"/>
      <c r="D41" s="81" t="s">
        <v>350</v>
      </c>
      <c r="E41" s="81"/>
      <c r="F41" s="82"/>
      <c r="G41" s="83" t="s">
        <v>567</v>
      </c>
      <c r="H41" s="631"/>
      <c r="I41" s="37"/>
      <c r="J41" s="265"/>
      <c r="K41" s="17"/>
      <c r="L41" s="265"/>
      <c r="M41" s="1"/>
    </row>
    <row r="42" spans="1:13" ht="16.5" thickBot="1">
      <c r="A42" s="87"/>
      <c r="B42" s="647"/>
      <c r="C42" s="632" t="s">
        <v>411</v>
      </c>
      <c r="D42" s="624"/>
      <c r="E42" s="648"/>
      <c r="F42" s="634"/>
      <c r="G42" s="632" t="s">
        <v>412</v>
      </c>
      <c r="H42" s="635"/>
      <c r="I42" s="731"/>
      <c r="J42" s="721"/>
      <c r="K42" s="730"/>
      <c r="L42" s="712"/>
      <c r="M42" s="1"/>
    </row>
    <row r="43" spans="1:13" ht="15.75">
      <c r="A43" s="391"/>
      <c r="B43" s="659"/>
      <c r="C43" s="86" t="s">
        <v>418</v>
      </c>
      <c r="D43" s="86"/>
      <c r="E43" s="394"/>
      <c r="F43" s="392"/>
      <c r="G43" s="86" t="s">
        <v>526</v>
      </c>
      <c r="H43" s="637"/>
      <c r="I43" s="395"/>
      <c r="J43" s="265"/>
      <c r="K43" s="17"/>
      <c r="L43" s="265"/>
      <c r="M43" s="1"/>
    </row>
    <row r="44" spans="1:13" s="36" customFormat="1" ht="15.75">
      <c r="A44" s="391"/>
      <c r="B44" s="659"/>
      <c r="C44" s="81"/>
      <c r="D44" s="81" t="s">
        <v>350</v>
      </c>
      <c r="E44" s="394"/>
      <c r="F44" s="392"/>
      <c r="G44" s="978" t="s">
        <v>417</v>
      </c>
      <c r="H44" s="978"/>
      <c r="I44" s="724"/>
      <c r="J44" s="638">
        <v>620</v>
      </c>
      <c r="K44" s="638">
        <v>620</v>
      </c>
      <c r="L44" s="265">
        <f t="shared" si="0"/>
        <v>100</v>
      </c>
      <c r="M44" s="16"/>
    </row>
    <row r="45" spans="1:13" ht="16.5" thickBot="1">
      <c r="A45" s="660"/>
      <c r="B45" s="661"/>
      <c r="C45" s="662"/>
      <c r="D45" s="663"/>
      <c r="E45" s="664"/>
      <c r="F45" s="665" t="s">
        <v>418</v>
      </c>
      <c r="G45" s="666" t="s">
        <v>419</v>
      </c>
      <c r="H45" s="667"/>
      <c r="I45" s="735"/>
      <c r="J45" s="743">
        <v>620</v>
      </c>
      <c r="K45" s="744">
        <v>620</v>
      </c>
      <c r="L45" s="265">
        <f t="shared" si="0"/>
        <v>100</v>
      </c>
      <c r="M45" s="1"/>
    </row>
    <row r="46" spans="1:13" ht="16.5" thickBot="1">
      <c r="A46" s="655"/>
      <c r="B46" s="656" t="s">
        <v>566</v>
      </c>
      <c r="C46" s="657"/>
      <c r="D46" s="657"/>
      <c r="E46" s="658"/>
      <c r="F46" s="996" t="s">
        <v>568</v>
      </c>
      <c r="G46" s="996"/>
      <c r="H46" s="998"/>
      <c r="I46" s="725">
        <v>11457</v>
      </c>
      <c r="J46" s="715">
        <v>12957</v>
      </c>
      <c r="K46" s="734">
        <v>8206</v>
      </c>
      <c r="L46" s="746">
        <f t="shared" si="0"/>
        <v>63.332561549741456</v>
      </c>
      <c r="M46" s="1"/>
    </row>
    <row r="47" spans="1:13" ht="12.75">
      <c r="A47" s="15" t="s">
        <v>350</v>
      </c>
      <c r="B47" s="194"/>
      <c r="E47" s="20"/>
      <c r="F47" s="1"/>
      <c r="G47" s="1" t="s">
        <v>376</v>
      </c>
      <c r="H47" s="266"/>
      <c r="I47" s="376"/>
      <c r="J47" s="265"/>
      <c r="K47" s="17"/>
      <c r="L47" s="265"/>
      <c r="M47" s="1"/>
    </row>
    <row r="48" spans="1:13" ht="12.75">
      <c r="A48" s="15"/>
      <c r="B48" s="194" t="s">
        <v>351</v>
      </c>
      <c r="E48" s="20"/>
      <c r="F48" s="1"/>
      <c r="G48" s="985" t="s">
        <v>433</v>
      </c>
      <c r="H48" s="986"/>
      <c r="I48" s="373"/>
      <c r="J48" s="265"/>
      <c r="K48" s="17"/>
      <c r="L48" s="265"/>
      <c r="M48" s="1"/>
    </row>
    <row r="49" spans="1:13" ht="12.75">
      <c r="A49" s="15"/>
      <c r="B49" s="194"/>
      <c r="C49" t="s">
        <v>393</v>
      </c>
      <c r="E49" s="20"/>
      <c r="F49" s="1"/>
      <c r="G49" s="1" t="s">
        <v>514</v>
      </c>
      <c r="H49" s="266"/>
      <c r="I49" s="89"/>
      <c r="J49" s="711"/>
      <c r="K49" s="385"/>
      <c r="L49" s="265"/>
      <c r="M49" s="1"/>
    </row>
    <row r="50" spans="1:13" ht="12.75">
      <c r="A50" s="81"/>
      <c r="B50" s="81"/>
      <c r="C50" s="81"/>
      <c r="D50" s="81" t="s">
        <v>350</v>
      </c>
      <c r="E50" s="630"/>
      <c r="F50" s="82"/>
      <c r="G50" s="83" t="s">
        <v>381</v>
      </c>
      <c r="H50" s="631"/>
      <c r="I50" s="373">
        <v>1590</v>
      </c>
      <c r="J50" s="638">
        <v>1590</v>
      </c>
      <c r="K50" s="638">
        <v>1582</v>
      </c>
      <c r="L50" s="265">
        <f t="shared" si="0"/>
        <v>99.49685534591195</v>
      </c>
      <c r="M50" s="1"/>
    </row>
    <row r="51" spans="1:13" ht="12.75">
      <c r="A51" s="88"/>
      <c r="B51" s="152"/>
      <c r="C51" s="88"/>
      <c r="D51" s="88" t="s">
        <v>351</v>
      </c>
      <c r="E51" s="88"/>
      <c r="F51" s="88"/>
      <c r="G51" s="979" t="s">
        <v>392</v>
      </c>
      <c r="H51" s="1000"/>
      <c r="I51" s="745">
        <f>I52+I55+I57+I61+I56</f>
        <v>262569</v>
      </c>
      <c r="J51" s="745">
        <v>286040</v>
      </c>
      <c r="K51" s="638">
        <v>285208</v>
      </c>
      <c r="L51" s="265">
        <f t="shared" si="0"/>
        <v>99.70913158998741</v>
      </c>
      <c r="M51" s="1"/>
    </row>
    <row r="52" spans="1:13" ht="12.75">
      <c r="A52" s="81"/>
      <c r="B52" s="81"/>
      <c r="C52" s="81"/>
      <c r="D52" s="81"/>
      <c r="E52" s="669">
        <v>39115</v>
      </c>
      <c r="F52" s="82"/>
      <c r="G52" s="999" t="s">
        <v>374</v>
      </c>
      <c r="H52" s="1000"/>
      <c r="I52" s="638">
        <v>72000</v>
      </c>
      <c r="J52" s="638">
        <v>91696</v>
      </c>
      <c r="K52" s="638">
        <v>90655</v>
      </c>
      <c r="L52" s="265">
        <f t="shared" si="0"/>
        <v>98.86472692374804</v>
      </c>
      <c r="M52" s="1"/>
    </row>
    <row r="53" spans="1:13" ht="12.75">
      <c r="A53" s="15"/>
      <c r="B53" s="194"/>
      <c r="E53" s="20"/>
      <c r="F53" s="268" t="s">
        <v>474</v>
      </c>
      <c r="G53" s="86" t="s">
        <v>382</v>
      </c>
      <c r="H53" s="637"/>
      <c r="I53" s="373">
        <v>15000</v>
      </c>
      <c r="J53" s="638">
        <v>15000</v>
      </c>
      <c r="K53" s="638">
        <v>13959</v>
      </c>
      <c r="L53" s="265">
        <f t="shared" si="0"/>
        <v>93.06</v>
      </c>
      <c r="M53" s="1"/>
    </row>
    <row r="54" spans="1:13" ht="12.75">
      <c r="A54" s="15"/>
      <c r="B54" s="194"/>
      <c r="E54" s="20"/>
      <c r="F54" s="268" t="s">
        <v>475</v>
      </c>
      <c r="G54" s="86" t="s">
        <v>383</v>
      </c>
      <c r="H54" s="637"/>
      <c r="I54" s="373">
        <v>57000</v>
      </c>
      <c r="J54" s="638">
        <v>76696</v>
      </c>
      <c r="K54" s="638">
        <v>76696</v>
      </c>
      <c r="L54" s="265">
        <f t="shared" si="0"/>
        <v>100</v>
      </c>
      <c r="M54" s="1"/>
    </row>
    <row r="55" spans="1:13" ht="12.75">
      <c r="A55" s="15"/>
      <c r="B55" s="194"/>
      <c r="C55" s="194"/>
      <c r="D55" s="194"/>
      <c r="E55" s="669">
        <v>39116</v>
      </c>
      <c r="F55" s="268"/>
      <c r="G55" s="86" t="s">
        <v>385</v>
      </c>
      <c r="H55" s="637"/>
      <c r="I55" s="373"/>
      <c r="J55" s="638">
        <v>34</v>
      </c>
      <c r="K55" s="638">
        <v>34</v>
      </c>
      <c r="L55" s="265">
        <f t="shared" si="0"/>
        <v>99.99999999999999</v>
      </c>
      <c r="M55" s="1"/>
    </row>
    <row r="56" spans="1:13" ht="12.75">
      <c r="A56" s="15"/>
      <c r="B56" s="194"/>
      <c r="C56" s="194"/>
      <c r="D56" s="194"/>
      <c r="E56" s="669"/>
      <c r="F56" s="268" t="s">
        <v>569</v>
      </c>
      <c r="G56" s="137" t="s">
        <v>570</v>
      </c>
      <c r="H56" s="637"/>
      <c r="I56" s="373"/>
      <c r="J56" s="638">
        <v>351</v>
      </c>
      <c r="K56" s="638">
        <v>351</v>
      </c>
      <c r="L56" s="265">
        <f t="shared" si="0"/>
        <v>100</v>
      </c>
      <c r="M56" s="1"/>
    </row>
    <row r="57" spans="1:13" ht="12.75">
      <c r="A57" s="15"/>
      <c r="B57" s="194"/>
      <c r="C57" s="194"/>
      <c r="D57" s="194"/>
      <c r="E57" s="669">
        <v>39117</v>
      </c>
      <c r="F57" s="268"/>
      <c r="G57" s="86" t="s">
        <v>389</v>
      </c>
      <c r="H57" s="637"/>
      <c r="I57" s="638">
        <f>I58+I59+I60</f>
        <v>179413</v>
      </c>
      <c r="J57" s="638">
        <v>182803</v>
      </c>
      <c r="K57" s="638">
        <v>182795</v>
      </c>
      <c r="L57" s="265">
        <f t="shared" si="0"/>
        <v>99.99562370420617</v>
      </c>
      <c r="M57" s="1"/>
    </row>
    <row r="58" spans="1:13" ht="12.75">
      <c r="A58" s="15"/>
      <c r="B58" s="194"/>
      <c r="E58" s="20"/>
      <c r="F58" s="268" t="s">
        <v>476</v>
      </c>
      <c r="G58" s="86" t="s">
        <v>386</v>
      </c>
      <c r="H58" s="637"/>
      <c r="I58" s="373">
        <v>38858</v>
      </c>
      <c r="J58" s="638">
        <v>38858</v>
      </c>
      <c r="K58" s="638">
        <v>38858</v>
      </c>
      <c r="L58" s="265">
        <f t="shared" si="0"/>
        <v>100</v>
      </c>
      <c r="M58" s="1"/>
    </row>
    <row r="59" spans="1:13" ht="12.75">
      <c r="A59" s="15"/>
      <c r="B59" s="194"/>
      <c r="E59" s="20"/>
      <c r="F59" s="268" t="s">
        <v>477</v>
      </c>
      <c r="G59" s="86" t="s">
        <v>491</v>
      </c>
      <c r="H59" s="637"/>
      <c r="I59" s="373">
        <v>115555</v>
      </c>
      <c r="J59" s="638">
        <v>115466</v>
      </c>
      <c r="K59" s="638">
        <v>115466</v>
      </c>
      <c r="L59" s="265">
        <f t="shared" si="0"/>
        <v>100</v>
      </c>
      <c r="M59" s="1"/>
    </row>
    <row r="60" spans="1:13" ht="12.75">
      <c r="A60" s="15"/>
      <c r="B60" s="194"/>
      <c r="E60" s="20"/>
      <c r="F60" s="268" t="s">
        <v>478</v>
      </c>
      <c r="G60" s="86" t="s">
        <v>387</v>
      </c>
      <c r="H60" s="637"/>
      <c r="I60" s="373">
        <v>25000</v>
      </c>
      <c r="J60" s="638">
        <v>28479</v>
      </c>
      <c r="K60" s="638">
        <v>28471</v>
      </c>
      <c r="L60" s="265">
        <f t="shared" si="0"/>
        <v>99.97190912602268</v>
      </c>
      <c r="M60" s="1"/>
    </row>
    <row r="61" spans="1:13" ht="12.75">
      <c r="A61" s="15"/>
      <c r="B61" s="194"/>
      <c r="C61" s="194"/>
      <c r="D61" s="194"/>
      <c r="E61" s="669">
        <v>39118</v>
      </c>
      <c r="F61" s="268"/>
      <c r="G61" s="86" t="s">
        <v>391</v>
      </c>
      <c r="H61" s="637"/>
      <c r="I61" s="373">
        <v>11156</v>
      </c>
      <c r="J61" s="638">
        <v>11156</v>
      </c>
      <c r="K61" s="638">
        <v>11373</v>
      </c>
      <c r="L61" s="265">
        <f t="shared" si="0"/>
        <v>101.94514162782359</v>
      </c>
      <c r="M61" s="1"/>
    </row>
    <row r="62" spans="1:13" ht="16.5" thickBot="1">
      <c r="A62" s="87"/>
      <c r="B62" s="647"/>
      <c r="C62" s="632" t="s">
        <v>393</v>
      </c>
      <c r="D62" s="624"/>
      <c r="E62" s="648"/>
      <c r="F62" s="634"/>
      <c r="G62" s="632" t="s">
        <v>394</v>
      </c>
      <c r="H62" s="635"/>
      <c r="I62" s="731">
        <f>I50+I51</f>
        <v>264159</v>
      </c>
      <c r="J62" s="731">
        <f>J50+J51</f>
        <v>287630</v>
      </c>
      <c r="K62" s="731">
        <f>K50+K51</f>
        <v>286790</v>
      </c>
      <c r="L62" s="712">
        <f t="shared" si="0"/>
        <v>99.70795814066682</v>
      </c>
      <c r="M62" s="1"/>
    </row>
    <row r="63" spans="1:13" ht="15.75">
      <c r="A63" s="18"/>
      <c r="B63" s="86"/>
      <c r="C63" s="1" t="s">
        <v>399</v>
      </c>
      <c r="D63" s="1"/>
      <c r="E63" s="91"/>
      <c r="F63" s="92"/>
      <c r="G63" s="86" t="s">
        <v>571</v>
      </c>
      <c r="H63" s="640"/>
      <c r="I63" s="385"/>
      <c r="J63" s="265"/>
      <c r="K63" s="17"/>
      <c r="L63" s="265"/>
      <c r="M63" s="1"/>
    </row>
    <row r="64" spans="1:13" ht="15">
      <c r="A64" s="83"/>
      <c r="B64" s="83"/>
      <c r="C64" s="83"/>
      <c r="D64" s="83" t="s">
        <v>350</v>
      </c>
      <c r="E64" s="85"/>
      <c r="F64" s="93"/>
      <c r="G64" s="94" t="s">
        <v>398</v>
      </c>
      <c r="H64" s="644"/>
      <c r="I64" s="638">
        <f>I65+I66+I69+I70+I71</f>
        <v>199750</v>
      </c>
      <c r="J64" s="638">
        <v>320173</v>
      </c>
      <c r="K64" s="638">
        <v>320173</v>
      </c>
      <c r="L64" s="265">
        <f t="shared" si="0"/>
        <v>100</v>
      </c>
      <c r="M64" s="1"/>
    </row>
    <row r="65" spans="1:13" ht="12.75">
      <c r="A65" s="15"/>
      <c r="B65" s="194"/>
      <c r="E65" s="20">
        <v>39083</v>
      </c>
      <c r="F65" s="268"/>
      <c r="G65" s="86" t="s">
        <v>572</v>
      </c>
      <c r="H65" s="637"/>
      <c r="I65" s="373">
        <v>198145</v>
      </c>
      <c r="J65" s="638">
        <v>203091</v>
      </c>
      <c r="K65" s="638">
        <v>203091</v>
      </c>
      <c r="L65" s="265">
        <f t="shared" si="0"/>
        <v>100</v>
      </c>
      <c r="M65" s="1"/>
    </row>
    <row r="66" spans="1:13" ht="12.75">
      <c r="A66" s="15"/>
      <c r="B66" s="194"/>
      <c r="E66" s="20">
        <v>39084</v>
      </c>
      <c r="F66" s="268"/>
      <c r="G66" s="86" t="s">
        <v>573</v>
      </c>
      <c r="H66" s="637"/>
      <c r="I66" s="373">
        <v>555</v>
      </c>
      <c r="J66" s="638">
        <v>50890</v>
      </c>
      <c r="K66" s="638">
        <v>50890</v>
      </c>
      <c r="L66" s="265">
        <f t="shared" si="0"/>
        <v>100</v>
      </c>
      <c r="M66" s="1"/>
    </row>
    <row r="67" spans="1:13" ht="12.75">
      <c r="A67" s="15"/>
      <c r="B67" s="194"/>
      <c r="E67" s="20"/>
      <c r="F67" s="268" t="s">
        <v>794</v>
      </c>
      <c r="G67" s="137" t="s">
        <v>795</v>
      </c>
      <c r="H67" s="637"/>
      <c r="I67" s="373"/>
      <c r="J67" s="638">
        <v>4396</v>
      </c>
      <c r="K67" s="638">
        <v>4396</v>
      </c>
      <c r="L67" s="265">
        <f t="shared" si="0"/>
        <v>100</v>
      </c>
      <c r="M67" s="1"/>
    </row>
    <row r="68" spans="1:13" ht="12.75">
      <c r="A68" s="15"/>
      <c r="B68" s="194"/>
      <c r="E68" s="20"/>
      <c r="F68" s="268" t="s">
        <v>812</v>
      </c>
      <c r="G68" s="137" t="s">
        <v>813</v>
      </c>
      <c r="H68" s="637"/>
      <c r="I68" s="373"/>
      <c r="J68" s="638">
        <v>8378</v>
      </c>
      <c r="K68" s="638">
        <v>8378</v>
      </c>
      <c r="L68" s="265">
        <f t="shared" si="0"/>
        <v>100</v>
      </c>
      <c r="M68" s="1"/>
    </row>
    <row r="69" spans="1:13" ht="12.75">
      <c r="A69" s="15"/>
      <c r="B69" s="194"/>
      <c r="E69" s="20">
        <v>39085</v>
      </c>
      <c r="F69" s="268"/>
      <c r="G69" s="86" t="s">
        <v>397</v>
      </c>
      <c r="H69" s="637"/>
      <c r="I69" s="373">
        <v>1050</v>
      </c>
      <c r="J69" s="638">
        <v>53418</v>
      </c>
      <c r="K69" s="638">
        <v>53418</v>
      </c>
      <c r="L69" s="265">
        <f t="shared" si="0"/>
        <v>100.00000000000001</v>
      </c>
      <c r="M69" s="1"/>
    </row>
    <row r="70" spans="1:13" ht="12.75">
      <c r="A70" s="15"/>
      <c r="B70" s="194"/>
      <c r="E70" s="20">
        <v>39086</v>
      </c>
      <c r="F70" s="268"/>
      <c r="G70" s="86" t="s">
        <v>574</v>
      </c>
      <c r="H70" s="637"/>
      <c r="I70" s="373"/>
      <c r="J70" s="638">
        <v>0</v>
      </c>
      <c r="K70" s="638">
        <v>0</v>
      </c>
      <c r="L70" s="265"/>
      <c r="M70" s="1"/>
    </row>
    <row r="71" spans="1:13" ht="12.75">
      <c r="A71" s="15"/>
      <c r="B71" s="194"/>
      <c r="E71" s="20">
        <v>39087</v>
      </c>
      <c r="F71" s="268"/>
      <c r="G71" s="137" t="s">
        <v>575</v>
      </c>
      <c r="H71" s="637"/>
      <c r="I71" s="373"/>
      <c r="J71" s="638">
        <v>0</v>
      </c>
      <c r="K71" s="638">
        <v>0</v>
      </c>
      <c r="L71" s="265"/>
      <c r="M71" s="1"/>
    </row>
    <row r="72" spans="1:13" ht="16.5" thickBot="1">
      <c r="A72" s="87"/>
      <c r="B72" s="647"/>
      <c r="C72" s="632" t="s">
        <v>399</v>
      </c>
      <c r="D72" s="624"/>
      <c r="E72" s="648"/>
      <c r="F72" s="634"/>
      <c r="G72" s="1001" t="s">
        <v>400</v>
      </c>
      <c r="H72" s="1002"/>
      <c r="I72" s="731">
        <f>I64</f>
        <v>199750</v>
      </c>
      <c r="J72" s="731">
        <v>320173</v>
      </c>
      <c r="K72" s="733">
        <v>320173</v>
      </c>
      <c r="L72" s="712">
        <f t="shared" si="0"/>
        <v>100</v>
      </c>
      <c r="M72" s="1"/>
    </row>
    <row r="73" spans="1:13" ht="12.75">
      <c r="A73" s="18"/>
      <c r="B73" s="86"/>
      <c r="C73" s="86" t="s">
        <v>407</v>
      </c>
      <c r="D73" s="86"/>
      <c r="E73" s="636"/>
      <c r="F73" s="268"/>
      <c r="G73" s="86" t="s">
        <v>472</v>
      </c>
      <c r="H73" s="637"/>
      <c r="I73" s="385"/>
      <c r="J73" s="265"/>
      <c r="K73" s="17"/>
      <c r="L73" s="265"/>
      <c r="M73" s="1"/>
    </row>
    <row r="74" spans="1:13" ht="12.75">
      <c r="A74" s="18"/>
      <c r="B74" s="86"/>
      <c r="C74" s="670"/>
      <c r="D74" s="671" t="s">
        <v>350</v>
      </c>
      <c r="E74" s="672"/>
      <c r="F74" s="673"/>
      <c r="G74" s="671" t="s">
        <v>473</v>
      </c>
      <c r="H74" s="674"/>
      <c r="I74" s="638">
        <v>4661</v>
      </c>
      <c r="J74" s="638">
        <v>36334</v>
      </c>
      <c r="K74" s="638">
        <v>36334</v>
      </c>
      <c r="L74" s="265">
        <f aca="true" t="shared" si="1" ref="L74:L136">K74/J74%</f>
        <v>100</v>
      </c>
      <c r="M74" s="1"/>
    </row>
    <row r="75" spans="1:13" ht="12.75">
      <c r="A75" s="18"/>
      <c r="B75" s="86"/>
      <c r="C75" s="670"/>
      <c r="D75" s="671" t="s">
        <v>351</v>
      </c>
      <c r="E75" s="672"/>
      <c r="F75" s="673"/>
      <c r="G75" s="671" t="s">
        <v>406</v>
      </c>
      <c r="H75" s="674"/>
      <c r="I75" s="638"/>
      <c r="J75" s="638">
        <v>531</v>
      </c>
      <c r="K75" s="638">
        <v>531</v>
      </c>
      <c r="L75" s="265">
        <f t="shared" si="1"/>
        <v>100.00000000000001</v>
      </c>
      <c r="M75" s="1"/>
    </row>
    <row r="76" spans="1:13" ht="16.5" thickBot="1">
      <c r="A76" s="87"/>
      <c r="B76" s="647"/>
      <c r="C76" s="632" t="s">
        <v>576</v>
      </c>
      <c r="D76" s="624"/>
      <c r="E76" s="648"/>
      <c r="F76" s="634"/>
      <c r="G76" s="632" t="s">
        <v>479</v>
      </c>
      <c r="H76" s="635"/>
      <c r="I76" s="731">
        <v>4661</v>
      </c>
      <c r="J76" s="721">
        <v>36865</v>
      </c>
      <c r="K76" s="728">
        <v>36865</v>
      </c>
      <c r="L76" s="712">
        <f t="shared" si="1"/>
        <v>100</v>
      </c>
      <c r="M76" s="1"/>
    </row>
    <row r="77" spans="1:13" ht="12.75">
      <c r="A77" s="18"/>
      <c r="B77" s="86"/>
      <c r="C77" s="86" t="s">
        <v>411</v>
      </c>
      <c r="D77" s="86"/>
      <c r="E77" s="86"/>
      <c r="F77" s="268"/>
      <c r="G77" s="86" t="s">
        <v>456</v>
      </c>
      <c r="H77" s="637"/>
      <c r="I77" s="385"/>
      <c r="J77" s="265"/>
      <c r="K77" s="17"/>
      <c r="L77" s="265"/>
      <c r="M77" s="1"/>
    </row>
    <row r="78" spans="1:13" ht="12.75">
      <c r="A78" s="81"/>
      <c r="B78" s="81"/>
      <c r="C78" s="81"/>
      <c r="D78" s="81" t="s">
        <v>350</v>
      </c>
      <c r="E78" s="81"/>
      <c r="F78" s="82"/>
      <c r="G78" s="83" t="s">
        <v>409</v>
      </c>
      <c r="H78" s="631"/>
      <c r="I78" s="722"/>
      <c r="J78" s="711"/>
      <c r="K78" s="385"/>
      <c r="L78" s="265"/>
      <c r="M78" s="1"/>
    </row>
    <row r="79" spans="1:13" ht="12.75">
      <c r="A79" s="81"/>
      <c r="B79" s="81"/>
      <c r="C79" s="81"/>
      <c r="D79" s="81" t="s">
        <v>351</v>
      </c>
      <c r="E79" s="81"/>
      <c r="F79" s="82"/>
      <c r="G79" s="83" t="s">
        <v>410</v>
      </c>
      <c r="H79" s="631"/>
      <c r="I79" s="373"/>
      <c r="J79" s="638">
        <v>180</v>
      </c>
      <c r="K79" s="17">
        <v>180</v>
      </c>
      <c r="L79" s="265">
        <f t="shared" si="1"/>
        <v>100</v>
      </c>
      <c r="M79" s="1"/>
    </row>
    <row r="80" spans="1:13" ht="16.5" thickBot="1">
      <c r="A80" s="87"/>
      <c r="B80" s="647"/>
      <c r="C80" s="632" t="s">
        <v>411</v>
      </c>
      <c r="D80" s="624"/>
      <c r="E80" s="648"/>
      <c r="F80" s="634"/>
      <c r="G80" s="632" t="s">
        <v>412</v>
      </c>
      <c r="H80" s="635"/>
      <c r="I80" s="731"/>
      <c r="J80" s="721">
        <v>180</v>
      </c>
      <c r="K80" s="728">
        <v>180</v>
      </c>
      <c r="L80" s="712">
        <f t="shared" si="1"/>
        <v>100</v>
      </c>
      <c r="M80" s="1"/>
    </row>
    <row r="81" spans="1:13" ht="12.75">
      <c r="A81" s="18"/>
      <c r="B81" s="86"/>
      <c r="C81" s="86" t="s">
        <v>418</v>
      </c>
      <c r="D81" s="86"/>
      <c r="E81" s="636"/>
      <c r="F81" s="268"/>
      <c r="G81" s="86" t="s">
        <v>526</v>
      </c>
      <c r="H81" s="637"/>
      <c r="I81" s="385"/>
      <c r="J81" s="265"/>
      <c r="K81" s="17"/>
      <c r="L81" s="265"/>
      <c r="M81" s="1"/>
    </row>
    <row r="82" spans="1:13" ht="12.75">
      <c r="A82" s="81"/>
      <c r="B82" s="81"/>
      <c r="C82" s="81"/>
      <c r="D82" s="81" t="s">
        <v>350</v>
      </c>
      <c r="E82" s="630"/>
      <c r="F82" s="82"/>
      <c r="G82" s="83" t="s">
        <v>417</v>
      </c>
      <c r="H82" s="631"/>
      <c r="I82" s="722"/>
      <c r="J82" s="711"/>
      <c r="K82" s="385"/>
      <c r="L82" s="265"/>
      <c r="M82" s="1"/>
    </row>
    <row r="83" spans="1:13" ht="16.5" thickBot="1">
      <c r="A83" s="632"/>
      <c r="B83" s="647"/>
      <c r="C83" s="646" t="s">
        <v>418</v>
      </c>
      <c r="D83" s="675"/>
      <c r="E83" s="676"/>
      <c r="F83" s="677"/>
      <c r="G83" s="646" t="s">
        <v>419</v>
      </c>
      <c r="H83" s="678"/>
      <c r="I83" s="732"/>
      <c r="J83" s="712"/>
      <c r="K83" s="727"/>
      <c r="L83" s="712"/>
      <c r="M83" s="1"/>
    </row>
    <row r="84" spans="1:13" ht="16.5" thickBot="1">
      <c r="A84" s="655"/>
      <c r="B84" s="656" t="s">
        <v>351</v>
      </c>
      <c r="C84" s="657"/>
      <c r="D84" s="657"/>
      <c r="E84" s="658"/>
      <c r="F84" s="996" t="s">
        <v>577</v>
      </c>
      <c r="G84" s="996"/>
      <c r="H84" s="998"/>
      <c r="I84" s="723">
        <f>I62+I72+I80+I83+I76</f>
        <v>468570</v>
      </c>
      <c r="J84" s="715">
        <v>644848</v>
      </c>
      <c r="K84" s="726">
        <v>644008</v>
      </c>
      <c r="L84" s="714">
        <f t="shared" si="1"/>
        <v>99.86973674416298</v>
      </c>
      <c r="M84" s="1"/>
    </row>
    <row r="85" spans="1:13" ht="12.75">
      <c r="A85" s="15" t="s">
        <v>350</v>
      </c>
      <c r="B85" s="194"/>
      <c r="E85" s="20"/>
      <c r="F85" s="1"/>
      <c r="G85" s="1" t="s">
        <v>376</v>
      </c>
      <c r="H85" s="266"/>
      <c r="I85" s="217"/>
      <c r="J85" s="711"/>
      <c r="K85" s="385"/>
      <c r="L85" s="265"/>
      <c r="M85" s="1"/>
    </row>
    <row r="86" spans="1:13" ht="12.75">
      <c r="A86" s="15"/>
      <c r="B86" s="194" t="s">
        <v>357</v>
      </c>
      <c r="E86" s="20"/>
      <c r="F86" s="1"/>
      <c r="G86" s="985" t="s">
        <v>554</v>
      </c>
      <c r="H86" s="986"/>
      <c r="I86" s="376"/>
      <c r="J86" s="265"/>
      <c r="K86" s="17"/>
      <c r="L86" s="265"/>
      <c r="M86" s="1"/>
    </row>
    <row r="87" spans="1:13" ht="12.75">
      <c r="A87" s="15"/>
      <c r="B87" s="194"/>
      <c r="C87" t="s">
        <v>393</v>
      </c>
      <c r="E87" s="20"/>
      <c r="F87" s="1"/>
      <c r="G87" s="1" t="s">
        <v>514</v>
      </c>
      <c r="H87" s="266"/>
      <c r="L87" s="265"/>
      <c r="M87" s="1"/>
    </row>
    <row r="88" spans="1:13" ht="12.75">
      <c r="A88" s="81"/>
      <c r="B88" s="81"/>
      <c r="C88" s="81"/>
      <c r="D88" s="81" t="s">
        <v>350</v>
      </c>
      <c r="E88" s="630"/>
      <c r="F88" s="82"/>
      <c r="G88" s="83" t="s">
        <v>381</v>
      </c>
      <c r="H88" s="631"/>
      <c r="I88" s="373">
        <v>15</v>
      </c>
      <c r="J88" s="638">
        <v>15</v>
      </c>
      <c r="K88" s="638">
        <v>10</v>
      </c>
      <c r="L88" s="265">
        <f t="shared" si="1"/>
        <v>66.66666666666667</v>
      </c>
      <c r="M88" s="1"/>
    </row>
    <row r="89" spans="1:13" ht="16.5" thickBot="1">
      <c r="A89" s="87"/>
      <c r="B89" s="647"/>
      <c r="C89" s="632" t="s">
        <v>393</v>
      </c>
      <c r="D89" s="624"/>
      <c r="E89" s="648"/>
      <c r="F89" s="634"/>
      <c r="G89" s="632" t="s">
        <v>394</v>
      </c>
      <c r="H89" s="635"/>
      <c r="I89" s="732">
        <v>15</v>
      </c>
      <c r="J89" s="712">
        <v>15</v>
      </c>
      <c r="K89" s="716">
        <v>10</v>
      </c>
      <c r="L89" s="712">
        <f t="shared" si="1"/>
        <v>66.66666666666667</v>
      </c>
      <c r="M89" s="1"/>
    </row>
    <row r="90" spans="1:13" ht="12.75">
      <c r="A90" s="18"/>
      <c r="B90" s="86"/>
      <c r="C90" s="86" t="s">
        <v>407</v>
      </c>
      <c r="D90" s="86"/>
      <c r="E90" s="636"/>
      <c r="F90" s="268"/>
      <c r="G90" s="86" t="s">
        <v>472</v>
      </c>
      <c r="H90" s="637"/>
      <c r="I90" s="17"/>
      <c r="J90" s="711"/>
      <c r="K90" s="385"/>
      <c r="L90" s="265"/>
      <c r="M90" s="1"/>
    </row>
    <row r="91" spans="1:13" ht="12.75">
      <c r="A91" s="18"/>
      <c r="B91" s="86"/>
      <c r="C91" s="670"/>
      <c r="D91" s="671" t="s">
        <v>350</v>
      </c>
      <c r="E91" s="672"/>
      <c r="F91" s="673"/>
      <c r="G91" s="671" t="s">
        <v>473</v>
      </c>
      <c r="H91" s="674"/>
      <c r="I91" s="638">
        <v>855</v>
      </c>
      <c r="J91" s="638">
        <v>1647</v>
      </c>
      <c r="K91" s="638">
        <v>1647</v>
      </c>
      <c r="L91" s="265">
        <f t="shared" si="1"/>
        <v>100</v>
      </c>
      <c r="M91" s="1"/>
    </row>
    <row r="92" spans="1:13" ht="16.5" thickBot="1">
      <c r="A92" s="87"/>
      <c r="B92" s="647"/>
      <c r="C92" s="632" t="s">
        <v>576</v>
      </c>
      <c r="D92" s="624"/>
      <c r="E92" s="648"/>
      <c r="F92" s="634"/>
      <c r="G92" s="632" t="s">
        <v>479</v>
      </c>
      <c r="H92" s="635"/>
      <c r="I92" s="731">
        <v>855</v>
      </c>
      <c r="J92" s="721">
        <v>1647</v>
      </c>
      <c r="K92" s="728">
        <v>1647</v>
      </c>
      <c r="L92" s="712">
        <f t="shared" si="1"/>
        <v>100</v>
      </c>
      <c r="M92" s="1"/>
    </row>
    <row r="93" spans="1:13" ht="12.75">
      <c r="A93" s="18"/>
      <c r="B93" s="86"/>
      <c r="C93" s="86" t="s">
        <v>411</v>
      </c>
      <c r="D93" s="86"/>
      <c r="E93" s="86"/>
      <c r="F93" s="268"/>
      <c r="G93" s="86" t="s">
        <v>456</v>
      </c>
      <c r="H93" s="637"/>
      <c r="I93" s="385"/>
      <c r="J93" s="265"/>
      <c r="K93" s="17"/>
      <c r="L93" s="265"/>
      <c r="M93" s="1"/>
    </row>
    <row r="94" spans="1:13" ht="12.75">
      <c r="A94" s="81"/>
      <c r="B94" s="81"/>
      <c r="C94" s="81"/>
      <c r="D94" s="81" t="s">
        <v>350</v>
      </c>
      <c r="E94" s="81"/>
      <c r="F94" s="82"/>
      <c r="G94" s="83" t="s">
        <v>567</v>
      </c>
      <c r="H94" s="631"/>
      <c r="I94" s="722"/>
      <c r="J94" s="711"/>
      <c r="K94" s="385"/>
      <c r="L94" s="265"/>
      <c r="M94" s="1"/>
    </row>
    <row r="95" spans="1:13" ht="16.5" thickBot="1">
      <c r="A95" s="87"/>
      <c r="B95" s="647"/>
      <c r="C95" s="632" t="s">
        <v>411</v>
      </c>
      <c r="D95" s="624"/>
      <c r="E95" s="648"/>
      <c r="F95" s="634"/>
      <c r="G95" s="632" t="s">
        <v>412</v>
      </c>
      <c r="H95" s="635"/>
      <c r="I95" s="732"/>
      <c r="J95" s="712"/>
      <c r="K95" s="727"/>
      <c r="L95" s="712"/>
      <c r="M95" s="1"/>
    </row>
    <row r="96" spans="1:13" ht="12.75">
      <c r="A96" s="18"/>
      <c r="B96" s="86"/>
      <c r="C96" s="86" t="s">
        <v>418</v>
      </c>
      <c r="D96" s="86"/>
      <c r="E96" s="636"/>
      <c r="F96" s="268"/>
      <c r="G96" s="86" t="s">
        <v>526</v>
      </c>
      <c r="H96" s="637"/>
      <c r="I96" s="17"/>
      <c r="J96" s="711"/>
      <c r="K96" s="385"/>
      <c r="L96" s="265"/>
      <c r="M96" s="1"/>
    </row>
    <row r="97" spans="1:13" ht="12.75">
      <c r="A97" s="81"/>
      <c r="B97" s="81"/>
      <c r="C97" s="81"/>
      <c r="D97" s="81" t="s">
        <v>350</v>
      </c>
      <c r="E97" s="630"/>
      <c r="F97" s="82"/>
      <c r="G97" s="83" t="s">
        <v>650</v>
      </c>
      <c r="H97" s="631"/>
      <c r="I97" s="373">
        <v>246</v>
      </c>
      <c r="J97" s="638">
        <v>246</v>
      </c>
      <c r="K97" s="638">
        <v>246</v>
      </c>
      <c r="L97" s="265">
        <f t="shared" si="1"/>
        <v>100</v>
      </c>
      <c r="M97" s="1"/>
    </row>
    <row r="98" spans="1:13" ht="16.5" thickBot="1">
      <c r="A98" s="632"/>
      <c r="B98" s="647"/>
      <c r="C98" s="646" t="s">
        <v>418</v>
      </c>
      <c r="D98" s="675"/>
      <c r="E98" s="676"/>
      <c r="F98" s="677"/>
      <c r="G98" s="646" t="s">
        <v>419</v>
      </c>
      <c r="H98" s="678"/>
      <c r="I98" s="731">
        <v>246</v>
      </c>
      <c r="J98" s="721">
        <v>246</v>
      </c>
      <c r="K98" s="728">
        <v>246</v>
      </c>
      <c r="L98" s="712">
        <f t="shared" si="1"/>
        <v>100</v>
      </c>
      <c r="M98" s="1"/>
    </row>
    <row r="99" spans="1:13" ht="16.5" thickBot="1">
      <c r="A99" s="679"/>
      <c r="B99" s="680" t="s">
        <v>357</v>
      </c>
      <c r="C99" s="680"/>
      <c r="D99" s="680"/>
      <c r="E99" s="681"/>
      <c r="F99" s="996" t="s">
        <v>578</v>
      </c>
      <c r="G99" s="996"/>
      <c r="H99" s="997"/>
      <c r="I99" s="682">
        <f>I89+I92+I98</f>
        <v>1116</v>
      </c>
      <c r="J99" s="717">
        <v>1908</v>
      </c>
      <c r="K99" s="726">
        <v>1903</v>
      </c>
      <c r="L99" s="714">
        <f t="shared" si="1"/>
        <v>99.73794549266248</v>
      </c>
      <c r="M99" s="1"/>
    </row>
    <row r="100" spans="1:13" ht="12.75">
      <c r="A100" s="15" t="s">
        <v>350</v>
      </c>
      <c r="B100" s="194"/>
      <c r="E100" s="20"/>
      <c r="F100" s="1"/>
      <c r="G100" s="1" t="s">
        <v>376</v>
      </c>
      <c r="H100" s="266"/>
      <c r="I100" s="217"/>
      <c r="J100" s="711"/>
      <c r="K100" s="385"/>
      <c r="L100" s="265"/>
      <c r="M100" s="1"/>
    </row>
    <row r="101" spans="1:13" ht="12.75">
      <c r="A101" s="15"/>
      <c r="B101" s="194" t="s">
        <v>480</v>
      </c>
      <c r="E101" s="20"/>
      <c r="F101" s="1"/>
      <c r="G101" s="985" t="s">
        <v>551</v>
      </c>
      <c r="H101" s="986"/>
      <c r="I101" s="376"/>
      <c r="J101" s="265"/>
      <c r="K101" s="17"/>
      <c r="L101" s="265"/>
      <c r="M101" s="1"/>
    </row>
    <row r="102" spans="1:13" ht="12.75">
      <c r="A102" s="15"/>
      <c r="B102" s="194"/>
      <c r="C102" t="s">
        <v>393</v>
      </c>
      <c r="E102" s="20"/>
      <c r="F102" s="1"/>
      <c r="G102" s="1" t="s">
        <v>514</v>
      </c>
      <c r="H102" s="266"/>
      <c r="I102" s="373"/>
      <c r="J102" s="265"/>
      <c r="K102" s="17"/>
      <c r="L102" s="265"/>
      <c r="M102" s="1"/>
    </row>
    <row r="103" spans="1:13" s="36" customFormat="1" ht="12.75">
      <c r="A103" s="81"/>
      <c r="B103" s="81"/>
      <c r="C103" s="81"/>
      <c r="D103" s="81" t="s">
        <v>350</v>
      </c>
      <c r="E103" s="630"/>
      <c r="F103" s="82"/>
      <c r="G103" s="83" t="s">
        <v>381</v>
      </c>
      <c r="H103" s="631"/>
      <c r="I103" s="373">
        <v>3701</v>
      </c>
      <c r="J103" s="638">
        <v>3920</v>
      </c>
      <c r="K103" s="385">
        <v>4143</v>
      </c>
      <c r="L103" s="265">
        <f t="shared" si="1"/>
        <v>105.68877551020407</v>
      </c>
      <c r="M103" s="16"/>
    </row>
    <row r="104" spans="1:13" ht="16.5" thickBot="1">
      <c r="A104" s="87"/>
      <c r="B104" s="647"/>
      <c r="C104" s="632" t="s">
        <v>393</v>
      </c>
      <c r="D104" s="624"/>
      <c r="E104" s="648"/>
      <c r="F104" s="634"/>
      <c r="G104" s="632" t="s">
        <v>394</v>
      </c>
      <c r="H104" s="635"/>
      <c r="I104" s="732">
        <v>3701</v>
      </c>
      <c r="J104" s="712">
        <v>3920</v>
      </c>
      <c r="K104" s="716">
        <v>4143</v>
      </c>
      <c r="L104" s="712">
        <f t="shared" si="1"/>
        <v>105.68877551020407</v>
      </c>
      <c r="M104" s="1"/>
    </row>
    <row r="105" spans="1:13" ht="15.75">
      <c r="A105" s="18"/>
      <c r="B105" s="86"/>
      <c r="C105" s="86" t="s">
        <v>407</v>
      </c>
      <c r="D105" s="1"/>
      <c r="E105" s="91"/>
      <c r="F105" s="92"/>
      <c r="G105" s="86" t="s">
        <v>472</v>
      </c>
      <c r="H105" s="637"/>
      <c r="I105" s="265"/>
      <c r="J105" s="265"/>
      <c r="K105" s="17"/>
      <c r="L105" s="265"/>
      <c r="M105" s="1"/>
    </row>
    <row r="106" spans="1:13" s="36" customFormat="1" ht="15.75">
      <c r="A106" s="18"/>
      <c r="B106" s="86"/>
      <c r="C106" s="398"/>
      <c r="D106" s="83" t="s">
        <v>350</v>
      </c>
      <c r="E106" s="91"/>
      <c r="F106" s="92"/>
      <c r="G106" s="83" t="s">
        <v>473</v>
      </c>
      <c r="H106" s="631"/>
      <c r="I106" s="711"/>
      <c r="J106" s="638">
        <v>2043</v>
      </c>
      <c r="K106" s="385">
        <v>2043</v>
      </c>
      <c r="L106" s="265">
        <f t="shared" si="1"/>
        <v>100</v>
      </c>
      <c r="M106" s="16"/>
    </row>
    <row r="107" spans="1:13" ht="16.5" thickBot="1">
      <c r="A107" s="87"/>
      <c r="B107" s="647"/>
      <c r="C107" s="632" t="s">
        <v>407</v>
      </c>
      <c r="D107" s="624"/>
      <c r="E107" s="648"/>
      <c r="F107" s="634"/>
      <c r="G107" s="632" t="s">
        <v>408</v>
      </c>
      <c r="H107" s="635"/>
      <c r="I107" s="732"/>
      <c r="J107" s="712">
        <v>2043</v>
      </c>
      <c r="K107" s="716">
        <v>2043</v>
      </c>
      <c r="L107" s="712">
        <f t="shared" si="1"/>
        <v>100</v>
      </c>
      <c r="M107" s="1"/>
    </row>
    <row r="108" spans="1:13" ht="12.75">
      <c r="A108" s="18"/>
      <c r="B108" s="86"/>
      <c r="C108" s="86" t="s">
        <v>411</v>
      </c>
      <c r="D108" s="86"/>
      <c r="E108" s="86"/>
      <c r="F108" s="268"/>
      <c r="G108" s="86" t="s">
        <v>456</v>
      </c>
      <c r="H108" s="637"/>
      <c r="I108" s="17"/>
      <c r="J108" s="711"/>
      <c r="K108" s="385"/>
      <c r="L108" s="265"/>
      <c r="M108" s="1"/>
    </row>
    <row r="109" spans="1:13" s="36" customFormat="1" ht="12.75">
      <c r="A109" s="81"/>
      <c r="B109" s="81"/>
      <c r="C109" s="81"/>
      <c r="D109" s="81" t="s">
        <v>350</v>
      </c>
      <c r="E109" s="81"/>
      <c r="F109" s="82"/>
      <c r="G109" s="83" t="s">
        <v>567</v>
      </c>
      <c r="H109" s="631"/>
      <c r="I109" s="37"/>
      <c r="J109" s="265"/>
      <c r="K109" s="17"/>
      <c r="L109" s="265"/>
      <c r="M109" s="16"/>
    </row>
    <row r="110" spans="1:13" s="36" customFormat="1" ht="12.75">
      <c r="A110" s="81"/>
      <c r="B110" s="81"/>
      <c r="C110" s="81"/>
      <c r="D110" s="81" t="s">
        <v>351</v>
      </c>
      <c r="E110" s="81"/>
      <c r="F110" s="82"/>
      <c r="G110" s="83" t="s">
        <v>579</v>
      </c>
      <c r="H110" s="631"/>
      <c r="I110" s="722"/>
      <c r="J110" s="711"/>
      <c r="K110" s="385"/>
      <c r="L110" s="265"/>
      <c r="M110" s="16"/>
    </row>
    <row r="111" spans="1:13" ht="16.5" thickBot="1">
      <c r="A111" s="87"/>
      <c r="B111" s="647"/>
      <c r="C111" s="632" t="s">
        <v>411</v>
      </c>
      <c r="D111" s="624"/>
      <c r="E111" s="648"/>
      <c r="F111" s="634"/>
      <c r="G111" s="632" t="s">
        <v>412</v>
      </c>
      <c r="H111" s="635"/>
      <c r="I111" s="626"/>
      <c r="J111" s="721"/>
      <c r="K111" s="730"/>
      <c r="L111" s="712"/>
      <c r="M111" s="1"/>
    </row>
    <row r="112" spans="1:13" s="36" customFormat="1" ht="12.75">
      <c r="A112" s="86"/>
      <c r="B112" s="86"/>
      <c r="C112" s="86" t="s">
        <v>418</v>
      </c>
      <c r="D112" s="86"/>
      <c r="E112" s="636"/>
      <c r="F112" s="268"/>
      <c r="G112" s="86" t="s">
        <v>526</v>
      </c>
      <c r="H112" s="637"/>
      <c r="I112" s="385"/>
      <c r="J112" s="265"/>
      <c r="K112" s="17"/>
      <c r="L112" s="265"/>
      <c r="M112" s="16"/>
    </row>
    <row r="113" spans="1:13" s="36" customFormat="1" ht="12.75">
      <c r="A113" s="81"/>
      <c r="B113" s="81"/>
      <c r="C113" s="81"/>
      <c r="D113" s="81" t="s">
        <v>350</v>
      </c>
      <c r="E113" s="630"/>
      <c r="F113" s="82"/>
      <c r="G113" s="83" t="s">
        <v>417</v>
      </c>
      <c r="H113" s="631"/>
      <c r="I113" s="373">
        <v>1250</v>
      </c>
      <c r="J113" s="638">
        <v>2161</v>
      </c>
      <c r="K113" s="17">
        <v>2161</v>
      </c>
      <c r="L113" s="265">
        <f t="shared" si="1"/>
        <v>100</v>
      </c>
      <c r="M113" s="16"/>
    </row>
    <row r="114" spans="1:13" ht="16.5" thickBot="1">
      <c r="A114" s="632"/>
      <c r="B114" s="647"/>
      <c r="C114" s="646" t="s">
        <v>418</v>
      </c>
      <c r="D114" s="675"/>
      <c r="E114" s="676"/>
      <c r="F114" s="677"/>
      <c r="G114" s="646" t="s">
        <v>419</v>
      </c>
      <c r="H114" s="678"/>
      <c r="I114" s="731">
        <v>1250</v>
      </c>
      <c r="J114" s="721">
        <v>2161</v>
      </c>
      <c r="K114" s="728">
        <v>2161</v>
      </c>
      <c r="L114" s="712">
        <f t="shared" si="1"/>
        <v>100</v>
      </c>
      <c r="M114" s="1"/>
    </row>
    <row r="115" spans="1:13" ht="16.5" thickBot="1">
      <c r="A115" s="679"/>
      <c r="B115" s="680" t="s">
        <v>480</v>
      </c>
      <c r="C115" s="680"/>
      <c r="D115" s="680"/>
      <c r="E115" s="681"/>
      <c r="F115" s="980" t="s">
        <v>580</v>
      </c>
      <c r="G115" s="980"/>
      <c r="H115" s="981"/>
      <c r="I115" s="723">
        <f>I104+I111+I114+I107</f>
        <v>4951</v>
      </c>
      <c r="J115" s="723">
        <f>J104+J111+J114+J107</f>
        <v>8124</v>
      </c>
      <c r="K115" s="723">
        <f>K104+K111+K114+K107</f>
        <v>8347</v>
      </c>
      <c r="L115" s="714">
        <f t="shared" si="1"/>
        <v>102.74495322501231</v>
      </c>
      <c r="M115" s="1"/>
    </row>
    <row r="116" spans="1:13" s="134" customFormat="1" ht="12.75">
      <c r="A116" s="28" t="s">
        <v>350</v>
      </c>
      <c r="B116" s="28"/>
      <c r="C116" s="137"/>
      <c r="D116" s="137"/>
      <c r="E116" s="138"/>
      <c r="F116" s="30"/>
      <c r="G116" s="1" t="s">
        <v>376</v>
      </c>
      <c r="H116" s="683"/>
      <c r="I116" s="139"/>
      <c r="J116" s="265"/>
      <c r="K116" s="129"/>
      <c r="L116" s="265"/>
      <c r="M116" s="90"/>
    </row>
    <row r="117" spans="1:13" ht="12.75">
      <c r="A117" s="15"/>
      <c r="B117" s="194" t="s">
        <v>352</v>
      </c>
      <c r="E117" s="20"/>
      <c r="F117" s="1"/>
      <c r="G117" s="985" t="s">
        <v>552</v>
      </c>
      <c r="H117" s="1005"/>
      <c r="I117" s="89"/>
      <c r="J117" s="711"/>
      <c r="K117" s="385"/>
      <c r="L117" s="265"/>
      <c r="M117" s="1"/>
    </row>
    <row r="118" spans="1:13" ht="12.75">
      <c r="A118" s="15"/>
      <c r="B118" s="194"/>
      <c r="C118" t="s">
        <v>393</v>
      </c>
      <c r="E118" s="20"/>
      <c r="F118" s="1"/>
      <c r="G118" s="1" t="s">
        <v>514</v>
      </c>
      <c r="H118" s="266"/>
      <c r="I118" s="376"/>
      <c r="J118" s="265"/>
      <c r="K118" s="17"/>
      <c r="L118" s="265"/>
      <c r="M118" s="1"/>
    </row>
    <row r="119" spans="1:13" s="36" customFormat="1" ht="12.75">
      <c r="A119" s="81"/>
      <c r="B119" s="81"/>
      <c r="C119" s="81"/>
      <c r="D119" s="81" t="s">
        <v>350</v>
      </c>
      <c r="E119" s="630"/>
      <c r="F119" s="82"/>
      <c r="G119" s="83" t="s">
        <v>381</v>
      </c>
      <c r="H119" s="631"/>
      <c r="I119" s="373">
        <v>1713</v>
      </c>
      <c r="J119" s="638">
        <v>1814</v>
      </c>
      <c r="K119" s="17">
        <v>1814</v>
      </c>
      <c r="L119" s="265">
        <f t="shared" si="1"/>
        <v>100</v>
      </c>
      <c r="M119" s="16"/>
    </row>
    <row r="120" spans="1:13" ht="16.5" thickBot="1">
      <c r="A120" s="87"/>
      <c r="B120" s="647"/>
      <c r="C120" s="632" t="s">
        <v>393</v>
      </c>
      <c r="D120" s="624"/>
      <c r="E120" s="648"/>
      <c r="F120" s="634"/>
      <c r="G120" s="632" t="s">
        <v>394</v>
      </c>
      <c r="H120" s="635"/>
      <c r="I120" s="731">
        <v>1713</v>
      </c>
      <c r="J120" s="721">
        <v>1814</v>
      </c>
      <c r="K120" s="728">
        <v>1814</v>
      </c>
      <c r="L120" s="712">
        <f t="shared" si="1"/>
        <v>100</v>
      </c>
      <c r="M120" s="1"/>
    </row>
    <row r="121" spans="1:13" ht="12.75">
      <c r="A121" s="18"/>
      <c r="B121" s="86"/>
      <c r="C121" s="86" t="s">
        <v>407</v>
      </c>
      <c r="D121" s="86"/>
      <c r="E121" s="636"/>
      <c r="F121" s="268"/>
      <c r="G121" s="86" t="s">
        <v>472</v>
      </c>
      <c r="H121" s="637"/>
      <c r="I121" s="385"/>
      <c r="J121" s="265"/>
      <c r="K121" s="17"/>
      <c r="L121" s="265"/>
      <c r="M121" s="1"/>
    </row>
    <row r="122" spans="1:13" s="36" customFormat="1" ht="12.75">
      <c r="A122" s="83"/>
      <c r="B122" s="83"/>
      <c r="C122" s="83"/>
      <c r="D122" s="83" t="s">
        <v>350</v>
      </c>
      <c r="E122" s="85"/>
      <c r="F122" s="82"/>
      <c r="G122" s="83" t="s">
        <v>473</v>
      </c>
      <c r="H122" s="631"/>
      <c r="I122" s="711"/>
      <c r="J122" s="638">
        <v>1975</v>
      </c>
      <c r="K122" s="385">
        <v>1975</v>
      </c>
      <c r="L122" s="265">
        <f t="shared" si="1"/>
        <v>100</v>
      </c>
      <c r="M122" s="16"/>
    </row>
    <row r="123" spans="1:13" ht="16.5" thickBot="1">
      <c r="A123" s="87"/>
      <c r="B123" s="647"/>
      <c r="C123" s="632" t="s">
        <v>407</v>
      </c>
      <c r="D123" s="624"/>
      <c r="E123" s="648"/>
      <c r="F123" s="634"/>
      <c r="G123" s="632" t="s">
        <v>408</v>
      </c>
      <c r="H123" s="635"/>
      <c r="I123" s="732"/>
      <c r="J123" s="712">
        <v>1975</v>
      </c>
      <c r="K123" s="716">
        <v>1975</v>
      </c>
      <c r="L123" s="712">
        <f t="shared" si="1"/>
        <v>100</v>
      </c>
      <c r="M123" s="1"/>
    </row>
    <row r="124" spans="1:13" ht="12.75">
      <c r="A124" s="18"/>
      <c r="B124" s="86"/>
      <c r="C124" s="86" t="s">
        <v>411</v>
      </c>
      <c r="D124" s="86"/>
      <c r="E124" s="86"/>
      <c r="F124" s="268"/>
      <c r="G124" s="86" t="s">
        <v>456</v>
      </c>
      <c r="H124" s="637"/>
      <c r="I124" s="17"/>
      <c r="J124" s="711"/>
      <c r="K124" s="385"/>
      <c r="L124" s="265"/>
      <c r="M124" s="1"/>
    </row>
    <row r="125" spans="1:13" s="36" customFormat="1" ht="12.75">
      <c r="A125" s="81"/>
      <c r="B125" s="81"/>
      <c r="C125" s="81"/>
      <c r="D125" s="81" t="s">
        <v>350</v>
      </c>
      <c r="E125" s="81"/>
      <c r="F125" s="82"/>
      <c r="G125" s="83" t="s">
        <v>567</v>
      </c>
      <c r="H125" s="631"/>
      <c r="I125" s="37"/>
      <c r="J125" s="638">
        <v>1221</v>
      </c>
      <c r="K125" s="17">
        <v>1221</v>
      </c>
      <c r="L125" s="265">
        <f t="shared" si="1"/>
        <v>100</v>
      </c>
      <c r="M125" s="16"/>
    </row>
    <row r="126" spans="1:13" ht="16.5" thickBot="1">
      <c r="A126" s="87"/>
      <c r="B126" s="647"/>
      <c r="C126" s="632" t="s">
        <v>411</v>
      </c>
      <c r="D126" s="624"/>
      <c r="E126" s="648"/>
      <c r="F126" s="634"/>
      <c r="G126" s="632" t="s">
        <v>412</v>
      </c>
      <c r="H126" s="635"/>
      <c r="I126" s="731"/>
      <c r="J126" s="721">
        <v>1221</v>
      </c>
      <c r="K126" s="728">
        <v>1221</v>
      </c>
      <c r="L126" s="712">
        <f t="shared" si="1"/>
        <v>100</v>
      </c>
      <c r="M126" s="1"/>
    </row>
    <row r="127" spans="1:13" ht="12.75">
      <c r="A127" s="18"/>
      <c r="B127" s="86"/>
      <c r="C127" s="86" t="s">
        <v>418</v>
      </c>
      <c r="D127" s="86"/>
      <c r="E127" s="636"/>
      <c r="F127" s="268"/>
      <c r="G127" s="86" t="s">
        <v>526</v>
      </c>
      <c r="H127" s="637"/>
      <c r="I127" s="385"/>
      <c r="J127" s="265"/>
      <c r="K127" s="17"/>
      <c r="L127" s="265"/>
      <c r="M127" s="1"/>
    </row>
    <row r="128" spans="1:13" s="36" customFormat="1" ht="12.75">
      <c r="A128" s="81"/>
      <c r="B128" s="81"/>
      <c r="C128" s="81"/>
      <c r="D128" s="81" t="s">
        <v>350</v>
      </c>
      <c r="E128" s="630"/>
      <c r="F128" s="82"/>
      <c r="G128" s="83" t="s">
        <v>417</v>
      </c>
      <c r="H128" s="631"/>
      <c r="I128" s="722"/>
      <c r="J128" s="638">
        <v>1581</v>
      </c>
      <c r="K128" s="385">
        <v>1581</v>
      </c>
      <c r="L128" s="265">
        <f t="shared" si="1"/>
        <v>100</v>
      </c>
      <c r="M128" s="16"/>
    </row>
    <row r="129" spans="1:13" ht="16.5" thickBot="1">
      <c r="A129" s="632"/>
      <c r="B129" s="647"/>
      <c r="C129" s="646" t="s">
        <v>418</v>
      </c>
      <c r="D129" s="675"/>
      <c r="E129" s="676"/>
      <c r="F129" s="677"/>
      <c r="G129" s="646" t="s">
        <v>419</v>
      </c>
      <c r="H129" s="678"/>
      <c r="I129" s="732"/>
      <c r="J129" s="712">
        <v>1581</v>
      </c>
      <c r="K129" s="716">
        <v>1581</v>
      </c>
      <c r="L129" s="712">
        <f t="shared" si="1"/>
        <v>100</v>
      </c>
      <c r="M129" s="1"/>
    </row>
    <row r="130" spans="1:13" ht="16.5" thickBot="1">
      <c r="A130" s="679"/>
      <c r="B130" s="680" t="s">
        <v>352</v>
      </c>
      <c r="C130" s="680"/>
      <c r="D130" s="680"/>
      <c r="E130" s="681"/>
      <c r="F130" s="996" t="s">
        <v>581</v>
      </c>
      <c r="G130" s="996"/>
      <c r="H130" s="997"/>
      <c r="I130" s="668">
        <f>I120+I123+I126+I129</f>
        <v>1713</v>
      </c>
      <c r="J130" s="717">
        <v>6591</v>
      </c>
      <c r="K130" s="726">
        <v>6591</v>
      </c>
      <c r="L130" s="714">
        <f t="shared" si="1"/>
        <v>100</v>
      </c>
      <c r="M130" s="1"/>
    </row>
    <row r="131" spans="1:13" ht="12.75">
      <c r="A131" s="15" t="s">
        <v>351</v>
      </c>
      <c r="B131" s="194"/>
      <c r="E131" s="20"/>
      <c r="F131" s="1"/>
      <c r="G131" s="985" t="s">
        <v>582</v>
      </c>
      <c r="H131" s="1005"/>
      <c r="I131" s="89"/>
      <c r="J131" s="711"/>
      <c r="K131" s="385"/>
      <c r="L131" s="265"/>
      <c r="M131" s="1"/>
    </row>
    <row r="132" spans="1:13" ht="12.75">
      <c r="A132" s="15"/>
      <c r="B132" s="194"/>
      <c r="C132" t="s">
        <v>393</v>
      </c>
      <c r="E132" s="20"/>
      <c r="F132" s="1"/>
      <c r="G132" s="1" t="s">
        <v>514</v>
      </c>
      <c r="H132" s="266"/>
      <c r="I132" s="373"/>
      <c r="J132" s="265"/>
      <c r="K132" s="17"/>
      <c r="L132" s="265"/>
      <c r="M132" s="1"/>
    </row>
    <row r="133" spans="1:13" s="36" customFormat="1" ht="12.75">
      <c r="A133" s="81"/>
      <c r="B133" s="81"/>
      <c r="C133" s="81"/>
      <c r="D133" s="81" t="s">
        <v>350</v>
      </c>
      <c r="E133" s="630"/>
      <c r="F133" s="82"/>
      <c r="G133" s="83" t="s">
        <v>381</v>
      </c>
      <c r="H133" s="631"/>
      <c r="I133" s="373">
        <v>11170</v>
      </c>
      <c r="J133" s="638">
        <v>12920</v>
      </c>
      <c r="K133" s="385">
        <v>13083</v>
      </c>
      <c r="L133" s="265">
        <f t="shared" si="1"/>
        <v>101.26160990712076</v>
      </c>
      <c r="M133" s="16"/>
    </row>
    <row r="134" spans="1:13" ht="16.5" thickBot="1">
      <c r="A134" s="87"/>
      <c r="B134" s="647"/>
      <c r="C134" s="632" t="s">
        <v>393</v>
      </c>
      <c r="D134" s="624"/>
      <c r="E134" s="648"/>
      <c r="F134" s="634"/>
      <c r="G134" s="632" t="s">
        <v>394</v>
      </c>
      <c r="H134" s="635"/>
      <c r="I134" s="732">
        <v>11170</v>
      </c>
      <c r="J134" s="712">
        <v>12920</v>
      </c>
      <c r="K134" s="716">
        <v>13083</v>
      </c>
      <c r="L134" s="712">
        <f t="shared" si="1"/>
        <v>101.26160990712076</v>
      </c>
      <c r="M134" s="1"/>
    </row>
    <row r="135" spans="1:13" ht="12.75">
      <c r="A135" s="18"/>
      <c r="B135" s="86"/>
      <c r="C135" s="86" t="s">
        <v>407</v>
      </c>
      <c r="D135" s="86"/>
      <c r="E135" s="636"/>
      <c r="F135" s="268"/>
      <c r="G135" s="86" t="s">
        <v>472</v>
      </c>
      <c r="H135" s="637"/>
      <c r="I135" s="17"/>
      <c r="J135" s="711"/>
      <c r="K135" s="385"/>
      <c r="L135" s="265"/>
      <c r="M135" s="1"/>
    </row>
    <row r="136" spans="1:13" s="36" customFormat="1" ht="15">
      <c r="A136" s="83"/>
      <c r="B136" s="83"/>
      <c r="C136" s="96"/>
      <c r="D136" s="83" t="s">
        <v>350</v>
      </c>
      <c r="E136" s="85"/>
      <c r="F136" s="93"/>
      <c r="G136" s="83" t="s">
        <v>473</v>
      </c>
      <c r="H136" s="631"/>
      <c r="I136" s="265"/>
      <c r="J136" s="638">
        <v>4500</v>
      </c>
      <c r="K136" s="17">
        <v>4500</v>
      </c>
      <c r="L136" s="265">
        <f t="shared" si="1"/>
        <v>100</v>
      </c>
      <c r="M136" s="16"/>
    </row>
    <row r="137" spans="1:13" s="36" customFormat="1" ht="15">
      <c r="A137" s="83"/>
      <c r="B137" s="83"/>
      <c r="C137" s="96"/>
      <c r="D137" s="83" t="s">
        <v>351</v>
      </c>
      <c r="E137" s="85"/>
      <c r="F137" s="93"/>
      <c r="G137" s="83" t="s">
        <v>406</v>
      </c>
      <c r="H137" s="631"/>
      <c r="I137" s="711"/>
      <c r="J137" s="711"/>
      <c r="K137" s="385"/>
      <c r="L137" s="265"/>
      <c r="M137" s="16"/>
    </row>
    <row r="138" spans="1:13" ht="16.5" thickBot="1">
      <c r="A138" s="87"/>
      <c r="B138" s="647"/>
      <c r="C138" s="632" t="s">
        <v>407</v>
      </c>
      <c r="D138" s="624"/>
      <c r="E138" s="648"/>
      <c r="F138" s="634"/>
      <c r="G138" s="632" t="s">
        <v>408</v>
      </c>
      <c r="H138" s="635"/>
      <c r="I138" s="732"/>
      <c r="J138" s="712">
        <v>4500</v>
      </c>
      <c r="K138" s="716">
        <v>4500</v>
      </c>
      <c r="L138" s="712">
        <f aca="true" t="shared" si="2" ref="L138:L184">K138/J138%</f>
        <v>100</v>
      </c>
      <c r="M138" s="1"/>
    </row>
    <row r="139" spans="1:13" s="36" customFormat="1" ht="12.75">
      <c r="A139" s="81"/>
      <c r="B139" s="81"/>
      <c r="C139" s="81"/>
      <c r="D139" s="81" t="s">
        <v>350</v>
      </c>
      <c r="E139" s="81"/>
      <c r="F139" s="82"/>
      <c r="G139" s="83" t="s">
        <v>567</v>
      </c>
      <c r="H139" s="631"/>
      <c r="I139" s="37"/>
      <c r="J139" s="265"/>
      <c r="K139" s="17"/>
      <c r="L139" s="265"/>
      <c r="M139" s="16"/>
    </row>
    <row r="140" spans="1:13" ht="16.5" thickBot="1">
      <c r="A140" s="87"/>
      <c r="B140" s="647"/>
      <c r="C140" s="632" t="s">
        <v>411</v>
      </c>
      <c r="D140" s="624"/>
      <c r="E140" s="648"/>
      <c r="F140" s="634"/>
      <c r="G140" s="632" t="s">
        <v>412</v>
      </c>
      <c r="H140" s="635"/>
      <c r="I140" s="731"/>
      <c r="J140" s="721"/>
      <c r="K140" s="728"/>
      <c r="L140" s="712"/>
      <c r="M140" s="1"/>
    </row>
    <row r="141" spans="1:13" s="36" customFormat="1" ht="12.75">
      <c r="A141" s="18"/>
      <c r="B141" s="86"/>
      <c r="C141" s="86" t="s">
        <v>418</v>
      </c>
      <c r="D141" s="86"/>
      <c r="E141" s="636"/>
      <c r="F141" s="268"/>
      <c r="G141" s="86" t="s">
        <v>526</v>
      </c>
      <c r="H141" s="637"/>
      <c r="I141" s="385"/>
      <c r="J141" s="265"/>
      <c r="K141" s="17"/>
      <c r="L141" s="265"/>
      <c r="M141" s="16"/>
    </row>
    <row r="142" spans="1:13" s="36" customFormat="1" ht="12.75">
      <c r="A142" s="81"/>
      <c r="B142" s="81"/>
      <c r="C142" s="81"/>
      <c r="D142" s="81" t="s">
        <v>350</v>
      </c>
      <c r="E142" s="630"/>
      <c r="F142" s="82"/>
      <c r="G142" s="83" t="s">
        <v>417</v>
      </c>
      <c r="H142" s="631"/>
      <c r="I142" s="373">
        <v>2070</v>
      </c>
      <c r="J142" s="638">
        <v>7845</v>
      </c>
      <c r="K142" s="385">
        <v>7845</v>
      </c>
      <c r="L142" s="265">
        <f t="shared" si="2"/>
        <v>100</v>
      </c>
      <c r="M142" s="16"/>
    </row>
    <row r="143" spans="1:13" ht="16.5" thickBot="1">
      <c r="A143" s="632"/>
      <c r="B143" s="87"/>
      <c r="C143" s="632" t="s">
        <v>418</v>
      </c>
      <c r="D143" s="632"/>
      <c r="E143" s="633"/>
      <c r="F143" s="634"/>
      <c r="G143" s="1003" t="s">
        <v>583</v>
      </c>
      <c r="H143" s="1004"/>
      <c r="I143" s="732">
        <v>2070</v>
      </c>
      <c r="J143" s="712">
        <v>7845</v>
      </c>
      <c r="K143" s="716">
        <v>7845</v>
      </c>
      <c r="L143" s="712">
        <f t="shared" si="2"/>
        <v>100</v>
      </c>
      <c r="M143" s="1"/>
    </row>
    <row r="144" spans="1:13" ht="16.5" thickBot="1">
      <c r="A144" s="909"/>
      <c r="B144" s="910"/>
      <c r="C144" s="662" t="s">
        <v>1240</v>
      </c>
      <c r="D144" s="662"/>
      <c r="E144" s="911"/>
      <c r="F144" s="665"/>
      <c r="G144" s="1006" t="s">
        <v>1239</v>
      </c>
      <c r="H144" s="1007"/>
      <c r="I144" s="735"/>
      <c r="J144" s="713"/>
      <c r="K144" s="736">
        <v>-432</v>
      </c>
      <c r="L144" s="713"/>
      <c r="M144" s="1"/>
    </row>
    <row r="145" spans="1:13" s="219" customFormat="1" ht="18.75" thickBot="1">
      <c r="A145" s="679" t="s">
        <v>351</v>
      </c>
      <c r="B145" s="680"/>
      <c r="C145" s="680"/>
      <c r="D145" s="680"/>
      <c r="E145" s="681"/>
      <c r="F145" s="996" t="s">
        <v>584</v>
      </c>
      <c r="G145" s="996"/>
      <c r="H145" s="997"/>
      <c r="I145" s="668">
        <f>I134+I138+I140+I143</f>
        <v>13240</v>
      </c>
      <c r="J145" s="717">
        <v>25265</v>
      </c>
      <c r="K145" s="726">
        <f>K134+K138+K143+K144</f>
        <v>24996</v>
      </c>
      <c r="L145" s="714">
        <f t="shared" si="2"/>
        <v>98.93528596873145</v>
      </c>
      <c r="M145" s="396"/>
    </row>
    <row r="146" spans="1:13" ht="12.75">
      <c r="A146" s="15" t="s">
        <v>357</v>
      </c>
      <c r="B146" s="194"/>
      <c r="E146" s="20"/>
      <c r="F146" s="1"/>
      <c r="G146" s="97" t="s">
        <v>481</v>
      </c>
      <c r="H146" s="684"/>
      <c r="I146" s="89"/>
      <c r="J146" s="711"/>
      <c r="K146" s="385"/>
      <c r="L146" s="265"/>
      <c r="M146" s="1"/>
    </row>
    <row r="147" spans="1:13" ht="12.75">
      <c r="A147" s="15"/>
      <c r="B147" s="194"/>
      <c r="C147" t="s">
        <v>393</v>
      </c>
      <c r="E147" s="20"/>
      <c r="F147" s="1"/>
      <c r="G147" s="1" t="s">
        <v>514</v>
      </c>
      <c r="H147" s="266"/>
      <c r="I147" s="376"/>
      <c r="J147" s="265"/>
      <c r="K147" s="17"/>
      <c r="L147" s="265"/>
      <c r="M147" s="1"/>
    </row>
    <row r="148" spans="1:13" ht="12.75">
      <c r="A148" s="81"/>
      <c r="B148" s="81"/>
      <c r="C148" s="81"/>
      <c r="D148" s="81" t="s">
        <v>350</v>
      </c>
      <c r="E148" s="630"/>
      <c r="F148" s="82"/>
      <c r="G148" s="83" t="s">
        <v>381</v>
      </c>
      <c r="H148" s="631"/>
      <c r="I148" s="373">
        <v>140783</v>
      </c>
      <c r="J148" s="638">
        <v>145537</v>
      </c>
      <c r="K148" s="17">
        <v>135953</v>
      </c>
      <c r="L148" s="265">
        <f t="shared" si="2"/>
        <v>93.41473302321747</v>
      </c>
      <c r="M148" s="1"/>
    </row>
    <row r="149" spans="1:13" ht="16.5" thickBot="1">
      <c r="A149" s="87"/>
      <c r="B149" s="647"/>
      <c r="C149" s="632" t="s">
        <v>393</v>
      </c>
      <c r="D149" s="624"/>
      <c r="E149" s="648"/>
      <c r="F149" s="634"/>
      <c r="G149" s="632" t="s">
        <v>394</v>
      </c>
      <c r="H149" s="635"/>
      <c r="I149" s="731">
        <v>140783</v>
      </c>
      <c r="J149" s="721">
        <v>145537</v>
      </c>
      <c r="K149" s="728">
        <v>135953</v>
      </c>
      <c r="L149" s="712">
        <f t="shared" si="2"/>
        <v>93.41473302321747</v>
      </c>
      <c r="M149" s="1"/>
    </row>
    <row r="150" spans="1:13" ht="15">
      <c r="A150" s="18"/>
      <c r="B150" s="86"/>
      <c r="C150" s="86" t="s">
        <v>407</v>
      </c>
      <c r="D150" s="86"/>
      <c r="E150" s="636"/>
      <c r="F150" s="98"/>
      <c r="G150" s="86" t="s">
        <v>472</v>
      </c>
      <c r="H150" s="685"/>
      <c r="I150" s="385"/>
      <c r="J150" s="265"/>
      <c r="K150" s="17"/>
      <c r="L150" s="265"/>
      <c r="M150" s="1"/>
    </row>
    <row r="151" spans="1:13" ht="15">
      <c r="A151" s="83"/>
      <c r="B151" s="83"/>
      <c r="C151" s="96"/>
      <c r="D151" s="83" t="s">
        <v>350</v>
      </c>
      <c r="E151" s="85"/>
      <c r="F151" s="93"/>
      <c r="G151" s="96" t="s">
        <v>473</v>
      </c>
      <c r="H151" s="644"/>
      <c r="I151" s="711"/>
      <c r="J151" s="638">
        <v>4365</v>
      </c>
      <c r="K151" s="385">
        <v>4365</v>
      </c>
      <c r="L151" s="265">
        <f t="shared" si="2"/>
        <v>100</v>
      </c>
      <c r="M151" s="1"/>
    </row>
    <row r="152" spans="1:13" ht="16.5" thickBot="1">
      <c r="A152" s="87"/>
      <c r="B152" s="647"/>
      <c r="C152" s="632" t="s">
        <v>407</v>
      </c>
      <c r="D152" s="624"/>
      <c r="E152" s="648"/>
      <c r="F152" s="634"/>
      <c r="G152" s="632" t="s">
        <v>408</v>
      </c>
      <c r="H152" s="635"/>
      <c r="I152" s="732"/>
      <c r="J152" s="712">
        <v>4365</v>
      </c>
      <c r="K152" s="716">
        <v>4365</v>
      </c>
      <c r="L152" s="712">
        <f t="shared" si="2"/>
        <v>100</v>
      </c>
      <c r="M152" s="1"/>
    </row>
    <row r="153" spans="1:13" ht="12.75">
      <c r="A153" s="18"/>
      <c r="B153" s="86"/>
      <c r="C153" s="86" t="s">
        <v>411</v>
      </c>
      <c r="D153" s="86"/>
      <c r="E153" s="86"/>
      <c r="F153" s="268"/>
      <c r="G153" s="86" t="s">
        <v>456</v>
      </c>
      <c r="H153" s="637"/>
      <c r="I153" s="17"/>
      <c r="J153" s="711"/>
      <c r="K153" s="385"/>
      <c r="L153" s="265"/>
      <c r="M153" s="1"/>
    </row>
    <row r="154" spans="1:13" ht="12.75">
      <c r="A154" s="18"/>
      <c r="B154" s="86"/>
      <c r="C154" s="86"/>
      <c r="D154" s="99" t="s">
        <v>350</v>
      </c>
      <c r="E154" s="86"/>
      <c r="F154" s="268"/>
      <c r="G154" s="83" t="s">
        <v>567</v>
      </c>
      <c r="H154" s="631"/>
      <c r="I154" s="385"/>
      <c r="J154" s="265"/>
      <c r="K154" s="17"/>
      <c r="L154" s="265"/>
      <c r="M154" s="1"/>
    </row>
    <row r="155" spans="1:13" ht="12.75">
      <c r="A155" s="81"/>
      <c r="B155" s="81"/>
      <c r="C155" s="81"/>
      <c r="D155" s="81" t="s">
        <v>351</v>
      </c>
      <c r="E155" s="81"/>
      <c r="F155" s="82"/>
      <c r="G155" s="83" t="s">
        <v>410</v>
      </c>
      <c r="H155" s="631"/>
      <c r="I155" s="722"/>
      <c r="J155" s="711"/>
      <c r="K155" s="385"/>
      <c r="L155" s="265"/>
      <c r="M155" s="1"/>
    </row>
    <row r="156" spans="1:13" ht="16.5" thickBot="1">
      <c r="A156" s="87"/>
      <c r="B156" s="647"/>
      <c r="C156" s="632" t="s">
        <v>411</v>
      </c>
      <c r="D156" s="624"/>
      <c r="E156" s="648"/>
      <c r="F156" s="634"/>
      <c r="G156" s="632" t="s">
        <v>412</v>
      </c>
      <c r="H156" s="635"/>
      <c r="I156" s="732"/>
      <c r="J156" s="712"/>
      <c r="K156" s="727"/>
      <c r="L156" s="712"/>
      <c r="M156" s="1"/>
    </row>
    <row r="157" spans="1:13" ht="12.75">
      <c r="A157" s="18"/>
      <c r="B157" s="86"/>
      <c r="C157" s="86" t="s">
        <v>418</v>
      </c>
      <c r="D157" s="86"/>
      <c r="E157" s="636"/>
      <c r="F157" s="268"/>
      <c r="G157" s="86" t="s">
        <v>526</v>
      </c>
      <c r="H157" s="637"/>
      <c r="I157" s="17"/>
      <c r="J157" s="711"/>
      <c r="K157" s="385"/>
      <c r="L157" s="265"/>
      <c r="M157" s="1"/>
    </row>
    <row r="158" spans="1:13" ht="12.75">
      <c r="A158" s="81"/>
      <c r="B158" s="81"/>
      <c r="C158" s="81"/>
      <c r="D158" s="81" t="s">
        <v>350</v>
      </c>
      <c r="E158" s="630"/>
      <c r="F158" s="82"/>
      <c r="G158" s="83" t="s">
        <v>417</v>
      </c>
      <c r="H158" s="631"/>
      <c r="I158" s="37"/>
      <c r="J158" s="638">
        <v>5755</v>
      </c>
      <c r="K158" s="17">
        <v>5754</v>
      </c>
      <c r="L158" s="265">
        <f t="shared" si="2"/>
        <v>99.98262380538662</v>
      </c>
      <c r="M158" s="1"/>
    </row>
    <row r="159" spans="1:13" ht="16.5" thickBot="1">
      <c r="A159" s="632"/>
      <c r="B159" s="647"/>
      <c r="C159" s="646" t="s">
        <v>418</v>
      </c>
      <c r="D159" s="675"/>
      <c r="E159" s="676"/>
      <c r="F159" s="677"/>
      <c r="G159" s="646" t="s">
        <v>419</v>
      </c>
      <c r="H159" s="678"/>
      <c r="I159" s="731"/>
      <c r="J159" s="721">
        <v>5755</v>
      </c>
      <c r="K159" s="728">
        <v>5754</v>
      </c>
      <c r="L159" s="712">
        <f t="shared" si="2"/>
        <v>99.98262380538662</v>
      </c>
      <c r="M159" s="1"/>
    </row>
    <row r="160" spans="1:13" s="219" customFormat="1" ht="18.75" thickBot="1">
      <c r="A160" s="679" t="s">
        <v>357</v>
      </c>
      <c r="B160" s="680"/>
      <c r="C160" s="680"/>
      <c r="D160" s="680"/>
      <c r="E160" s="681"/>
      <c r="F160" s="996" t="s">
        <v>585</v>
      </c>
      <c r="G160" s="996"/>
      <c r="H160" s="997"/>
      <c r="I160" s="668">
        <f>I149+I156+I159+I152</f>
        <v>140783</v>
      </c>
      <c r="J160" s="668">
        <f>J149+J156+J159+J152</f>
        <v>155657</v>
      </c>
      <c r="K160" s="668">
        <f>K149+K156+K159+K152</f>
        <v>146072</v>
      </c>
      <c r="L160" s="714">
        <f t="shared" si="2"/>
        <v>93.84223003141523</v>
      </c>
      <c r="M160" s="396"/>
    </row>
    <row r="161" spans="1:13" ht="12.75">
      <c r="A161" s="28" t="s">
        <v>480</v>
      </c>
      <c r="B161" s="28"/>
      <c r="C161" s="22"/>
      <c r="D161" s="366"/>
      <c r="E161" s="686"/>
      <c r="F161" s="687"/>
      <c r="G161" s="688" t="s">
        <v>639</v>
      </c>
      <c r="H161" s="689"/>
      <c r="I161" s="129"/>
      <c r="J161" s="711"/>
      <c r="K161" s="385"/>
      <c r="L161" s="265"/>
      <c r="M161" s="1"/>
    </row>
    <row r="162" spans="1:13" ht="12.75">
      <c r="A162" s="15"/>
      <c r="B162" s="194"/>
      <c r="C162" t="s">
        <v>393</v>
      </c>
      <c r="E162" s="20"/>
      <c r="F162" s="1"/>
      <c r="G162" s="1" t="s">
        <v>514</v>
      </c>
      <c r="H162" s="266"/>
      <c r="I162" s="376"/>
      <c r="J162" s="265"/>
      <c r="K162" s="17"/>
      <c r="L162" s="265"/>
      <c r="M162" s="1"/>
    </row>
    <row r="163" spans="1:13" ht="12.75">
      <c r="A163" s="81"/>
      <c r="B163" s="81"/>
      <c r="C163" s="81"/>
      <c r="D163" s="81" t="s">
        <v>350</v>
      </c>
      <c r="E163" s="630"/>
      <c r="F163" s="82"/>
      <c r="G163" s="83" t="s">
        <v>381</v>
      </c>
      <c r="H163" s="631"/>
      <c r="I163" s="37"/>
      <c r="J163" s="638">
        <v>2</v>
      </c>
      <c r="K163" s="17">
        <v>2</v>
      </c>
      <c r="L163" s="265">
        <f t="shared" si="2"/>
        <v>100</v>
      </c>
      <c r="M163" s="1"/>
    </row>
    <row r="164" spans="1:13" ht="16.5" thickBot="1">
      <c r="A164" s="87"/>
      <c r="B164" s="647"/>
      <c r="C164" s="632" t="s">
        <v>393</v>
      </c>
      <c r="D164" s="624"/>
      <c r="E164" s="648"/>
      <c r="F164" s="634"/>
      <c r="G164" s="632" t="s">
        <v>394</v>
      </c>
      <c r="H164" s="635"/>
      <c r="I164" s="731"/>
      <c r="J164" s="721">
        <v>2</v>
      </c>
      <c r="K164" s="728">
        <v>2</v>
      </c>
      <c r="L164" s="712">
        <f t="shared" si="2"/>
        <v>100</v>
      </c>
      <c r="M164" s="1"/>
    </row>
    <row r="165" spans="1:13" s="134" customFormat="1" ht="12.75">
      <c r="A165" s="28"/>
      <c r="B165" s="28"/>
      <c r="C165" s="137" t="s">
        <v>407</v>
      </c>
      <c r="D165" s="137"/>
      <c r="E165" s="138"/>
      <c r="F165" s="30"/>
      <c r="G165" s="86" t="s">
        <v>472</v>
      </c>
      <c r="H165" s="637"/>
      <c r="I165" s="139"/>
      <c r="J165" s="265"/>
      <c r="K165" s="129"/>
      <c r="L165" s="265"/>
      <c r="M165" s="90"/>
    </row>
    <row r="166" spans="1:13" s="134" customFormat="1" ht="12.75">
      <c r="A166" s="28"/>
      <c r="B166" s="28"/>
      <c r="C166" s="137"/>
      <c r="D166" s="137" t="s">
        <v>350</v>
      </c>
      <c r="E166" s="138"/>
      <c r="F166" s="30"/>
      <c r="G166" s="83" t="s">
        <v>473</v>
      </c>
      <c r="H166" s="631"/>
      <c r="I166" s="129">
        <v>5613</v>
      </c>
      <c r="J166" s="638">
        <v>5613</v>
      </c>
      <c r="K166" s="139">
        <v>4734</v>
      </c>
      <c r="L166" s="265">
        <f t="shared" si="2"/>
        <v>84.3399251737039</v>
      </c>
      <c r="M166" s="90"/>
    </row>
    <row r="167" spans="1:13" s="134" customFormat="1" ht="16.5" thickBot="1">
      <c r="A167" s="690"/>
      <c r="B167" s="690"/>
      <c r="C167" s="690" t="s">
        <v>407</v>
      </c>
      <c r="D167" s="691"/>
      <c r="E167" s="692"/>
      <c r="F167" s="693"/>
      <c r="G167" s="632" t="s">
        <v>408</v>
      </c>
      <c r="H167" s="635"/>
      <c r="I167" s="694">
        <v>5613</v>
      </c>
      <c r="J167" s="712">
        <v>5613</v>
      </c>
      <c r="K167" s="699">
        <v>4734</v>
      </c>
      <c r="L167" s="712">
        <f t="shared" si="2"/>
        <v>84.3399251737039</v>
      </c>
      <c r="M167" s="90"/>
    </row>
    <row r="168" spans="1:13" s="134" customFormat="1" ht="15.75">
      <c r="A168" s="28"/>
      <c r="B168" s="28"/>
      <c r="C168" s="28" t="s">
        <v>407</v>
      </c>
      <c r="D168" s="137"/>
      <c r="E168" s="138"/>
      <c r="F168" s="30"/>
      <c r="G168" s="371" t="s">
        <v>472</v>
      </c>
      <c r="H168" s="640"/>
      <c r="I168" s="710"/>
      <c r="J168" s="711"/>
      <c r="K168" s="709"/>
      <c r="L168" s="265"/>
      <c r="M168" s="90"/>
    </row>
    <row r="169" spans="1:13" s="134" customFormat="1" ht="12.75">
      <c r="A169" s="28"/>
      <c r="B169" s="28"/>
      <c r="C169" s="28"/>
      <c r="D169" s="137" t="s">
        <v>351</v>
      </c>
      <c r="E169" s="138"/>
      <c r="F169" s="30"/>
      <c r="G169" s="83" t="s">
        <v>406</v>
      </c>
      <c r="H169" s="631"/>
      <c r="I169" s="710"/>
      <c r="J169" s="638">
        <v>4953</v>
      </c>
      <c r="K169" s="139">
        <v>4953</v>
      </c>
      <c r="L169" s="265">
        <f t="shared" si="2"/>
        <v>100</v>
      </c>
      <c r="M169" s="90"/>
    </row>
    <row r="170" spans="1:13" s="134" customFormat="1" ht="16.5" thickBot="1">
      <c r="A170" s="695"/>
      <c r="B170" s="695"/>
      <c r="C170" s="695" t="s">
        <v>407</v>
      </c>
      <c r="D170" s="696"/>
      <c r="E170" s="697"/>
      <c r="F170" s="698"/>
      <c r="G170" s="646" t="s">
        <v>408</v>
      </c>
      <c r="H170" s="635"/>
      <c r="I170" s="699"/>
      <c r="J170" s="712">
        <v>4953</v>
      </c>
      <c r="K170" s="699">
        <v>4953</v>
      </c>
      <c r="L170" s="712">
        <f t="shared" si="2"/>
        <v>100</v>
      </c>
      <c r="M170" s="90"/>
    </row>
    <row r="171" spans="1:13" s="134" customFormat="1" ht="12.75">
      <c r="A171" s="28"/>
      <c r="B171" s="28"/>
      <c r="C171" s="137" t="s">
        <v>418</v>
      </c>
      <c r="D171" s="137"/>
      <c r="E171" s="138"/>
      <c r="F171" s="30"/>
      <c r="G171" s="86" t="s">
        <v>526</v>
      </c>
      <c r="H171" s="637"/>
      <c r="I171" s="129"/>
      <c r="J171" s="711"/>
      <c r="K171" s="709"/>
      <c r="L171" s="265"/>
      <c r="M171" s="90"/>
    </row>
    <row r="172" spans="1:13" s="136" customFormat="1" ht="15">
      <c r="A172" s="28"/>
      <c r="B172" s="28"/>
      <c r="C172" s="137"/>
      <c r="D172" s="700" t="s">
        <v>350</v>
      </c>
      <c r="E172" s="701"/>
      <c r="F172" s="702"/>
      <c r="G172" s="83" t="s">
        <v>649</v>
      </c>
      <c r="H172" s="631"/>
      <c r="I172" s="139">
        <v>1500</v>
      </c>
      <c r="J172" s="385">
        <v>2028</v>
      </c>
      <c r="K172" s="737">
        <v>1982</v>
      </c>
      <c r="L172" s="265">
        <f t="shared" si="2"/>
        <v>97.73175542406311</v>
      </c>
      <c r="M172" s="397"/>
    </row>
    <row r="173" spans="1:13" ht="16.5" thickBot="1">
      <c r="A173" s="690"/>
      <c r="B173" s="690"/>
      <c r="C173" s="690" t="s">
        <v>418</v>
      </c>
      <c r="D173" s="691"/>
      <c r="E173" s="692"/>
      <c r="F173" s="693"/>
      <c r="G173" s="1003" t="s">
        <v>583</v>
      </c>
      <c r="H173" s="1004"/>
      <c r="I173" s="694">
        <v>1500</v>
      </c>
      <c r="J173" s="712">
        <v>2028</v>
      </c>
      <c r="K173" s="699">
        <v>1982</v>
      </c>
      <c r="L173" s="712">
        <f t="shared" si="2"/>
        <v>97.73175542406311</v>
      </c>
      <c r="M173" s="1"/>
    </row>
    <row r="174" spans="1:13" ht="16.5" thickBot="1">
      <c r="A174" s="703"/>
      <c r="B174" s="703" t="s">
        <v>607</v>
      </c>
      <c r="C174" s="704"/>
      <c r="D174" s="704"/>
      <c r="E174" s="705"/>
      <c r="F174" s="628" t="s">
        <v>640</v>
      </c>
      <c r="G174" s="628"/>
      <c r="H174" s="706"/>
      <c r="I174" s="729">
        <f>I167+I173</f>
        <v>7113</v>
      </c>
      <c r="J174" s="715">
        <v>12596</v>
      </c>
      <c r="K174" s="715">
        <f>K164+K167+K170+K173</f>
        <v>11671</v>
      </c>
      <c r="L174" s="714">
        <f t="shared" si="2"/>
        <v>92.65639885677993</v>
      </c>
      <c r="M174" s="1"/>
    </row>
    <row r="175" spans="1:13" ht="12.75">
      <c r="A175" s="15"/>
      <c r="B175" s="194"/>
      <c r="G175" s="15" t="s">
        <v>393</v>
      </c>
      <c r="H175" s="707" t="s">
        <v>514</v>
      </c>
      <c r="I175" s="37">
        <f>I149+I134+I120+I104+I89+I62+I9</f>
        <v>511366</v>
      </c>
      <c r="J175" s="37">
        <f>J149+J134+J120+J104+J89+J62+J9+J164</f>
        <v>542179</v>
      </c>
      <c r="K175" s="37">
        <f>K149+K134+K120+K104+K89+K62+K9+K164</f>
        <v>463439</v>
      </c>
      <c r="L175" s="265">
        <f t="shared" si="2"/>
        <v>85.47712102460626</v>
      </c>
      <c r="M175" s="1"/>
    </row>
    <row r="176" spans="1:13" ht="12.75">
      <c r="A176" s="15"/>
      <c r="B176" s="194"/>
      <c r="G176" s="15" t="s">
        <v>399</v>
      </c>
      <c r="H176" s="707" t="s">
        <v>521</v>
      </c>
      <c r="I176" s="37">
        <f>I72</f>
        <v>199750</v>
      </c>
      <c r="J176" s="37">
        <f>J72</f>
        <v>320173</v>
      </c>
      <c r="K176" s="37">
        <f>K72</f>
        <v>320173</v>
      </c>
      <c r="L176" s="265">
        <f t="shared" si="2"/>
        <v>100</v>
      </c>
      <c r="M176" s="1"/>
    </row>
    <row r="177" spans="1:13" ht="12.75">
      <c r="A177" s="15"/>
      <c r="B177" s="194"/>
      <c r="G177" s="15" t="s">
        <v>403</v>
      </c>
      <c r="H177" s="707" t="s">
        <v>562</v>
      </c>
      <c r="I177" s="37">
        <f>I14</f>
        <v>0</v>
      </c>
      <c r="J177" s="37">
        <f>J14</f>
        <v>26114</v>
      </c>
      <c r="K177" s="37">
        <f>K14</f>
        <v>26114</v>
      </c>
      <c r="L177" s="265">
        <f t="shared" si="2"/>
        <v>100</v>
      </c>
      <c r="M177" s="1"/>
    </row>
    <row r="178" spans="1:13" ht="12.75">
      <c r="A178" s="15"/>
      <c r="B178" s="194"/>
      <c r="G178" s="15" t="s">
        <v>407</v>
      </c>
      <c r="H178" s="707" t="s">
        <v>522</v>
      </c>
      <c r="I178" s="37">
        <f>I18+I92+I123+I39+I138+I152+I76+I107+I166</f>
        <v>68104</v>
      </c>
      <c r="J178" s="37">
        <f>J18+J92+J123+J39+J138+J152+J76+J107+J166+J170</f>
        <v>265855</v>
      </c>
      <c r="K178" s="37">
        <f>K18+K92+K123+K39+K138+K152+K76+K107+K166+K170</f>
        <v>259380</v>
      </c>
      <c r="L178" s="265">
        <f t="shared" si="2"/>
        <v>97.56446183069718</v>
      </c>
      <c r="M178" s="1"/>
    </row>
    <row r="179" spans="1:13" ht="12.75">
      <c r="A179" s="15"/>
      <c r="B179" s="194"/>
      <c r="G179" s="15" t="s">
        <v>411</v>
      </c>
      <c r="H179" s="707" t="s">
        <v>586</v>
      </c>
      <c r="I179" s="37">
        <f aca="true" t="shared" si="3" ref="I179:K180">I22+I80+I95+I111+I126+I42+I140+I156</f>
        <v>48105</v>
      </c>
      <c r="J179" s="37">
        <f t="shared" si="3"/>
        <v>49506</v>
      </c>
      <c r="K179" s="37">
        <f t="shared" si="3"/>
        <v>1401</v>
      </c>
      <c r="L179" s="265">
        <f t="shared" si="2"/>
        <v>2.829960004847897</v>
      </c>
      <c r="M179" s="1"/>
    </row>
    <row r="180" spans="1:13" ht="12.75">
      <c r="A180" s="15"/>
      <c r="B180" s="194"/>
      <c r="G180" s="15" t="s">
        <v>459</v>
      </c>
      <c r="H180" s="707" t="s">
        <v>547</v>
      </c>
      <c r="I180" s="37">
        <f t="shared" si="3"/>
        <v>983</v>
      </c>
      <c r="J180" s="37">
        <f t="shared" si="3"/>
        <v>983</v>
      </c>
      <c r="K180" s="37">
        <f t="shared" si="3"/>
        <v>864</v>
      </c>
      <c r="L180" s="265">
        <f t="shared" si="2"/>
        <v>87.8942014242116</v>
      </c>
      <c r="M180" s="1"/>
    </row>
    <row r="181" spans="1:13" s="192" customFormat="1" ht="15.75">
      <c r="A181" s="15"/>
      <c r="B181" s="194"/>
      <c r="C181"/>
      <c r="D181"/>
      <c r="E181"/>
      <c r="F181"/>
      <c r="G181" s="15" t="s">
        <v>416</v>
      </c>
      <c r="H181" s="707" t="s">
        <v>523</v>
      </c>
      <c r="I181" s="37">
        <f>I27</f>
        <v>4000</v>
      </c>
      <c r="J181" s="37">
        <v>0</v>
      </c>
      <c r="K181" s="37"/>
      <c r="L181" s="265"/>
      <c r="M181" s="398"/>
    </row>
    <row r="182" spans="1:13" ht="12.75">
      <c r="A182" s="15"/>
      <c r="B182" s="194"/>
      <c r="G182" s="15" t="s">
        <v>418</v>
      </c>
      <c r="H182" s="707" t="s">
        <v>518</v>
      </c>
      <c r="I182" s="37">
        <f>I31+I98+I83+I114+I129+I143+I159+I173</f>
        <v>283610</v>
      </c>
      <c r="J182" s="37">
        <f>J31+J98+J83+J114+J129+J143+J159+J173+J45</f>
        <v>418878</v>
      </c>
      <c r="K182" s="37">
        <f>K31+K98+K83+K114+K129+K143+K159+K173+K45</f>
        <v>51463</v>
      </c>
      <c r="L182" s="265">
        <f t="shared" si="2"/>
        <v>12.28591618561968</v>
      </c>
      <c r="M182" s="1"/>
    </row>
    <row r="183" spans="1:13" ht="12.75">
      <c r="A183" s="15"/>
      <c r="B183" s="194"/>
      <c r="G183" s="15" t="s">
        <v>1240</v>
      </c>
      <c r="H183" s="707" t="s">
        <v>1239</v>
      </c>
      <c r="I183" s="37"/>
      <c r="J183" s="37"/>
      <c r="K183" s="265">
        <f>K33+K144</f>
        <v>1968</v>
      </c>
      <c r="L183" s="265"/>
      <c r="M183" s="1"/>
    </row>
    <row r="184" spans="1:13" ht="15.75">
      <c r="A184" s="192"/>
      <c r="B184" s="192"/>
      <c r="C184" s="192"/>
      <c r="D184" s="192"/>
      <c r="E184" s="192"/>
      <c r="F184" s="192"/>
      <c r="G184" s="192"/>
      <c r="H184" s="708" t="s">
        <v>587</v>
      </c>
      <c r="I184" s="133">
        <f>SUM(I175:I182)</f>
        <v>1115918</v>
      </c>
      <c r="J184" s="133">
        <f>SUM(J175:J182)</f>
        <v>1623688</v>
      </c>
      <c r="K184" s="133">
        <f>SUM(K175:K183)</f>
        <v>1124802</v>
      </c>
      <c r="L184" s="133">
        <f t="shared" si="2"/>
        <v>69.27451579367465</v>
      </c>
      <c r="M184" s="1"/>
    </row>
    <row r="185" spans="1:13" ht="12.75">
      <c r="A185" s="1"/>
      <c r="B185" s="16"/>
      <c r="C185" s="1"/>
      <c r="D185" s="1"/>
      <c r="E185" s="1"/>
      <c r="F185" s="1"/>
      <c r="G185" s="1"/>
      <c r="H185" s="1"/>
      <c r="I185" s="16"/>
      <c r="J185" s="17"/>
      <c r="K185" s="17"/>
      <c r="L185" s="17"/>
      <c r="M185" s="1"/>
    </row>
    <row r="186" spans="1:13" ht="12.75">
      <c r="A186" s="1"/>
      <c r="B186" s="16"/>
      <c r="C186" s="1"/>
      <c r="D186" s="1"/>
      <c r="E186" s="1"/>
      <c r="F186" s="1"/>
      <c r="G186" s="1"/>
      <c r="H186" s="1"/>
      <c r="I186" s="16"/>
      <c r="J186" s="17"/>
      <c r="K186" s="17"/>
      <c r="L186" s="17"/>
      <c r="M186" s="1"/>
    </row>
    <row r="187" spans="1:13" ht="12.75">
      <c r="A187" s="1"/>
      <c r="B187" s="16"/>
      <c r="C187" s="1"/>
      <c r="D187" s="1"/>
      <c r="E187" s="1"/>
      <c r="F187" s="1"/>
      <c r="G187" s="1"/>
      <c r="H187" s="1"/>
      <c r="I187" s="16"/>
      <c r="J187" s="17"/>
      <c r="K187" s="17"/>
      <c r="L187" s="17"/>
      <c r="M187" s="1"/>
    </row>
    <row r="188" spans="1:13" ht="12.75">
      <c r="A188" s="1"/>
      <c r="B188" s="16"/>
      <c r="C188" s="1"/>
      <c r="D188" s="1"/>
      <c r="E188" s="1"/>
      <c r="F188" s="1"/>
      <c r="G188" s="1"/>
      <c r="H188" s="1"/>
      <c r="I188" s="16"/>
      <c r="J188" s="17"/>
      <c r="K188" s="17"/>
      <c r="L188" s="17"/>
      <c r="M188" s="1"/>
    </row>
    <row r="189" spans="1:13" ht="12.75">
      <c r="A189" s="1"/>
      <c r="B189" s="16"/>
      <c r="C189" s="1"/>
      <c r="D189" s="1"/>
      <c r="E189" s="1"/>
      <c r="F189" s="1"/>
      <c r="G189" s="1"/>
      <c r="H189" s="1"/>
      <c r="I189" s="16"/>
      <c r="J189" s="17"/>
      <c r="K189" s="17"/>
      <c r="L189" s="17"/>
      <c r="M189" s="1"/>
    </row>
    <row r="190" spans="1:13" ht="12.75">
      <c r="A190" s="1"/>
      <c r="B190" s="16"/>
      <c r="C190" s="1"/>
      <c r="D190" s="1"/>
      <c r="E190" s="1"/>
      <c r="F190" s="1"/>
      <c r="G190" s="1"/>
      <c r="H190" s="1"/>
      <c r="I190" s="16"/>
      <c r="J190" s="17"/>
      <c r="K190" s="17"/>
      <c r="L190" s="17"/>
      <c r="M190" s="1"/>
    </row>
    <row r="191" spans="1:13" ht="12.75">
      <c r="A191" s="1"/>
      <c r="B191" s="16"/>
      <c r="C191" s="1"/>
      <c r="D191" s="1"/>
      <c r="E191" s="1"/>
      <c r="F191" s="1"/>
      <c r="G191" s="1"/>
      <c r="H191" s="1"/>
      <c r="I191" s="16"/>
      <c r="J191" s="17"/>
      <c r="K191" s="17"/>
      <c r="L191" s="17"/>
      <c r="M191" s="1"/>
    </row>
    <row r="192" spans="1:13" ht="12.75">
      <c r="A192" s="1"/>
      <c r="B192" s="16"/>
      <c r="C192" s="1"/>
      <c r="D192" s="1"/>
      <c r="E192" s="1"/>
      <c r="F192" s="1"/>
      <c r="G192" s="1"/>
      <c r="H192" s="1"/>
      <c r="I192" s="16"/>
      <c r="J192" s="17"/>
      <c r="K192" s="17"/>
      <c r="L192" s="17"/>
      <c r="M192" s="1"/>
    </row>
    <row r="193" spans="1:13" ht="12.75">
      <c r="A193" s="1"/>
      <c r="B193" s="16"/>
      <c r="C193" s="1"/>
      <c r="D193" s="1"/>
      <c r="E193" s="1"/>
      <c r="F193" s="1"/>
      <c r="G193" s="1"/>
      <c r="H193" s="1"/>
      <c r="I193" s="16"/>
      <c r="J193" s="17"/>
      <c r="K193" s="17"/>
      <c r="L193" s="17"/>
      <c r="M193" s="1"/>
    </row>
    <row r="194" spans="1:13" ht="12.75">
      <c r="A194" s="1"/>
      <c r="B194" s="16"/>
      <c r="C194" s="1"/>
      <c r="D194" s="1"/>
      <c r="E194" s="1"/>
      <c r="F194" s="1"/>
      <c r="G194" s="1"/>
      <c r="H194" s="1"/>
      <c r="I194" s="16"/>
      <c r="J194" s="17"/>
      <c r="K194" s="17"/>
      <c r="L194" s="17"/>
      <c r="M194" s="1"/>
    </row>
    <row r="195" spans="1:13" ht="12.75">
      <c r="A195" s="1"/>
      <c r="B195" s="16"/>
      <c r="C195" s="1"/>
      <c r="D195" s="1"/>
      <c r="E195" s="1"/>
      <c r="F195" s="1"/>
      <c r="G195" s="1"/>
      <c r="H195" s="1"/>
      <c r="I195" s="16"/>
      <c r="J195" s="17"/>
      <c r="K195" s="17"/>
      <c r="L195" s="17"/>
      <c r="M195" s="1"/>
    </row>
    <row r="196" spans="1:13" ht="12.75">
      <c r="A196" s="1"/>
      <c r="B196" s="16"/>
      <c r="C196" s="1"/>
      <c r="D196" s="1"/>
      <c r="E196" s="1"/>
      <c r="F196" s="1"/>
      <c r="G196" s="1"/>
      <c r="H196" s="1"/>
      <c r="I196" s="16"/>
      <c r="J196" s="17"/>
      <c r="K196" s="17"/>
      <c r="L196" s="17"/>
      <c r="M196" s="1"/>
    </row>
    <row r="197" spans="1:13" ht="12.75">
      <c r="A197" s="1"/>
      <c r="B197" s="16"/>
      <c r="C197" s="1"/>
      <c r="D197" s="1"/>
      <c r="E197" s="1"/>
      <c r="F197" s="1"/>
      <c r="G197" s="1"/>
      <c r="H197" s="1"/>
      <c r="I197" s="16"/>
      <c r="J197" s="17"/>
      <c r="K197" s="17"/>
      <c r="L197" s="17"/>
      <c r="M197" s="1"/>
    </row>
    <row r="198" spans="1:13" ht="12.75">
      <c r="A198" s="1"/>
      <c r="B198" s="16"/>
      <c r="C198" s="1"/>
      <c r="D198" s="1"/>
      <c r="E198" s="1"/>
      <c r="F198" s="1"/>
      <c r="G198" s="1"/>
      <c r="H198" s="1"/>
      <c r="I198" s="16"/>
      <c r="J198" s="17"/>
      <c r="K198" s="17"/>
      <c r="L198" s="17"/>
      <c r="M198" s="1"/>
    </row>
  </sheetData>
  <sheetProtection/>
  <mergeCells count="31">
    <mergeCell ref="G86:H86"/>
    <mergeCell ref="G51:H51"/>
    <mergeCell ref="G101:H101"/>
    <mergeCell ref="F115:H115"/>
    <mergeCell ref="G32:H32"/>
    <mergeCell ref="G29:H29"/>
    <mergeCell ref="G30:H30"/>
    <mergeCell ref="G44:H44"/>
    <mergeCell ref="G173:H173"/>
    <mergeCell ref="F145:H145"/>
    <mergeCell ref="F160:H160"/>
    <mergeCell ref="G117:H117"/>
    <mergeCell ref="F130:H130"/>
    <mergeCell ref="G131:H131"/>
    <mergeCell ref="G143:H143"/>
    <mergeCell ref="G144:H144"/>
    <mergeCell ref="A1:K1"/>
    <mergeCell ref="A2:K2"/>
    <mergeCell ref="F99:H99"/>
    <mergeCell ref="F34:H34"/>
    <mergeCell ref="F46:H46"/>
    <mergeCell ref="G48:H48"/>
    <mergeCell ref="G36:H36"/>
    <mergeCell ref="G52:H52"/>
    <mergeCell ref="G72:H72"/>
    <mergeCell ref="F84:H84"/>
    <mergeCell ref="G5:H5"/>
    <mergeCell ref="G23:H23"/>
    <mergeCell ref="G24:H24"/>
    <mergeCell ref="G3:H3"/>
    <mergeCell ref="G13:H13"/>
  </mergeCells>
  <printOptions headings="1"/>
  <pageMargins left="0.75" right="0.75" top="1" bottom="1" header="0.5" footer="0.5"/>
  <pageSetup horizontalDpi="600" verticalDpi="600" orientation="landscape" paperSize="9" scale="70" r:id="rId1"/>
  <headerFooter alignWithMargins="0">
    <oddHeader>&amp;L1/a. melléklet a 11/2012. (IV.27.) önkormányzati rendelethez
ezer Ft-ban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56"/>
  <sheetViews>
    <sheetView zoomScalePageLayoutView="0" workbookViewId="0" topLeftCell="A31">
      <selection activeCell="F12" sqref="F12"/>
    </sheetView>
  </sheetViews>
  <sheetFormatPr defaultColWidth="9.140625" defaultRowHeight="12.75"/>
  <cols>
    <col min="1" max="1" width="50.421875" style="0" customWidth="1"/>
    <col min="2" max="2" width="15.8515625" style="36" customWidth="1"/>
    <col min="3" max="3" width="11.57421875" style="89" customWidth="1"/>
    <col min="4" max="4" width="10.7109375" style="89" customWidth="1"/>
    <col min="5" max="5" width="9.140625" style="36" customWidth="1"/>
  </cols>
  <sheetData>
    <row r="1" spans="1:5" ht="39" customHeight="1">
      <c r="A1" s="982" t="s">
        <v>934</v>
      </c>
      <c r="B1" s="982"/>
      <c r="C1" s="995"/>
      <c r="D1" s="995"/>
      <c r="E1" s="747"/>
    </row>
    <row r="2" spans="1:5" s="5" customFormat="1" ht="12.75">
      <c r="A2" s="975" t="s">
        <v>935</v>
      </c>
      <c r="B2" s="970"/>
      <c r="C2" s="970"/>
      <c r="D2" s="970"/>
      <c r="E2" s="748"/>
    </row>
    <row r="3" spans="1:5" s="275" customFormat="1" ht="30" customHeight="1">
      <c r="A3" s="166" t="s">
        <v>588</v>
      </c>
      <c r="B3" s="335" t="s">
        <v>928</v>
      </c>
      <c r="C3" s="334" t="s">
        <v>888</v>
      </c>
      <c r="D3" s="334" t="s">
        <v>903</v>
      </c>
      <c r="E3" s="336" t="s">
        <v>893</v>
      </c>
    </row>
    <row r="4" spans="1:5" ht="12.75">
      <c r="A4" s="320" t="s">
        <v>589</v>
      </c>
      <c r="B4" s="749">
        <v>89825</v>
      </c>
      <c r="C4" s="321">
        <v>90341</v>
      </c>
      <c r="D4" s="751">
        <v>21644</v>
      </c>
      <c r="E4" s="751">
        <f>(D4/C4)*100</f>
        <v>23.958114255985656</v>
      </c>
    </row>
    <row r="5" spans="1:5" ht="12.75">
      <c r="A5" s="320" t="s">
        <v>590</v>
      </c>
      <c r="B5" s="749">
        <v>7650</v>
      </c>
      <c r="C5" s="321">
        <v>7650</v>
      </c>
      <c r="D5" s="751">
        <v>7837</v>
      </c>
      <c r="E5" s="751">
        <f aca="true" t="shared" si="0" ref="E5:E55">(D5/C5)*100</f>
        <v>102.44444444444444</v>
      </c>
    </row>
    <row r="6" spans="1:5" ht="12.75">
      <c r="A6" s="320" t="s">
        <v>631</v>
      </c>
      <c r="B6" s="749">
        <v>1300</v>
      </c>
      <c r="C6" s="321">
        <v>1816</v>
      </c>
      <c r="D6" s="751">
        <v>1816</v>
      </c>
      <c r="E6" s="751">
        <f t="shared" si="0"/>
        <v>100</v>
      </c>
    </row>
    <row r="7" spans="1:5" ht="12.75">
      <c r="A7" s="320" t="s">
        <v>632</v>
      </c>
      <c r="B7" s="749">
        <v>1590</v>
      </c>
      <c r="C7" s="321">
        <v>1590</v>
      </c>
      <c r="D7" s="751">
        <v>1582</v>
      </c>
      <c r="E7" s="751">
        <f t="shared" si="0"/>
        <v>99.49685534591195</v>
      </c>
    </row>
    <row r="8" spans="1:5" ht="12.75">
      <c r="A8" s="322" t="s">
        <v>516</v>
      </c>
      <c r="B8" s="752">
        <f>B4+B7</f>
        <v>91415</v>
      </c>
      <c r="C8" s="326">
        <v>91931</v>
      </c>
      <c r="D8" s="753">
        <f>D4+D7</f>
        <v>23226</v>
      </c>
      <c r="E8" s="754">
        <f t="shared" si="0"/>
        <v>25.264600624381327</v>
      </c>
    </row>
    <row r="9" spans="1:5" s="325" customFormat="1" ht="12.75">
      <c r="A9" s="324" t="s">
        <v>374</v>
      </c>
      <c r="B9" s="755">
        <v>72000</v>
      </c>
      <c r="C9" s="321">
        <v>91696</v>
      </c>
      <c r="D9" s="756">
        <v>90655</v>
      </c>
      <c r="E9" s="757">
        <f t="shared" si="0"/>
        <v>98.86472692374804</v>
      </c>
    </row>
    <row r="10" spans="1:5" s="325" customFormat="1" ht="12.75">
      <c r="A10" s="324" t="s">
        <v>874</v>
      </c>
      <c r="B10" s="755">
        <v>0</v>
      </c>
      <c r="C10" s="321">
        <v>385</v>
      </c>
      <c r="D10" s="756">
        <v>385</v>
      </c>
      <c r="E10" s="757">
        <f t="shared" si="0"/>
        <v>100</v>
      </c>
    </row>
    <row r="11" spans="1:5" s="325" customFormat="1" ht="12.75">
      <c r="A11" s="324" t="s">
        <v>389</v>
      </c>
      <c r="B11" s="755">
        <v>179413</v>
      </c>
      <c r="C11" s="321">
        <v>182803</v>
      </c>
      <c r="D11" s="756">
        <v>182795</v>
      </c>
      <c r="E11" s="757">
        <f t="shared" si="0"/>
        <v>99.99562370420617</v>
      </c>
    </row>
    <row r="12" spans="1:5" s="325" customFormat="1" ht="12.75">
      <c r="A12" s="324" t="s">
        <v>633</v>
      </c>
      <c r="B12" s="755">
        <v>11156</v>
      </c>
      <c r="C12" s="321">
        <v>11156</v>
      </c>
      <c r="D12" s="756">
        <v>11373</v>
      </c>
      <c r="E12" s="757">
        <f t="shared" si="0"/>
        <v>101.9451416278236</v>
      </c>
    </row>
    <row r="13" spans="1:5" s="325" customFormat="1" ht="12.75">
      <c r="A13" s="322" t="s">
        <v>634</v>
      </c>
      <c r="B13" s="326">
        <f>SUM(B9:B12)</f>
        <v>262569</v>
      </c>
      <c r="C13" s="326">
        <v>286040</v>
      </c>
      <c r="D13" s="323">
        <f>SUM(D9:D12)</f>
        <v>285208</v>
      </c>
      <c r="E13" s="758">
        <f t="shared" si="0"/>
        <v>99.70913158998741</v>
      </c>
    </row>
    <row r="14" spans="1:5" s="325" customFormat="1" ht="12.75">
      <c r="A14" s="324" t="s">
        <v>635</v>
      </c>
      <c r="B14" s="750">
        <v>198145</v>
      </c>
      <c r="C14" s="321">
        <v>203091</v>
      </c>
      <c r="D14" s="759">
        <v>203091</v>
      </c>
      <c r="E14" s="751">
        <f t="shared" si="0"/>
        <v>100</v>
      </c>
    </row>
    <row r="15" spans="1:5" s="325" customFormat="1" ht="12.75">
      <c r="A15" s="324" t="s">
        <v>637</v>
      </c>
      <c r="B15" s="750">
        <v>1050</v>
      </c>
      <c r="C15" s="321">
        <v>53418</v>
      </c>
      <c r="D15" s="759">
        <v>53418</v>
      </c>
      <c r="E15" s="751">
        <f t="shared" si="0"/>
        <v>100</v>
      </c>
    </row>
    <row r="16" spans="1:5" s="325" customFormat="1" ht="12.75">
      <c r="A16" s="324" t="s">
        <v>636</v>
      </c>
      <c r="B16" s="750">
        <v>555</v>
      </c>
      <c r="C16" s="321">
        <v>50890</v>
      </c>
      <c r="D16" s="759">
        <v>50890</v>
      </c>
      <c r="E16" s="751">
        <f t="shared" si="0"/>
        <v>100</v>
      </c>
    </row>
    <row r="17" spans="1:5" s="325" customFormat="1" ht="12.75">
      <c r="A17" s="324" t="s">
        <v>795</v>
      </c>
      <c r="B17" s="750">
        <v>0</v>
      </c>
      <c r="C17" s="321">
        <v>4396</v>
      </c>
      <c r="D17" s="759">
        <v>4396</v>
      </c>
      <c r="E17" s="751">
        <f t="shared" si="0"/>
        <v>100</v>
      </c>
    </row>
    <row r="18" spans="1:5" s="325" customFormat="1" ht="12.75">
      <c r="A18" s="324" t="s">
        <v>813</v>
      </c>
      <c r="B18" s="750">
        <v>0</v>
      </c>
      <c r="C18" s="321">
        <v>8378</v>
      </c>
      <c r="D18" s="759">
        <v>8378</v>
      </c>
      <c r="E18" s="751">
        <f t="shared" si="0"/>
        <v>100</v>
      </c>
    </row>
    <row r="19" spans="1:5" s="325" customFormat="1" ht="12.75">
      <c r="A19" s="322" t="s">
        <v>521</v>
      </c>
      <c r="B19" s="760">
        <f>SUM(B14:B18)</f>
        <v>199750</v>
      </c>
      <c r="C19" s="760">
        <f>SUM(C14:C18)</f>
        <v>320173</v>
      </c>
      <c r="D19" s="753">
        <f>SUM(D14:D18)</f>
        <v>320173</v>
      </c>
      <c r="E19" s="754">
        <f t="shared" si="0"/>
        <v>100</v>
      </c>
    </row>
    <row r="20" spans="1:5" ht="12.75">
      <c r="A20" s="86" t="s">
        <v>401</v>
      </c>
      <c r="B20" s="761">
        <v>0</v>
      </c>
      <c r="C20" s="321">
        <v>26114</v>
      </c>
      <c r="D20" s="757">
        <v>26114</v>
      </c>
      <c r="E20" s="757">
        <f t="shared" si="0"/>
        <v>100</v>
      </c>
    </row>
    <row r="21" spans="1:5" ht="12.75">
      <c r="A21" s="327" t="s">
        <v>562</v>
      </c>
      <c r="B21" s="326">
        <f>SUM(B20:B20)</f>
        <v>0</v>
      </c>
      <c r="C21" s="326">
        <v>26114</v>
      </c>
      <c r="D21" s="323">
        <f>SUM(D20)</f>
        <v>26114</v>
      </c>
      <c r="E21" s="758">
        <f t="shared" si="0"/>
        <v>100</v>
      </c>
    </row>
    <row r="22" spans="1:5" ht="12.75">
      <c r="A22" s="320" t="s">
        <v>591</v>
      </c>
      <c r="B22" s="749">
        <v>4661</v>
      </c>
      <c r="C22" s="321">
        <v>5302</v>
      </c>
      <c r="D22" s="751">
        <v>5302</v>
      </c>
      <c r="E22" s="751">
        <f t="shared" si="0"/>
        <v>100</v>
      </c>
    </row>
    <row r="23" spans="1:5" ht="12.75">
      <c r="A23" s="320" t="s">
        <v>1171</v>
      </c>
      <c r="B23" s="749">
        <v>0</v>
      </c>
      <c r="C23" s="321"/>
      <c r="D23" s="751">
        <v>2367</v>
      </c>
      <c r="E23" s="751">
        <v>0</v>
      </c>
    </row>
    <row r="24" spans="1:5" ht="12.75">
      <c r="A24" s="328" t="s">
        <v>592</v>
      </c>
      <c r="B24" s="749">
        <v>11457</v>
      </c>
      <c r="C24" s="321">
        <v>12337</v>
      </c>
      <c r="D24" s="751">
        <v>7586</v>
      </c>
      <c r="E24" s="751">
        <v>0</v>
      </c>
    </row>
    <row r="25" spans="1:5" ht="12.75">
      <c r="A25" s="328" t="s">
        <v>800</v>
      </c>
      <c r="B25" s="749">
        <v>0</v>
      </c>
      <c r="C25" s="321">
        <v>16191</v>
      </c>
      <c r="D25" s="751">
        <v>16191</v>
      </c>
      <c r="E25" s="751">
        <f t="shared" si="0"/>
        <v>100</v>
      </c>
    </row>
    <row r="26" spans="1:5" ht="12.75">
      <c r="A26" s="328" t="s">
        <v>780</v>
      </c>
      <c r="B26" s="749">
        <v>1857</v>
      </c>
      <c r="C26" s="321">
        <v>2258</v>
      </c>
      <c r="D26" s="751">
        <v>2258</v>
      </c>
      <c r="E26" s="751">
        <f t="shared" si="0"/>
        <v>100</v>
      </c>
    </row>
    <row r="27" spans="1:5" ht="12.75">
      <c r="A27" s="328" t="s">
        <v>798</v>
      </c>
      <c r="B27" s="749">
        <v>0</v>
      </c>
      <c r="C27" s="321">
        <v>1439</v>
      </c>
      <c r="D27" s="751">
        <v>1439</v>
      </c>
      <c r="E27" s="751">
        <f t="shared" si="0"/>
        <v>100</v>
      </c>
    </row>
    <row r="28" spans="1:5" ht="12.75">
      <c r="A28" s="328" t="s">
        <v>796</v>
      </c>
      <c r="B28" s="749">
        <v>0</v>
      </c>
      <c r="C28" s="321">
        <v>1591</v>
      </c>
      <c r="D28" s="751">
        <v>1591</v>
      </c>
      <c r="E28" s="751">
        <f t="shared" si="0"/>
        <v>100</v>
      </c>
    </row>
    <row r="29" spans="1:5" ht="12.75">
      <c r="A29" s="328" t="s">
        <v>875</v>
      </c>
      <c r="B29" s="749">
        <v>0</v>
      </c>
      <c r="C29" s="321">
        <v>4257</v>
      </c>
      <c r="D29" s="751">
        <v>4257</v>
      </c>
      <c r="E29" s="751">
        <f t="shared" si="0"/>
        <v>100</v>
      </c>
    </row>
    <row r="30" spans="1:5" ht="12.75">
      <c r="A30" s="328" t="s">
        <v>876</v>
      </c>
      <c r="B30" s="749">
        <v>0</v>
      </c>
      <c r="C30" s="321">
        <v>1107</v>
      </c>
      <c r="D30" s="751">
        <v>1107</v>
      </c>
      <c r="E30" s="751">
        <f t="shared" si="0"/>
        <v>100</v>
      </c>
    </row>
    <row r="31" spans="1:5" ht="12.75">
      <c r="A31" s="328" t="s">
        <v>877</v>
      </c>
      <c r="B31" s="749">
        <v>0</v>
      </c>
      <c r="C31" s="321">
        <v>22039</v>
      </c>
      <c r="D31" s="751">
        <v>22039</v>
      </c>
      <c r="E31" s="751">
        <f t="shared" si="0"/>
        <v>100</v>
      </c>
    </row>
    <row r="32" spans="1:5" ht="12.75">
      <c r="A32" s="328" t="s">
        <v>920</v>
      </c>
      <c r="B32" s="749"/>
      <c r="C32" s="321">
        <v>4135</v>
      </c>
      <c r="D32" s="751">
        <v>4135</v>
      </c>
      <c r="E32" s="751">
        <f t="shared" si="0"/>
        <v>100</v>
      </c>
    </row>
    <row r="33" spans="1:5" ht="12.75">
      <c r="A33" s="328" t="s">
        <v>797</v>
      </c>
      <c r="B33" s="749">
        <v>0</v>
      </c>
      <c r="C33" s="321">
        <v>54</v>
      </c>
      <c r="D33" s="751">
        <v>54</v>
      </c>
      <c r="E33" s="751">
        <f t="shared" si="0"/>
        <v>100</v>
      </c>
    </row>
    <row r="34" spans="1:5" ht="12.75">
      <c r="A34" s="327" t="s">
        <v>593</v>
      </c>
      <c r="B34" s="760">
        <f>SUM(B22:B33)</f>
        <v>17975</v>
      </c>
      <c r="C34" s="326">
        <v>70710</v>
      </c>
      <c r="D34" s="753">
        <f>SUM(D22:D33)</f>
        <v>68326</v>
      </c>
      <c r="E34" s="754">
        <f t="shared" si="0"/>
        <v>96.62848253429502</v>
      </c>
    </row>
    <row r="35" spans="1:5" s="325" customFormat="1" ht="12.75">
      <c r="A35" s="329" t="s">
        <v>921</v>
      </c>
      <c r="B35" s="755">
        <v>0</v>
      </c>
      <c r="C35" s="321">
        <v>2812</v>
      </c>
      <c r="D35" s="756">
        <v>2812</v>
      </c>
      <c r="E35" s="757">
        <v>0</v>
      </c>
    </row>
    <row r="36" spans="1:5" s="325" customFormat="1" ht="12.75">
      <c r="A36" s="329" t="s">
        <v>654</v>
      </c>
      <c r="B36" s="755">
        <v>0</v>
      </c>
      <c r="C36" s="321">
        <v>0</v>
      </c>
      <c r="D36" s="756">
        <v>0</v>
      </c>
      <c r="E36" s="757">
        <v>0</v>
      </c>
    </row>
    <row r="37" spans="1:5" s="325" customFormat="1" ht="12.75">
      <c r="A37" s="273" t="s">
        <v>663</v>
      </c>
      <c r="B37" s="755">
        <v>2731</v>
      </c>
      <c r="C37" s="321">
        <v>2731</v>
      </c>
      <c r="D37" s="756">
        <v>2731</v>
      </c>
      <c r="E37" s="757">
        <f t="shared" si="0"/>
        <v>100</v>
      </c>
    </row>
    <row r="38" spans="1:5" s="325" customFormat="1" ht="12.75">
      <c r="A38" s="273" t="s">
        <v>664</v>
      </c>
      <c r="B38" s="755">
        <v>6459</v>
      </c>
      <c r="C38" s="321">
        <v>6459</v>
      </c>
      <c r="D38" s="756">
        <v>6459</v>
      </c>
      <c r="E38" s="757">
        <f t="shared" si="0"/>
        <v>100</v>
      </c>
    </row>
    <row r="39" spans="1:5" s="325" customFormat="1" ht="12.75">
      <c r="A39" s="194" t="s">
        <v>878</v>
      </c>
      <c r="B39" s="755">
        <v>0</v>
      </c>
      <c r="C39" s="321">
        <v>91275</v>
      </c>
      <c r="D39" s="756">
        <v>91275</v>
      </c>
      <c r="E39" s="757">
        <f t="shared" si="0"/>
        <v>100</v>
      </c>
    </row>
    <row r="40" spans="1:5" s="325" customFormat="1" ht="12.75">
      <c r="A40" s="273" t="s">
        <v>779</v>
      </c>
      <c r="B40" s="755">
        <v>9830</v>
      </c>
      <c r="C40" s="321">
        <v>0</v>
      </c>
      <c r="D40" s="756">
        <v>0</v>
      </c>
      <c r="E40" s="757">
        <v>0</v>
      </c>
    </row>
    <row r="41" spans="1:5" s="325" customFormat="1" ht="12.75">
      <c r="A41" s="273" t="s">
        <v>665</v>
      </c>
      <c r="B41" s="755">
        <v>20898</v>
      </c>
      <c r="C41" s="321">
        <v>43837</v>
      </c>
      <c r="D41" s="756">
        <v>43837</v>
      </c>
      <c r="E41" s="757">
        <f t="shared" si="0"/>
        <v>100</v>
      </c>
    </row>
    <row r="42" spans="1:5" s="325" customFormat="1" ht="12.75">
      <c r="A42" s="273" t="s">
        <v>666</v>
      </c>
      <c r="B42" s="755">
        <v>531</v>
      </c>
      <c r="C42" s="321">
        <v>531</v>
      </c>
      <c r="D42" s="756">
        <v>531</v>
      </c>
      <c r="E42" s="757">
        <f t="shared" si="0"/>
        <v>100</v>
      </c>
    </row>
    <row r="43" spans="1:5" s="325" customFormat="1" ht="12.75">
      <c r="A43" s="273" t="s">
        <v>667</v>
      </c>
      <c r="B43" s="755">
        <v>3212</v>
      </c>
      <c r="C43" s="321">
        <v>3212</v>
      </c>
      <c r="D43" s="756">
        <v>0</v>
      </c>
      <c r="E43" s="757">
        <f t="shared" si="0"/>
        <v>0</v>
      </c>
    </row>
    <row r="44" spans="1:5" s="325" customFormat="1" ht="12.75">
      <c r="A44" s="273" t="s">
        <v>902</v>
      </c>
      <c r="B44" s="755"/>
      <c r="C44" s="321">
        <v>19192</v>
      </c>
      <c r="D44" s="756">
        <v>19192</v>
      </c>
      <c r="E44" s="757">
        <f t="shared" si="0"/>
        <v>100</v>
      </c>
    </row>
    <row r="45" spans="1:5" ht="12.75">
      <c r="A45" s="327" t="s">
        <v>594</v>
      </c>
      <c r="B45" s="326">
        <f>SUM(B35:B43)</f>
        <v>43661</v>
      </c>
      <c r="C45" s="326">
        <v>170049</v>
      </c>
      <c r="D45" s="323">
        <f>SUM(D35:D44)</f>
        <v>166837</v>
      </c>
      <c r="E45" s="758">
        <f t="shared" si="0"/>
        <v>98.11113267352351</v>
      </c>
    </row>
    <row r="46" spans="1:5" s="325" customFormat="1" ht="12.75">
      <c r="A46" s="329" t="s">
        <v>673</v>
      </c>
      <c r="B46" s="750">
        <v>48105</v>
      </c>
      <c r="C46" s="321">
        <v>48105</v>
      </c>
      <c r="D46" s="759">
        <v>0</v>
      </c>
      <c r="E46" s="751">
        <f t="shared" si="0"/>
        <v>0</v>
      </c>
    </row>
    <row r="47" spans="1:5" s="325" customFormat="1" ht="12.75">
      <c r="A47" s="329" t="s">
        <v>799</v>
      </c>
      <c r="B47" s="750">
        <v>0</v>
      </c>
      <c r="C47" s="321">
        <v>180</v>
      </c>
      <c r="D47" s="759">
        <v>180</v>
      </c>
      <c r="E47" s="751">
        <f t="shared" si="0"/>
        <v>100</v>
      </c>
    </row>
    <row r="48" spans="1:5" ht="12.75">
      <c r="A48" s="327" t="s">
        <v>638</v>
      </c>
      <c r="B48" s="760">
        <f>SUM(B46)</f>
        <v>48105</v>
      </c>
      <c r="C48" s="326">
        <v>48285</v>
      </c>
      <c r="D48" s="753">
        <f>SUM(D46:D47)</f>
        <v>180</v>
      </c>
      <c r="E48" s="754">
        <f t="shared" si="0"/>
        <v>0.3727865796831314</v>
      </c>
    </row>
    <row r="49" spans="1:5" ht="12.75">
      <c r="A49" s="330" t="s">
        <v>595</v>
      </c>
      <c r="B49" s="331">
        <v>15752</v>
      </c>
      <c r="C49" s="326">
        <v>108828</v>
      </c>
      <c r="D49" s="323">
        <v>20512</v>
      </c>
      <c r="E49" s="758">
        <f t="shared" si="0"/>
        <v>18.848090564928142</v>
      </c>
    </row>
    <row r="50" spans="1:5" ht="12.75">
      <c r="A50" s="330" t="s">
        <v>596</v>
      </c>
      <c r="B50" s="762">
        <v>262792</v>
      </c>
      <c r="C50" s="326">
        <v>290434</v>
      </c>
      <c r="D50" s="753">
        <v>11382</v>
      </c>
      <c r="E50" s="754">
        <f t="shared" si="0"/>
        <v>3.918962655887396</v>
      </c>
    </row>
    <row r="51" spans="1:5" ht="25.5">
      <c r="A51" s="330" t="s">
        <v>597</v>
      </c>
      <c r="B51" s="331">
        <v>4000</v>
      </c>
      <c r="C51" s="326">
        <v>0</v>
      </c>
      <c r="D51" s="758">
        <v>0</v>
      </c>
      <c r="E51" s="758">
        <v>0</v>
      </c>
    </row>
    <row r="52" spans="1:5" ht="12.75">
      <c r="A52" s="320" t="s">
        <v>598</v>
      </c>
      <c r="B52" s="749">
        <v>983</v>
      </c>
      <c r="C52" s="321">
        <v>983</v>
      </c>
      <c r="D52" s="751">
        <v>864</v>
      </c>
      <c r="E52" s="751">
        <f t="shared" si="0"/>
        <v>87.89420142421159</v>
      </c>
    </row>
    <row r="53" spans="1:5" ht="12.75">
      <c r="A53" s="332" t="s">
        <v>599</v>
      </c>
      <c r="B53" s="762">
        <v>983</v>
      </c>
      <c r="C53" s="326">
        <v>983</v>
      </c>
      <c r="D53" s="753">
        <v>864</v>
      </c>
      <c r="E53" s="754">
        <f t="shared" si="0"/>
        <v>87.89420142421159</v>
      </c>
    </row>
    <row r="54" spans="1:5" ht="12.75">
      <c r="A54" s="332" t="s">
        <v>1241</v>
      </c>
      <c r="B54" s="762"/>
      <c r="C54" s="326"/>
      <c r="D54" s="753">
        <v>2400</v>
      </c>
      <c r="E54" s="754"/>
    </row>
    <row r="55" spans="1:5" ht="15">
      <c r="A55" s="333" t="s">
        <v>379</v>
      </c>
      <c r="B55" s="763">
        <f>B8+B13+B19+B21+B34+B45+B49+B50+B51+B53+B48</f>
        <v>947002</v>
      </c>
      <c r="C55" s="763">
        <f>C8+C13+C19+C21+C34+C45+C49+C50+C51+C53+C48</f>
        <v>1413547</v>
      </c>
      <c r="D55" s="764">
        <f>D8+D13+D19+D21+D34+D45+D48+D49+D50+D51+D53+D54</f>
        <v>925222</v>
      </c>
      <c r="E55" s="764">
        <f t="shared" si="0"/>
        <v>65.45392547966216</v>
      </c>
    </row>
    <row r="56" spans="3:4" ht="12.75">
      <c r="C56" s="36"/>
      <c r="D56" s="36"/>
    </row>
  </sheetData>
  <sheetProtection/>
  <mergeCells count="2">
    <mergeCell ref="A1:D1"/>
    <mergeCell ref="A2:D2"/>
  </mergeCells>
  <printOptions headings="1"/>
  <pageMargins left="0.75" right="0.75" top="1" bottom="1" header="0.5" footer="0.5"/>
  <pageSetup horizontalDpi="600" verticalDpi="600" orientation="landscape" paperSize="9" scale="85" r:id="rId1"/>
  <headerFooter alignWithMargins="0">
    <oddHeader>&amp;L1/b. melléklet a 11/2012. (IV.27.) önkormányzati rendelethez
ezer Ft-ban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11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33.57421875" style="0" customWidth="1"/>
    <col min="4" max="4" width="16.00390625" style="0" customWidth="1"/>
    <col min="5" max="5" width="13.8515625" style="0" bestFit="1" customWidth="1"/>
    <col min="6" max="6" width="11.7109375" style="0" customWidth="1"/>
    <col min="7" max="7" width="11.57421875" style="0" customWidth="1"/>
    <col min="8" max="8" width="12.7109375" style="0" customWidth="1"/>
  </cols>
  <sheetData>
    <row r="1" spans="1:9" ht="18" customHeight="1">
      <c r="A1" s="971" t="s">
        <v>936</v>
      </c>
      <c r="B1" s="971"/>
      <c r="C1" s="971"/>
      <c r="D1" s="971"/>
      <c r="E1" s="971"/>
      <c r="F1" s="971"/>
      <c r="G1" s="971"/>
      <c r="H1" s="565"/>
      <c r="I1" s="390"/>
    </row>
    <row r="2" spans="1:9" ht="18.75" thickBot="1">
      <c r="A2" s="972" t="s">
        <v>658</v>
      </c>
      <c r="B2" s="972"/>
      <c r="C2" s="972"/>
      <c r="D2" s="972"/>
      <c r="E2" s="972"/>
      <c r="F2" s="972"/>
      <c r="G2" s="972"/>
      <c r="H2" s="774"/>
      <c r="I2" s="390"/>
    </row>
    <row r="3" spans="1:8" s="275" customFormat="1" ht="32.25" thickBot="1">
      <c r="A3" s="399" t="s">
        <v>436</v>
      </c>
      <c r="B3" s="400" t="s">
        <v>437</v>
      </c>
      <c r="C3" s="400" t="s">
        <v>438</v>
      </c>
      <c r="D3" s="401" t="s">
        <v>789</v>
      </c>
      <c r="E3" s="567" t="s">
        <v>888</v>
      </c>
      <c r="F3" s="567" t="s">
        <v>903</v>
      </c>
      <c r="G3" s="568" t="s">
        <v>887</v>
      </c>
      <c r="H3" s="568" t="s">
        <v>927</v>
      </c>
    </row>
    <row r="4" spans="1:8" ht="12.75">
      <c r="A4" s="43" t="s">
        <v>393</v>
      </c>
      <c r="B4" s="43"/>
      <c r="C4" s="43" t="s">
        <v>429</v>
      </c>
      <c r="D4" s="172">
        <f>D5+D6+D7+D8+D9+D10+D12+D14+D11+D13</f>
        <v>652374</v>
      </c>
      <c r="E4" s="765">
        <v>860075</v>
      </c>
      <c r="F4" s="566">
        <f>F5+F6+F7+F8+F9+F10+F11+F12+F13+F14+F15</f>
        <v>770709</v>
      </c>
      <c r="G4" s="775">
        <f>(F4/E4)*100</f>
        <v>89.60951079847688</v>
      </c>
      <c r="H4" s="765">
        <f>(F4/$F$26)*100</f>
        <v>74.55871853759429</v>
      </c>
    </row>
    <row r="5" spans="1:8" ht="12.75">
      <c r="A5" s="2"/>
      <c r="B5" s="31">
        <v>39083</v>
      </c>
      <c r="C5" s="2" t="s">
        <v>380</v>
      </c>
      <c r="D5" s="173">
        <v>282489</v>
      </c>
      <c r="E5" s="766">
        <v>338259</v>
      </c>
      <c r="F5" s="4">
        <v>330844</v>
      </c>
      <c r="G5" s="363">
        <f aca="true" t="shared" si="0" ref="G5:G26">(F5/E5)*100</f>
        <v>97.807892768559</v>
      </c>
      <c r="H5" s="777">
        <f aca="true" t="shared" si="1" ref="H5:H26">(F5/$F$26)*100</f>
        <v>32.0059901673029</v>
      </c>
    </row>
    <row r="6" spans="1:8" ht="12.75">
      <c r="A6" s="2"/>
      <c r="B6" s="31">
        <v>39084</v>
      </c>
      <c r="C6" s="2" t="s">
        <v>465</v>
      </c>
      <c r="D6" s="173">
        <v>74967</v>
      </c>
      <c r="E6" s="766">
        <v>87786</v>
      </c>
      <c r="F6" s="4">
        <v>84262</v>
      </c>
      <c r="G6" s="363">
        <f t="shared" si="0"/>
        <v>95.98569247943864</v>
      </c>
      <c r="H6" s="777">
        <f t="shared" si="1"/>
        <v>8.151541945682185</v>
      </c>
    </row>
    <row r="7" spans="1:8" ht="12.75">
      <c r="A7" s="2"/>
      <c r="B7" s="31">
        <v>39085</v>
      </c>
      <c r="C7" s="2" t="s">
        <v>355</v>
      </c>
      <c r="D7" s="173">
        <v>239487</v>
      </c>
      <c r="E7" s="766">
        <v>318703</v>
      </c>
      <c r="F7" s="4">
        <v>301233</v>
      </c>
      <c r="G7" s="363">
        <f t="shared" si="0"/>
        <v>94.5184074200745</v>
      </c>
      <c r="H7" s="777">
        <f t="shared" si="1"/>
        <v>29.14140935325154</v>
      </c>
    </row>
    <row r="8" spans="1:8" ht="12.75">
      <c r="A8" s="2"/>
      <c r="B8" s="31">
        <v>39086</v>
      </c>
      <c r="C8" s="2" t="s">
        <v>421</v>
      </c>
      <c r="D8" s="173">
        <v>2868</v>
      </c>
      <c r="E8" s="766">
        <v>2868</v>
      </c>
      <c r="F8" s="4">
        <v>2703</v>
      </c>
      <c r="G8" s="363">
        <f t="shared" si="0"/>
        <v>94.24686192468619</v>
      </c>
      <c r="H8" s="777">
        <f t="shared" si="1"/>
        <v>0.2614893769335993</v>
      </c>
    </row>
    <row r="9" spans="1:8" ht="12.75">
      <c r="A9" s="2"/>
      <c r="B9" s="31">
        <v>39087</v>
      </c>
      <c r="C9" s="2" t="s">
        <v>466</v>
      </c>
      <c r="D9" s="173">
        <v>13974</v>
      </c>
      <c r="E9" s="766">
        <v>14553</v>
      </c>
      <c r="F9" s="4">
        <v>11091</v>
      </c>
      <c r="G9" s="363">
        <f t="shared" si="0"/>
        <v>76.21109049680477</v>
      </c>
      <c r="H9" s="777">
        <f t="shared" si="1"/>
        <v>1.072948087151517</v>
      </c>
    </row>
    <row r="10" spans="1:8" ht="12.75">
      <c r="A10" s="2"/>
      <c r="B10" s="31">
        <v>39088</v>
      </c>
      <c r="C10" s="2" t="s">
        <v>441</v>
      </c>
      <c r="D10" s="173">
        <v>10560</v>
      </c>
      <c r="E10" s="766">
        <v>14618</v>
      </c>
      <c r="F10" s="4">
        <v>13774</v>
      </c>
      <c r="G10" s="363">
        <f t="shared" si="0"/>
        <v>94.22629634696949</v>
      </c>
      <c r="H10" s="777">
        <f t="shared" si="1"/>
        <v>1.332502655524749</v>
      </c>
    </row>
    <row r="11" spans="1:8" ht="12.75">
      <c r="A11" s="2"/>
      <c r="B11" s="31">
        <v>39089</v>
      </c>
      <c r="C11" s="2" t="s">
        <v>467</v>
      </c>
      <c r="D11" s="173">
        <v>23700</v>
      </c>
      <c r="E11" s="766">
        <v>73881</v>
      </c>
      <c r="F11" s="4">
        <v>71823</v>
      </c>
      <c r="G11" s="363">
        <f t="shared" si="0"/>
        <v>97.21443943639095</v>
      </c>
      <c r="H11" s="777">
        <f t="shared" si="1"/>
        <v>6.948187761561932</v>
      </c>
    </row>
    <row r="12" spans="1:8" ht="12.75">
      <c r="A12" s="2"/>
      <c r="B12" s="31">
        <v>39090</v>
      </c>
      <c r="C12" s="2" t="s">
        <v>460</v>
      </c>
      <c r="D12" s="173"/>
      <c r="E12" s="766">
        <v>0</v>
      </c>
      <c r="F12" s="4">
        <v>0</v>
      </c>
      <c r="G12" s="363">
        <v>0</v>
      </c>
      <c r="H12" s="777">
        <f t="shared" si="1"/>
        <v>0</v>
      </c>
    </row>
    <row r="13" spans="1:8" ht="12.75">
      <c r="A13" s="2"/>
      <c r="B13" s="31">
        <v>39091</v>
      </c>
      <c r="C13" s="2" t="s">
        <v>509</v>
      </c>
      <c r="D13" s="173">
        <v>1100</v>
      </c>
      <c r="E13" s="766">
        <v>6378</v>
      </c>
      <c r="F13" s="4">
        <v>0</v>
      </c>
      <c r="G13" s="363">
        <f t="shared" si="0"/>
        <v>0</v>
      </c>
      <c r="H13" s="777">
        <f t="shared" si="1"/>
        <v>0</v>
      </c>
    </row>
    <row r="14" spans="1:8" ht="12.75">
      <c r="A14" s="2"/>
      <c r="B14" s="66" t="s">
        <v>511</v>
      </c>
      <c r="C14" s="2" t="s">
        <v>510</v>
      </c>
      <c r="D14" s="173">
        <v>3229</v>
      </c>
      <c r="E14" s="766">
        <v>3029</v>
      </c>
      <c r="F14" s="4">
        <v>0</v>
      </c>
      <c r="G14" s="363"/>
      <c r="H14" s="777">
        <f t="shared" si="1"/>
        <v>0</v>
      </c>
    </row>
    <row r="15" spans="1:11" ht="12.75">
      <c r="A15" s="2"/>
      <c r="B15" s="101" t="s">
        <v>1238</v>
      </c>
      <c r="C15" s="36" t="s">
        <v>1237</v>
      </c>
      <c r="D15" s="2"/>
      <c r="E15" s="766"/>
      <c r="F15" s="4">
        <v>-45021</v>
      </c>
      <c r="G15" s="363">
        <f>(F14/E14)*100</f>
        <v>0</v>
      </c>
      <c r="H15" s="777"/>
      <c r="J15" s="1"/>
      <c r="K15" s="1"/>
    </row>
    <row r="16" spans="1:11" ht="12.75">
      <c r="A16" s="45" t="s">
        <v>399</v>
      </c>
      <c r="B16" s="46"/>
      <c r="C16" s="45" t="s">
        <v>356</v>
      </c>
      <c r="D16" s="174">
        <f>D17+D18+D19+D20+D21+D22</f>
        <v>459173</v>
      </c>
      <c r="E16" s="765">
        <v>759098</v>
      </c>
      <c r="F16" s="44">
        <f>F17+F18+F19+F20+F21+F22+F23</f>
        <v>258470</v>
      </c>
      <c r="G16" s="244">
        <f t="shared" si="0"/>
        <v>34.04962205143473</v>
      </c>
      <c r="H16" s="765">
        <f t="shared" si="1"/>
        <v>25.004498429902856</v>
      </c>
      <c r="J16" s="1"/>
      <c r="K16" s="1"/>
    </row>
    <row r="17" spans="1:11" ht="12.75">
      <c r="A17" s="2"/>
      <c r="B17" s="31">
        <v>39114</v>
      </c>
      <c r="C17" s="2" t="s">
        <v>431</v>
      </c>
      <c r="D17" s="173">
        <v>129994</v>
      </c>
      <c r="E17" s="766">
        <v>264408</v>
      </c>
      <c r="F17" s="4">
        <v>85631</v>
      </c>
      <c r="G17" s="363">
        <f t="shared" si="0"/>
        <v>32.385933859792445</v>
      </c>
      <c r="H17" s="777">
        <f t="shared" si="1"/>
        <v>8.283979591639305</v>
      </c>
      <c r="J17" s="1"/>
      <c r="K17" s="1"/>
    </row>
    <row r="18" spans="1:11" ht="12.75">
      <c r="A18" s="2"/>
      <c r="B18" s="31">
        <v>39115</v>
      </c>
      <c r="C18" s="2" t="s">
        <v>469</v>
      </c>
      <c r="D18" s="173">
        <v>12621</v>
      </c>
      <c r="E18" s="766">
        <v>208667</v>
      </c>
      <c r="F18" s="4">
        <v>137954</v>
      </c>
      <c r="G18" s="363">
        <f t="shared" si="0"/>
        <v>66.11203496480037</v>
      </c>
      <c r="H18" s="777">
        <v>12</v>
      </c>
      <c r="J18" s="1"/>
      <c r="K18" s="1"/>
    </row>
    <row r="19" spans="1:8" ht="12.75">
      <c r="A19" s="2"/>
      <c r="B19" s="31">
        <v>39116</v>
      </c>
      <c r="C19" s="2" t="s">
        <v>470</v>
      </c>
      <c r="D19" s="173">
        <v>3212</v>
      </c>
      <c r="E19" s="766">
        <v>40802</v>
      </c>
      <c r="F19" s="4">
        <v>0</v>
      </c>
      <c r="G19" s="363">
        <f t="shared" si="0"/>
        <v>0</v>
      </c>
      <c r="H19" s="777">
        <f t="shared" si="1"/>
        <v>0</v>
      </c>
    </row>
    <row r="20" spans="1:8" ht="12.75">
      <c r="A20" s="2"/>
      <c r="B20" s="31">
        <v>39117</v>
      </c>
      <c r="C20" s="2" t="s">
        <v>462</v>
      </c>
      <c r="D20" s="173">
        <v>1500</v>
      </c>
      <c r="E20" s="766">
        <v>33652</v>
      </c>
      <c r="F20" s="4">
        <v>32152</v>
      </c>
      <c r="G20" s="363">
        <f t="shared" si="0"/>
        <v>95.54261262332105</v>
      </c>
      <c r="H20" s="777">
        <f t="shared" si="1"/>
        <v>3.11039824164598</v>
      </c>
    </row>
    <row r="21" spans="1:8" ht="12.75">
      <c r="A21" s="2"/>
      <c r="B21" s="31">
        <v>39118</v>
      </c>
      <c r="C21" s="2" t="s">
        <v>432</v>
      </c>
      <c r="D21" s="173">
        <v>303241</v>
      </c>
      <c r="E21" s="766">
        <v>208824</v>
      </c>
      <c r="F21" s="4">
        <v>0</v>
      </c>
      <c r="G21" s="363">
        <f t="shared" si="0"/>
        <v>0</v>
      </c>
      <c r="H21" s="777">
        <f t="shared" si="1"/>
        <v>0</v>
      </c>
    </row>
    <row r="22" spans="1:8" ht="12.75">
      <c r="A22" s="2"/>
      <c r="B22" s="31">
        <v>39850</v>
      </c>
      <c r="C22" s="2" t="s">
        <v>508</v>
      </c>
      <c r="D22" s="173">
        <v>8605</v>
      </c>
      <c r="E22" s="766">
        <v>2605</v>
      </c>
      <c r="F22" s="4">
        <v>2593</v>
      </c>
      <c r="G22" s="363">
        <f t="shared" si="0"/>
        <v>99.53934740882917</v>
      </c>
      <c r="H22" s="777">
        <f t="shared" si="1"/>
        <v>0.25084792985158083</v>
      </c>
    </row>
    <row r="23" spans="1:8" ht="12.75">
      <c r="A23" s="2"/>
      <c r="B23" s="31">
        <v>40581</v>
      </c>
      <c r="C23" s="36" t="s">
        <v>879</v>
      </c>
      <c r="D23" s="173"/>
      <c r="E23" s="766">
        <v>140</v>
      </c>
      <c r="F23" s="4">
        <v>140</v>
      </c>
      <c r="G23" s="363">
        <f t="shared" si="0"/>
        <v>100</v>
      </c>
      <c r="H23" s="777">
        <f t="shared" si="1"/>
        <v>0.013543659922568962</v>
      </c>
    </row>
    <row r="24" spans="1:8" ht="12.75">
      <c r="A24" s="45" t="s">
        <v>403</v>
      </c>
      <c r="B24" s="46"/>
      <c r="C24" s="45" t="s">
        <v>439</v>
      </c>
      <c r="D24" s="174">
        <v>4371</v>
      </c>
      <c r="E24" s="765">
        <v>4515</v>
      </c>
      <c r="F24" s="44">
        <v>4515</v>
      </c>
      <c r="G24" s="244">
        <f t="shared" si="0"/>
        <v>100</v>
      </c>
      <c r="H24" s="765">
        <f t="shared" si="1"/>
        <v>0.436783032502849</v>
      </c>
    </row>
    <row r="25" spans="1:8" ht="13.5" thickBot="1">
      <c r="A25" s="233"/>
      <c r="B25" s="31">
        <v>39142</v>
      </c>
      <c r="C25" s="2" t="s">
        <v>468</v>
      </c>
      <c r="D25" s="4">
        <v>4371</v>
      </c>
      <c r="E25" s="767">
        <v>4515</v>
      </c>
      <c r="F25" s="4">
        <v>4515</v>
      </c>
      <c r="G25" s="363">
        <f>(F25/E25)*100</f>
        <v>100</v>
      </c>
      <c r="H25" s="778">
        <f t="shared" si="1"/>
        <v>0.436783032502849</v>
      </c>
    </row>
    <row r="26" spans="1:8" s="192" customFormat="1" ht="16.5" thickBot="1">
      <c r="A26" s="768" t="s">
        <v>378</v>
      </c>
      <c r="B26" s="769"/>
      <c r="C26" s="770"/>
      <c r="D26" s="771">
        <f>D4+D16+D24</f>
        <v>1115918</v>
      </c>
      <c r="E26" s="772">
        <v>1623688</v>
      </c>
      <c r="F26" s="773">
        <f>F4+F16+F24</f>
        <v>1033694</v>
      </c>
      <c r="G26" s="776">
        <f t="shared" si="0"/>
        <v>63.6633392622228</v>
      </c>
      <c r="H26" s="342">
        <f t="shared" si="1"/>
        <v>100</v>
      </c>
    </row>
    <row r="27" spans="2:8" ht="12.75">
      <c r="B27" s="20"/>
      <c r="E27" s="19"/>
      <c r="F27" s="19"/>
      <c r="G27" s="19"/>
      <c r="H27" s="19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</sheetData>
  <sheetProtection/>
  <mergeCells count="2">
    <mergeCell ref="A1:G1"/>
    <mergeCell ref="A2:G2"/>
  </mergeCells>
  <printOptions headings="1"/>
  <pageMargins left="0.75" right="0.75" top="1" bottom="1" header="0.5" footer="0.5"/>
  <pageSetup horizontalDpi="600" verticalDpi="600" orientation="landscape" paperSize="9" scale="80" r:id="rId1"/>
  <headerFooter alignWithMargins="0">
    <oddHeader>&amp;L2. melléklet a 11/2012. (IV.27.) önkormányzati rendelethez
ezer Ft-ban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167"/>
  <sheetViews>
    <sheetView zoomScalePageLayoutView="0" workbookViewId="0" topLeftCell="A151">
      <selection activeCell="H124" sqref="H124"/>
    </sheetView>
  </sheetViews>
  <sheetFormatPr defaultColWidth="9.140625" defaultRowHeight="12.75"/>
  <cols>
    <col min="1" max="1" width="5.7109375" style="0" customWidth="1"/>
    <col min="2" max="2" width="4.8515625" style="0" customWidth="1"/>
    <col min="3" max="3" width="5.7109375" style="0" customWidth="1"/>
    <col min="4" max="4" width="5.8515625" style="0" customWidth="1"/>
    <col min="5" max="5" width="34.7109375" style="0" customWidth="1"/>
    <col min="6" max="6" width="14.140625" style="0" customWidth="1"/>
    <col min="7" max="7" width="11.28125" style="19" customWidth="1"/>
    <col min="8" max="8" width="11.28125" style="0" customWidth="1"/>
    <col min="9" max="9" width="11.8515625" style="0" customWidth="1"/>
  </cols>
  <sheetData>
    <row r="1" spans="1:10" s="192" customFormat="1" ht="42" customHeight="1">
      <c r="A1" s="973" t="s">
        <v>937</v>
      </c>
      <c r="B1" s="973"/>
      <c r="C1" s="973"/>
      <c r="D1" s="973"/>
      <c r="E1" s="973"/>
      <c r="F1" s="973"/>
      <c r="G1" s="974"/>
      <c r="H1" s="974"/>
      <c r="I1" s="402"/>
      <c r="J1" s="403"/>
    </row>
    <row r="2" spans="1:10" s="1" customFormat="1" ht="18">
      <c r="A2" s="966" t="s">
        <v>938</v>
      </c>
      <c r="B2" s="967"/>
      <c r="C2" s="967"/>
      <c r="D2" s="967"/>
      <c r="E2" s="967"/>
      <c r="F2" s="967"/>
      <c r="G2" s="967"/>
      <c r="H2" s="967"/>
      <c r="I2" s="404"/>
      <c r="J2" s="405"/>
    </row>
    <row r="3" spans="1:7" ht="18">
      <c r="A3" s="965"/>
      <c r="B3" s="1005"/>
      <c r="C3" s="1005"/>
      <c r="D3" s="1005"/>
      <c r="E3" s="1005"/>
      <c r="F3" s="32"/>
      <c r="G3"/>
    </row>
    <row r="4" spans="1:9" s="275" customFormat="1" ht="34.5" thickBot="1">
      <c r="A4" s="41" t="s">
        <v>434</v>
      </c>
      <c r="B4" s="41" t="s">
        <v>435</v>
      </c>
      <c r="C4" s="41" t="s">
        <v>436</v>
      </c>
      <c r="D4" s="41" t="s">
        <v>437</v>
      </c>
      <c r="E4" s="41" t="s">
        <v>438</v>
      </c>
      <c r="F4" s="62" t="s">
        <v>789</v>
      </c>
      <c r="G4" s="408" t="s">
        <v>929</v>
      </c>
      <c r="H4" s="274" t="s">
        <v>889</v>
      </c>
      <c r="I4" s="274" t="s">
        <v>887</v>
      </c>
    </row>
    <row r="5" spans="1:6" ht="12.75">
      <c r="A5" s="5" t="s">
        <v>350</v>
      </c>
      <c r="B5" s="5"/>
      <c r="C5" s="5"/>
      <c r="D5" s="1009" t="s">
        <v>600</v>
      </c>
      <c r="E5" s="1010"/>
      <c r="F5" s="19"/>
    </row>
    <row r="6" spans="2:6" ht="12.75">
      <c r="B6" t="s">
        <v>350</v>
      </c>
      <c r="D6" s="1017" t="s">
        <v>359</v>
      </c>
      <c r="E6" s="1018"/>
      <c r="F6" s="19"/>
    </row>
    <row r="7" spans="3:6" ht="12.75">
      <c r="C7" t="s">
        <v>393</v>
      </c>
      <c r="D7" s="20"/>
      <c r="E7" t="s">
        <v>429</v>
      </c>
      <c r="F7" s="19"/>
    </row>
    <row r="8" spans="4:9" ht="12.75">
      <c r="D8" s="20">
        <v>39083</v>
      </c>
      <c r="E8" t="s">
        <v>380</v>
      </c>
      <c r="F8" s="19">
        <v>71195</v>
      </c>
      <c r="G8" s="19">
        <v>86798</v>
      </c>
      <c r="H8" s="19">
        <v>86177</v>
      </c>
      <c r="I8" s="19">
        <f>H8/G8%</f>
        <v>99.28454572686006</v>
      </c>
    </row>
    <row r="9" spans="4:9" ht="12.75">
      <c r="D9" s="20">
        <v>39084</v>
      </c>
      <c r="E9" t="s">
        <v>601</v>
      </c>
      <c r="F9" s="19">
        <v>17803</v>
      </c>
      <c r="G9" s="19">
        <v>21454</v>
      </c>
      <c r="H9" s="19">
        <v>21231</v>
      </c>
      <c r="I9" s="19">
        <f aca="true" t="shared" si="0" ref="I9:I71">H9/G9%</f>
        <v>98.96056679407104</v>
      </c>
    </row>
    <row r="10" spans="4:9" ht="12.75">
      <c r="D10" s="20">
        <v>39085</v>
      </c>
      <c r="E10" t="s">
        <v>355</v>
      </c>
      <c r="F10" s="19">
        <v>53626</v>
      </c>
      <c r="G10" s="19">
        <v>99000</v>
      </c>
      <c r="H10" s="19">
        <v>92561</v>
      </c>
      <c r="I10" s="19">
        <f t="shared" si="0"/>
        <v>93.49595959595959</v>
      </c>
    </row>
    <row r="11" spans="4:9" ht="12.75">
      <c r="D11" s="20">
        <v>39087</v>
      </c>
      <c r="E11" t="s">
        <v>602</v>
      </c>
      <c r="F11" s="19"/>
      <c r="G11" s="19">
        <v>0</v>
      </c>
      <c r="H11" s="19">
        <v>0</v>
      </c>
      <c r="I11" s="19"/>
    </row>
    <row r="12" spans="4:9" ht="12.75">
      <c r="D12" s="20">
        <v>39088</v>
      </c>
      <c r="E12" t="s">
        <v>603</v>
      </c>
      <c r="F12" s="19">
        <v>2650</v>
      </c>
      <c r="G12" s="19">
        <v>2426</v>
      </c>
      <c r="H12" s="19">
        <v>2376</v>
      </c>
      <c r="I12" s="19">
        <f t="shared" si="0"/>
        <v>97.93899422918383</v>
      </c>
    </row>
    <row r="13" spans="4:9" ht="12.75">
      <c r="D13" s="20">
        <v>39089</v>
      </c>
      <c r="E13" t="s">
        <v>604</v>
      </c>
      <c r="F13" s="19"/>
      <c r="G13" s="19">
        <v>0</v>
      </c>
      <c r="H13" s="19">
        <v>0</v>
      </c>
      <c r="I13" s="19"/>
    </row>
    <row r="14" spans="4:9" ht="12.75">
      <c r="D14" s="20">
        <v>39090</v>
      </c>
      <c r="E14" t="s">
        <v>605</v>
      </c>
      <c r="F14" s="19"/>
      <c r="G14" s="19">
        <v>0</v>
      </c>
      <c r="H14" s="19">
        <v>0</v>
      </c>
      <c r="I14" s="19"/>
    </row>
    <row r="15" spans="4:9" ht="12.75">
      <c r="D15" s="20">
        <v>39091</v>
      </c>
      <c r="E15" t="s">
        <v>509</v>
      </c>
      <c r="F15" s="19">
        <v>1000</v>
      </c>
      <c r="G15" s="19">
        <v>6378</v>
      </c>
      <c r="H15" s="19">
        <v>0</v>
      </c>
      <c r="I15" s="19">
        <f t="shared" si="0"/>
        <v>0</v>
      </c>
    </row>
    <row r="16" spans="4:9" ht="12.75">
      <c r="D16" s="101" t="s">
        <v>511</v>
      </c>
      <c r="E16" t="s">
        <v>510</v>
      </c>
      <c r="F16" s="19">
        <v>780</v>
      </c>
      <c r="G16" s="19">
        <v>780</v>
      </c>
      <c r="H16" s="19">
        <v>0</v>
      </c>
      <c r="I16" s="19">
        <f t="shared" si="0"/>
        <v>0</v>
      </c>
    </row>
    <row r="17" spans="4:9" ht="12.75">
      <c r="D17" s="20">
        <v>40918</v>
      </c>
      <c r="E17" s="36" t="s">
        <v>1237</v>
      </c>
      <c r="H17" s="19">
        <v>-50700</v>
      </c>
      <c r="I17" s="19"/>
    </row>
    <row r="18" spans="1:9" ht="12.75">
      <c r="A18" s="102"/>
      <c r="B18" s="102"/>
      <c r="C18" s="102"/>
      <c r="D18" s="103"/>
      <c r="E18" s="102" t="s">
        <v>378</v>
      </c>
      <c r="F18" s="104">
        <f>SUM(F8:F16)</f>
        <v>147054</v>
      </c>
      <c r="G18" s="104">
        <f>SUM(G8:G16)</f>
        <v>216836</v>
      </c>
      <c r="H18" s="104">
        <f>SUM(H8:H17)</f>
        <v>151645</v>
      </c>
      <c r="I18" s="175">
        <f t="shared" si="0"/>
        <v>69.93534283974985</v>
      </c>
    </row>
    <row r="19" spans="1:9" ht="12.75">
      <c r="A19" s="5"/>
      <c r="B19" s="22" t="s">
        <v>566</v>
      </c>
      <c r="C19" s="22"/>
      <c r="D19" s="105" t="s">
        <v>553</v>
      </c>
      <c r="E19" s="106"/>
      <c r="F19" s="95"/>
      <c r="H19" s="19"/>
      <c r="I19" s="19"/>
    </row>
    <row r="20" spans="1:9" ht="12.75">
      <c r="A20" s="5"/>
      <c r="B20" s="22"/>
      <c r="C20" s="22" t="s">
        <v>393</v>
      </c>
      <c r="D20" s="21"/>
      <c r="E20" s="22" t="s">
        <v>429</v>
      </c>
      <c r="F20" s="95"/>
      <c r="H20" s="19"/>
      <c r="I20" s="19"/>
    </row>
    <row r="21" spans="1:9" ht="12.75">
      <c r="A21" s="5"/>
      <c r="B21" s="22"/>
      <c r="C21" s="22"/>
      <c r="D21" s="21">
        <v>39448</v>
      </c>
      <c r="E21" s="22" t="s">
        <v>380</v>
      </c>
      <c r="F21" s="95">
        <v>9790</v>
      </c>
      <c r="G21" s="19">
        <v>12030</v>
      </c>
      <c r="H21" s="19">
        <v>10194</v>
      </c>
      <c r="I21" s="19">
        <f t="shared" si="0"/>
        <v>84.73815461346634</v>
      </c>
    </row>
    <row r="22" spans="1:9" ht="12.75">
      <c r="A22" s="5"/>
      <c r="B22" s="22"/>
      <c r="C22" s="22"/>
      <c r="D22" s="21">
        <v>39449</v>
      </c>
      <c r="E22" s="22" t="s">
        <v>601</v>
      </c>
      <c r="F22" s="95">
        <v>2404</v>
      </c>
      <c r="G22" s="19">
        <v>2910</v>
      </c>
      <c r="H22" s="19">
        <v>2776</v>
      </c>
      <c r="I22" s="19">
        <f t="shared" si="0"/>
        <v>95.39518900343643</v>
      </c>
    </row>
    <row r="23" spans="1:9" ht="12.75">
      <c r="A23" s="5"/>
      <c r="B23" s="22"/>
      <c r="C23" s="22"/>
      <c r="D23" s="21">
        <v>39450</v>
      </c>
      <c r="E23" s="22" t="s">
        <v>355</v>
      </c>
      <c r="F23" s="95">
        <v>920</v>
      </c>
      <c r="G23" s="19">
        <v>927</v>
      </c>
      <c r="H23" s="19">
        <v>927</v>
      </c>
      <c r="I23" s="19">
        <f t="shared" si="0"/>
        <v>100</v>
      </c>
    </row>
    <row r="24" spans="1:9" ht="12.75">
      <c r="A24" s="107"/>
      <c r="B24" s="102"/>
      <c r="C24" s="102"/>
      <c r="D24" s="103"/>
      <c r="E24" s="102" t="s">
        <v>378</v>
      </c>
      <c r="F24" s="104">
        <f>SUM(F21:F23)</f>
        <v>13114</v>
      </c>
      <c r="G24" s="104">
        <f>SUM(G21:G23)</f>
        <v>15867</v>
      </c>
      <c r="H24" s="104">
        <f>SUM(H21:H23)</f>
        <v>13897</v>
      </c>
      <c r="I24" s="175">
        <f t="shared" si="0"/>
        <v>87.58429444759564</v>
      </c>
    </row>
    <row r="25" spans="2:9" ht="12.75">
      <c r="B25" t="s">
        <v>351</v>
      </c>
      <c r="D25" s="1017" t="s">
        <v>606</v>
      </c>
      <c r="E25" s="1018"/>
      <c r="F25" s="19"/>
      <c r="H25" s="19"/>
      <c r="I25" s="19"/>
    </row>
    <row r="26" spans="3:9" ht="12.75">
      <c r="C26" t="s">
        <v>393</v>
      </c>
      <c r="D26" s="20"/>
      <c r="E26" s="22" t="s">
        <v>429</v>
      </c>
      <c r="F26" s="19"/>
      <c r="H26" s="19"/>
      <c r="I26" s="19"/>
    </row>
    <row r="27" spans="4:9" ht="12.75">
      <c r="D27" s="20">
        <v>39083</v>
      </c>
      <c r="E27" t="s">
        <v>380</v>
      </c>
      <c r="F27" s="19">
        <v>2074</v>
      </c>
      <c r="G27" s="19">
        <v>20615</v>
      </c>
      <c r="H27" s="19">
        <v>20548</v>
      </c>
      <c r="I27" s="19">
        <f t="shared" si="0"/>
        <v>99.67499393645403</v>
      </c>
    </row>
    <row r="28" spans="4:9" ht="12.75">
      <c r="D28" s="20">
        <v>39084</v>
      </c>
      <c r="E28" t="s">
        <v>601</v>
      </c>
      <c r="F28" s="19">
        <v>1160</v>
      </c>
      <c r="G28" s="19">
        <v>5498</v>
      </c>
      <c r="H28" s="19">
        <v>5508</v>
      </c>
      <c r="I28" s="19">
        <f t="shared" si="0"/>
        <v>100.18188432157149</v>
      </c>
    </row>
    <row r="29" spans="4:9" ht="12.75">
      <c r="D29" s="20">
        <v>39085</v>
      </c>
      <c r="E29" t="s">
        <v>355</v>
      </c>
      <c r="F29" s="19">
        <v>8589</v>
      </c>
      <c r="G29" s="19">
        <v>17288</v>
      </c>
      <c r="H29" s="19">
        <v>15890</v>
      </c>
      <c r="I29" s="19">
        <f t="shared" si="0"/>
        <v>91.91346598796854</v>
      </c>
    </row>
    <row r="30" spans="4:9" ht="12.75">
      <c r="D30" s="20">
        <v>39087</v>
      </c>
      <c r="E30" t="s">
        <v>602</v>
      </c>
      <c r="F30" s="19">
        <v>13974</v>
      </c>
      <c r="G30" s="19">
        <v>14553</v>
      </c>
      <c r="H30" s="19">
        <v>11091</v>
      </c>
      <c r="I30" s="19">
        <f t="shared" si="0"/>
        <v>76.21109049680479</v>
      </c>
    </row>
    <row r="31" spans="4:9" ht="12.75">
      <c r="D31" s="20">
        <v>39088</v>
      </c>
      <c r="E31" t="s">
        <v>603</v>
      </c>
      <c r="F31" s="19">
        <v>7610</v>
      </c>
      <c r="G31" s="19">
        <v>11183</v>
      </c>
      <c r="H31" s="19">
        <v>10612</v>
      </c>
      <c r="I31" s="19">
        <f t="shared" si="0"/>
        <v>94.89403558973441</v>
      </c>
    </row>
    <row r="32" spans="4:9" ht="12.75">
      <c r="D32" s="20">
        <v>39089</v>
      </c>
      <c r="E32" t="s">
        <v>604</v>
      </c>
      <c r="F32" s="19">
        <v>23700</v>
      </c>
      <c r="G32" s="19">
        <v>73881</v>
      </c>
      <c r="H32" s="19">
        <v>71823</v>
      </c>
      <c r="I32" s="19">
        <f t="shared" si="0"/>
        <v>97.21443943639096</v>
      </c>
    </row>
    <row r="33" spans="4:9" ht="12.75">
      <c r="D33" s="20">
        <v>39090</v>
      </c>
      <c r="E33" t="s">
        <v>605</v>
      </c>
      <c r="F33" s="19"/>
      <c r="G33" s="19">
        <v>0</v>
      </c>
      <c r="H33" s="19">
        <v>0</v>
      </c>
      <c r="I33" s="19"/>
    </row>
    <row r="34" spans="4:9" ht="12.75">
      <c r="D34" s="20">
        <v>39091</v>
      </c>
      <c r="E34" t="s">
        <v>430</v>
      </c>
      <c r="F34" s="19"/>
      <c r="G34" s="19">
        <v>0</v>
      </c>
      <c r="H34" s="19">
        <v>0</v>
      </c>
      <c r="I34" s="19"/>
    </row>
    <row r="35" spans="1:9" ht="12.75">
      <c r="A35" s="102"/>
      <c r="B35" s="102"/>
      <c r="C35" s="102"/>
      <c r="D35" s="103"/>
      <c r="E35" s="102" t="s">
        <v>378</v>
      </c>
      <c r="F35" s="104">
        <f>SUM(F27:F34)</f>
        <v>57107</v>
      </c>
      <c r="G35" s="104">
        <f>SUM(G27:G34)</f>
        <v>143018</v>
      </c>
      <c r="H35" s="104">
        <f>SUM(H27:H34)</f>
        <v>135472</v>
      </c>
      <c r="I35" s="175">
        <f t="shared" si="0"/>
        <v>94.72374106755792</v>
      </c>
    </row>
    <row r="36" spans="2:9" ht="12.75">
      <c r="B36" s="1" t="s">
        <v>357</v>
      </c>
      <c r="C36" s="1"/>
      <c r="D36" s="1019" t="s">
        <v>554</v>
      </c>
      <c r="E36" s="1012"/>
      <c r="F36" s="80"/>
      <c r="H36" s="19"/>
      <c r="I36" s="19"/>
    </row>
    <row r="37" spans="3:9" ht="12.75">
      <c r="C37" t="s">
        <v>393</v>
      </c>
      <c r="D37" s="20"/>
      <c r="E37" t="s">
        <v>429</v>
      </c>
      <c r="F37" s="19"/>
      <c r="H37" s="19"/>
      <c r="I37" s="19"/>
    </row>
    <row r="38" spans="4:9" ht="12.75">
      <c r="D38" s="20">
        <v>39083</v>
      </c>
      <c r="E38" t="s">
        <v>380</v>
      </c>
      <c r="F38" s="19">
        <v>100</v>
      </c>
      <c r="G38" s="19">
        <v>100</v>
      </c>
      <c r="H38" s="19">
        <v>100</v>
      </c>
      <c r="I38" s="19">
        <f t="shared" si="0"/>
        <v>100</v>
      </c>
    </row>
    <row r="39" spans="4:9" ht="12.75">
      <c r="D39" s="20">
        <v>39084</v>
      </c>
      <c r="E39" t="s">
        <v>601</v>
      </c>
      <c r="F39" s="19">
        <v>27</v>
      </c>
      <c r="G39" s="19">
        <v>27</v>
      </c>
      <c r="H39" s="19">
        <v>27</v>
      </c>
      <c r="I39" s="19">
        <f t="shared" si="0"/>
        <v>100</v>
      </c>
    </row>
    <row r="40" spans="4:9" ht="12.75">
      <c r="D40" s="20">
        <v>39085</v>
      </c>
      <c r="E40" t="s">
        <v>355</v>
      </c>
      <c r="F40" s="19">
        <v>589</v>
      </c>
      <c r="G40" s="19">
        <v>1081</v>
      </c>
      <c r="H40" s="19">
        <v>887</v>
      </c>
      <c r="I40" s="19">
        <f t="shared" si="0"/>
        <v>82.0536540240518</v>
      </c>
    </row>
    <row r="41" spans="4:9" ht="12.75">
      <c r="D41" s="20">
        <v>39087</v>
      </c>
      <c r="E41" t="s">
        <v>602</v>
      </c>
      <c r="F41" s="19"/>
      <c r="G41" s="19">
        <v>0</v>
      </c>
      <c r="H41" s="19">
        <v>0</v>
      </c>
      <c r="I41" s="19"/>
    </row>
    <row r="42" spans="4:9" ht="12.75">
      <c r="D42" s="20">
        <v>39088</v>
      </c>
      <c r="E42" t="s">
        <v>603</v>
      </c>
      <c r="F42" s="19">
        <v>300</v>
      </c>
      <c r="G42" s="19">
        <v>700</v>
      </c>
      <c r="H42" s="19">
        <v>477</v>
      </c>
      <c r="I42" s="19">
        <f t="shared" si="0"/>
        <v>68.14285714285714</v>
      </c>
    </row>
    <row r="43" spans="4:9" ht="12.75">
      <c r="D43" s="20">
        <v>39091</v>
      </c>
      <c r="E43" t="s">
        <v>430</v>
      </c>
      <c r="F43" s="19">
        <v>100</v>
      </c>
      <c r="G43" s="19">
        <v>0</v>
      </c>
      <c r="H43" s="19">
        <v>0</v>
      </c>
      <c r="I43" s="19"/>
    </row>
    <row r="44" spans="1:9" ht="12.75">
      <c r="A44" s="102"/>
      <c r="B44" s="102"/>
      <c r="C44" s="102"/>
      <c r="D44" s="103"/>
      <c r="E44" s="102" t="s">
        <v>378</v>
      </c>
      <c r="F44" s="104">
        <f>SUM(F38:F43)</f>
        <v>1116</v>
      </c>
      <c r="G44" s="104">
        <f>SUM(G38:G43)</f>
        <v>1908</v>
      </c>
      <c r="H44" s="175">
        <f>SUM(H38:H43)</f>
        <v>1491</v>
      </c>
      <c r="I44" s="175">
        <f t="shared" si="0"/>
        <v>78.14465408805032</v>
      </c>
    </row>
    <row r="45" spans="2:9" ht="12.75">
      <c r="B45" t="s">
        <v>480</v>
      </c>
      <c r="D45" s="1011" t="s">
        <v>551</v>
      </c>
      <c r="E45" s="1005"/>
      <c r="F45" s="19"/>
      <c r="H45" s="19"/>
      <c r="I45" s="19"/>
    </row>
    <row r="46" spans="3:9" ht="12.75">
      <c r="C46" t="s">
        <v>393</v>
      </c>
      <c r="D46" s="20"/>
      <c r="E46" t="s">
        <v>429</v>
      </c>
      <c r="F46" s="19"/>
      <c r="H46" s="19"/>
      <c r="I46" s="19"/>
    </row>
    <row r="47" spans="4:9" ht="12.75">
      <c r="D47" s="20">
        <v>39083</v>
      </c>
      <c r="E47" t="s">
        <v>380</v>
      </c>
      <c r="F47" s="19">
        <v>42957</v>
      </c>
      <c r="G47" s="19">
        <v>46141</v>
      </c>
      <c r="H47" s="19">
        <v>46031</v>
      </c>
      <c r="I47" s="19">
        <f t="shared" si="0"/>
        <v>99.76160031208686</v>
      </c>
    </row>
    <row r="48" spans="4:9" ht="12.75">
      <c r="D48" s="20">
        <v>39084</v>
      </c>
      <c r="E48" t="s">
        <v>601</v>
      </c>
      <c r="F48" s="19">
        <v>11557</v>
      </c>
      <c r="G48" s="19">
        <v>12150</v>
      </c>
      <c r="H48" s="19">
        <v>12131</v>
      </c>
      <c r="I48" s="19">
        <f t="shared" si="0"/>
        <v>99.84362139917695</v>
      </c>
    </row>
    <row r="49" spans="4:9" ht="12.75">
      <c r="D49" s="20">
        <v>39085</v>
      </c>
      <c r="E49" t="s">
        <v>355</v>
      </c>
      <c r="F49" s="19">
        <v>19960</v>
      </c>
      <c r="G49" s="19">
        <v>22498</v>
      </c>
      <c r="H49" s="19">
        <v>22449</v>
      </c>
      <c r="I49" s="19">
        <f t="shared" si="0"/>
        <v>99.78220286247667</v>
      </c>
    </row>
    <row r="50" spans="1:9" ht="12.75">
      <c r="A50" s="102"/>
      <c r="B50" s="102"/>
      <c r="C50" s="102"/>
      <c r="D50" s="103"/>
      <c r="E50" s="102" t="s">
        <v>378</v>
      </c>
      <c r="F50" s="104">
        <f>SUM(F47:F49)</f>
        <v>74474</v>
      </c>
      <c r="G50" s="104">
        <f>SUM(G47:G49)</f>
        <v>80789</v>
      </c>
      <c r="H50" s="175">
        <f>SUM(H47:H49)</f>
        <v>80611</v>
      </c>
      <c r="I50" s="175">
        <f t="shared" si="0"/>
        <v>99.77967297528129</v>
      </c>
    </row>
    <row r="51" spans="2:9" ht="12.75">
      <c r="B51" t="s">
        <v>352</v>
      </c>
      <c r="D51" s="1011" t="s">
        <v>552</v>
      </c>
      <c r="E51" s="1012"/>
      <c r="F51" s="19"/>
      <c r="H51" s="19"/>
      <c r="I51" s="19"/>
    </row>
    <row r="52" spans="3:9" ht="12.75">
      <c r="C52" t="s">
        <v>393</v>
      </c>
      <c r="D52" s="20"/>
      <c r="E52" t="s">
        <v>429</v>
      </c>
      <c r="F52" s="19"/>
      <c r="H52" s="19"/>
      <c r="I52" s="19"/>
    </row>
    <row r="53" spans="4:9" ht="12.75">
      <c r="D53" s="20">
        <v>39083</v>
      </c>
      <c r="E53" t="s">
        <v>380</v>
      </c>
      <c r="F53" s="19">
        <v>6875</v>
      </c>
      <c r="G53" s="19">
        <v>8596</v>
      </c>
      <c r="H53" s="19">
        <v>8576</v>
      </c>
      <c r="I53" s="19">
        <f t="shared" si="0"/>
        <v>99.76733364355515</v>
      </c>
    </row>
    <row r="54" spans="4:9" ht="12.75">
      <c r="D54" s="20">
        <v>39084</v>
      </c>
      <c r="E54" t="s">
        <v>601</v>
      </c>
      <c r="F54" s="19">
        <v>1867</v>
      </c>
      <c r="G54" s="19">
        <v>2231</v>
      </c>
      <c r="H54" s="19">
        <v>2139</v>
      </c>
      <c r="I54" s="19">
        <f t="shared" si="0"/>
        <v>95.87628865979381</v>
      </c>
    </row>
    <row r="55" spans="4:9" ht="12.75">
      <c r="D55" s="20">
        <v>39085</v>
      </c>
      <c r="E55" t="s">
        <v>355</v>
      </c>
      <c r="F55" s="19">
        <v>6003</v>
      </c>
      <c r="G55" s="19">
        <v>9724</v>
      </c>
      <c r="H55" s="19">
        <v>9358</v>
      </c>
      <c r="I55" s="19">
        <f t="shared" si="0"/>
        <v>96.23611682435212</v>
      </c>
    </row>
    <row r="56" spans="4:9" ht="12.75">
      <c r="D56" s="20">
        <v>39088</v>
      </c>
      <c r="E56" t="s">
        <v>603</v>
      </c>
      <c r="F56" s="19"/>
      <c r="G56" s="19">
        <v>0</v>
      </c>
      <c r="H56" s="19">
        <v>0</v>
      </c>
      <c r="I56" s="19"/>
    </row>
    <row r="57" spans="1:9" ht="12.75">
      <c r="A57" s="102"/>
      <c r="B57" s="102"/>
      <c r="C57" s="102"/>
      <c r="D57" s="103"/>
      <c r="E57" s="102" t="s">
        <v>378</v>
      </c>
      <c r="F57" s="104">
        <f>SUM(F53:F56)</f>
        <v>14745</v>
      </c>
      <c r="G57" s="104">
        <f>SUM(G53:G56)</f>
        <v>20551</v>
      </c>
      <c r="H57" s="175">
        <f>SUM(H53:H56)</f>
        <v>20073</v>
      </c>
      <c r="I57" s="175">
        <f t="shared" si="0"/>
        <v>97.67407912023747</v>
      </c>
    </row>
    <row r="58" spans="1:9" ht="12.75">
      <c r="A58" s="108"/>
      <c r="B58" s="108"/>
      <c r="C58" s="108"/>
      <c r="D58" s="20"/>
      <c r="F58" s="129"/>
      <c r="H58" s="19"/>
      <c r="I58" s="19"/>
    </row>
    <row r="59" spans="1:9" ht="26.25" customHeight="1">
      <c r="A59" s="15" t="s">
        <v>350</v>
      </c>
      <c r="B59" s="15"/>
      <c r="C59" s="15"/>
      <c r="D59" s="968" t="s">
        <v>939</v>
      </c>
      <c r="E59" s="969"/>
      <c r="F59" s="89"/>
      <c r="H59" s="19"/>
      <c r="I59" s="19"/>
    </row>
    <row r="60" spans="3:9" ht="12.75">
      <c r="C60" t="s">
        <v>393</v>
      </c>
      <c r="D60" s="20"/>
      <c r="E60" t="s">
        <v>429</v>
      </c>
      <c r="F60" s="19"/>
      <c r="H60" s="19"/>
      <c r="I60" s="19"/>
    </row>
    <row r="61" spans="4:9" ht="12.75">
      <c r="D61" s="20">
        <v>39083</v>
      </c>
      <c r="E61" t="s">
        <v>380</v>
      </c>
      <c r="F61" s="19">
        <f aca="true" t="shared" si="1" ref="F61:H63">F53+F47+F38+F27+F8+F21</f>
        <v>132991</v>
      </c>
      <c r="G61" s="19">
        <v>174280</v>
      </c>
      <c r="H61" s="19">
        <f t="shared" si="1"/>
        <v>171626</v>
      </c>
      <c r="I61" s="19">
        <f t="shared" si="0"/>
        <v>98.47716318567822</v>
      </c>
    </row>
    <row r="62" spans="4:9" ht="12.75">
      <c r="D62" s="20">
        <v>39084</v>
      </c>
      <c r="E62" t="s">
        <v>601</v>
      </c>
      <c r="F62" s="19">
        <f t="shared" si="1"/>
        <v>34818</v>
      </c>
      <c r="G62" s="19">
        <v>44270</v>
      </c>
      <c r="H62" s="19">
        <f t="shared" si="1"/>
        <v>43812</v>
      </c>
      <c r="I62" s="19">
        <f t="shared" si="0"/>
        <v>98.96543934944658</v>
      </c>
    </row>
    <row r="63" spans="4:9" ht="12.75">
      <c r="D63" s="20">
        <v>39085</v>
      </c>
      <c r="E63" t="s">
        <v>355</v>
      </c>
      <c r="F63" s="19">
        <f t="shared" si="1"/>
        <v>89687</v>
      </c>
      <c r="G63" s="19">
        <v>150518</v>
      </c>
      <c r="H63" s="19">
        <f t="shared" si="1"/>
        <v>142072</v>
      </c>
      <c r="I63" s="19">
        <f t="shared" si="0"/>
        <v>94.38871098473273</v>
      </c>
    </row>
    <row r="64" spans="4:9" ht="12.75">
      <c r="D64" s="20">
        <v>39087</v>
      </c>
      <c r="E64" t="s">
        <v>602</v>
      </c>
      <c r="F64" s="19">
        <f>F30+F11</f>
        <v>13974</v>
      </c>
      <c r="G64" s="19">
        <v>14553</v>
      </c>
      <c r="H64" s="19">
        <f>H30+H11</f>
        <v>11091</v>
      </c>
      <c r="I64" s="19">
        <f t="shared" si="0"/>
        <v>76.21109049680479</v>
      </c>
    </row>
    <row r="65" spans="4:9" ht="12.75">
      <c r="D65" s="20">
        <v>39088</v>
      </c>
      <c r="E65" t="s">
        <v>603</v>
      </c>
      <c r="F65" s="19">
        <f>F12+F31+F42+F56</f>
        <v>10560</v>
      </c>
      <c r="G65" s="19">
        <v>14309</v>
      </c>
      <c r="H65" s="19">
        <f>H12+H31+H42+H56</f>
        <v>13465</v>
      </c>
      <c r="I65" s="19">
        <f t="shared" si="0"/>
        <v>94.10161436857922</v>
      </c>
    </row>
    <row r="66" spans="4:9" ht="12.75">
      <c r="D66" s="20">
        <v>39089</v>
      </c>
      <c r="E66" t="s">
        <v>604</v>
      </c>
      <c r="F66" s="19">
        <f>F32</f>
        <v>23700</v>
      </c>
      <c r="G66" s="19">
        <v>73881</v>
      </c>
      <c r="H66" s="19">
        <f>H32</f>
        <v>71823</v>
      </c>
      <c r="I66" s="19">
        <f t="shared" si="0"/>
        <v>97.21443943639096</v>
      </c>
    </row>
    <row r="67" spans="4:9" ht="12.75">
      <c r="D67" s="20">
        <v>39090</v>
      </c>
      <c r="E67" t="s">
        <v>605</v>
      </c>
      <c r="F67" s="19">
        <f>F14</f>
        <v>0</v>
      </c>
      <c r="G67" s="19">
        <v>0</v>
      </c>
      <c r="H67" s="19">
        <f>H14</f>
        <v>0</v>
      </c>
      <c r="I67" s="19"/>
    </row>
    <row r="68" spans="4:9" ht="12.75">
      <c r="D68" s="20">
        <v>39091</v>
      </c>
      <c r="E68" t="s">
        <v>509</v>
      </c>
      <c r="F68" s="19">
        <f>F15+F34+F43</f>
        <v>1100</v>
      </c>
      <c r="G68" s="19">
        <v>6378</v>
      </c>
      <c r="H68" s="19">
        <f>H15+H34+H43</f>
        <v>0</v>
      </c>
      <c r="I68" s="19">
        <f t="shared" si="0"/>
        <v>0</v>
      </c>
    </row>
    <row r="69" spans="4:9" ht="12.75">
      <c r="D69" s="101" t="s">
        <v>511</v>
      </c>
      <c r="E69" t="s">
        <v>510</v>
      </c>
      <c r="F69" s="19">
        <f>F16</f>
        <v>780</v>
      </c>
      <c r="G69" s="19">
        <v>780</v>
      </c>
      <c r="H69" s="19">
        <f>H16</f>
        <v>0</v>
      </c>
      <c r="I69" s="19">
        <f t="shared" si="0"/>
        <v>0</v>
      </c>
    </row>
    <row r="70" spans="4:9" ht="12.75">
      <c r="D70" s="20">
        <v>40918</v>
      </c>
      <c r="E70" s="36" t="s">
        <v>1237</v>
      </c>
      <c r="H70" s="19">
        <f>H17</f>
        <v>-50700</v>
      </c>
      <c r="I70" s="19"/>
    </row>
    <row r="71" spans="1:9" ht="12.75">
      <c r="A71" s="102"/>
      <c r="B71" s="102"/>
      <c r="C71" s="102"/>
      <c r="D71" s="103"/>
      <c r="E71" s="102" t="s">
        <v>378</v>
      </c>
      <c r="F71" s="104">
        <f>SUM(F61:F69)</f>
        <v>307610</v>
      </c>
      <c r="G71" s="104">
        <f>SUM(G61:G69)</f>
        <v>478969</v>
      </c>
      <c r="H71" s="104">
        <f>SUM(H61:H70)</f>
        <v>403189</v>
      </c>
      <c r="I71" s="175">
        <f t="shared" si="0"/>
        <v>84.17851677248424</v>
      </c>
    </row>
    <row r="72" spans="1:9" ht="12.75">
      <c r="A72" s="15" t="s">
        <v>351</v>
      </c>
      <c r="B72" s="15"/>
      <c r="C72" s="15"/>
      <c r="D72" s="963" t="s">
        <v>582</v>
      </c>
      <c r="E72" s="964"/>
      <c r="F72" s="19"/>
      <c r="H72" s="19"/>
      <c r="I72" s="19"/>
    </row>
    <row r="73" spans="3:9" ht="12.75">
      <c r="C73" t="s">
        <v>393</v>
      </c>
      <c r="D73" s="20"/>
      <c r="E73" t="s">
        <v>429</v>
      </c>
      <c r="F73" s="19"/>
      <c r="H73" s="19"/>
      <c r="I73" s="19"/>
    </row>
    <row r="74" spans="4:9" ht="12.75">
      <c r="D74" s="20">
        <v>39083</v>
      </c>
      <c r="E74" t="s">
        <v>380</v>
      </c>
      <c r="F74" s="19">
        <v>96514</v>
      </c>
      <c r="G74" s="19">
        <v>105207</v>
      </c>
      <c r="H74" s="19">
        <v>103529</v>
      </c>
      <c r="I74" s="19">
        <f aca="true" t="shared" si="2" ref="I74:I136">H74/G74%</f>
        <v>98.40504909369149</v>
      </c>
    </row>
    <row r="75" spans="4:9" ht="12.75">
      <c r="D75" s="20">
        <v>39084</v>
      </c>
      <c r="E75" t="s">
        <v>601</v>
      </c>
      <c r="F75" s="19">
        <v>25913</v>
      </c>
      <c r="G75" s="19">
        <v>28262</v>
      </c>
      <c r="H75" s="19">
        <v>25923</v>
      </c>
      <c r="I75" s="19">
        <f t="shared" si="2"/>
        <v>91.72386950675819</v>
      </c>
    </row>
    <row r="76" spans="4:9" ht="12.75">
      <c r="D76" s="20">
        <v>39085</v>
      </c>
      <c r="E76" t="s">
        <v>355</v>
      </c>
      <c r="F76" s="19">
        <v>47129</v>
      </c>
      <c r="G76" s="19">
        <v>58159</v>
      </c>
      <c r="H76" s="19">
        <v>55966</v>
      </c>
      <c r="I76" s="19">
        <f t="shared" si="2"/>
        <v>96.22930242954658</v>
      </c>
    </row>
    <row r="77" spans="4:9" ht="12.75">
      <c r="D77" s="20">
        <v>39086</v>
      </c>
      <c r="E77" t="s">
        <v>421</v>
      </c>
      <c r="F77" s="19">
        <v>2868</v>
      </c>
      <c r="G77" s="19">
        <v>2868</v>
      </c>
      <c r="H77" s="19">
        <v>2703</v>
      </c>
      <c r="I77" s="19">
        <f t="shared" si="2"/>
        <v>94.2468619246862</v>
      </c>
    </row>
    <row r="78" spans="4:9" ht="12.75">
      <c r="D78" s="20">
        <v>39087</v>
      </c>
      <c r="E78" t="s">
        <v>602</v>
      </c>
      <c r="F78" s="19"/>
      <c r="G78" s="19">
        <v>0</v>
      </c>
      <c r="H78" s="19">
        <v>0</v>
      </c>
      <c r="I78" s="19"/>
    </row>
    <row r="79" spans="4:9" ht="12.75">
      <c r="D79" s="20">
        <v>39088</v>
      </c>
      <c r="E79" t="s">
        <v>603</v>
      </c>
      <c r="F79" s="19"/>
      <c r="G79" s="19">
        <v>38</v>
      </c>
      <c r="H79" s="19">
        <v>38</v>
      </c>
      <c r="I79" s="19">
        <f t="shared" si="2"/>
        <v>100</v>
      </c>
    </row>
    <row r="80" spans="4:9" ht="12.75">
      <c r="D80" s="20">
        <v>39090</v>
      </c>
      <c r="E80" t="s">
        <v>430</v>
      </c>
      <c r="F80" s="19"/>
      <c r="G80" s="19">
        <v>0</v>
      </c>
      <c r="H80" s="19">
        <v>0</v>
      </c>
      <c r="I80" s="19"/>
    </row>
    <row r="81" spans="4:9" ht="12.75">
      <c r="D81" s="20">
        <v>40918</v>
      </c>
      <c r="E81" s="36" t="s">
        <v>1237</v>
      </c>
      <c r="H81" s="19">
        <v>5282</v>
      </c>
      <c r="I81" s="19"/>
    </row>
    <row r="82" spans="1:9" ht="12.75">
      <c r="A82" s="102"/>
      <c r="B82" s="102"/>
      <c r="C82" s="102"/>
      <c r="D82" s="103"/>
      <c r="E82" s="102" t="s">
        <v>378</v>
      </c>
      <c r="F82" s="104">
        <f>SUM(F74:F80)</f>
        <v>172424</v>
      </c>
      <c r="G82" s="104">
        <f>SUM(G74:G80)</f>
        <v>194534</v>
      </c>
      <c r="H82" s="175">
        <f>SUM(H74:H81)</f>
        <v>193441</v>
      </c>
      <c r="I82" s="175">
        <f t="shared" si="2"/>
        <v>99.43814448888112</v>
      </c>
    </row>
    <row r="83" spans="1:9" ht="12.75">
      <c r="A83" s="15" t="s">
        <v>357</v>
      </c>
      <c r="B83" s="15"/>
      <c r="C83" s="15"/>
      <c r="D83" s="963" t="s">
        <v>481</v>
      </c>
      <c r="E83" s="964"/>
      <c r="F83" s="19"/>
      <c r="H83" s="19"/>
      <c r="I83" s="19"/>
    </row>
    <row r="84" spans="3:9" ht="12.75">
      <c r="C84" t="s">
        <v>393</v>
      </c>
      <c r="D84" s="20"/>
      <c r="E84" t="s">
        <v>429</v>
      </c>
      <c r="F84" s="19"/>
      <c r="H84" s="19"/>
      <c r="I84" s="19"/>
    </row>
    <row r="85" spans="4:9" ht="12.75">
      <c r="D85" s="20">
        <v>39083</v>
      </c>
      <c r="E85" t="s">
        <v>380</v>
      </c>
      <c r="F85" s="19">
        <v>49840</v>
      </c>
      <c r="G85" s="19">
        <v>55212</v>
      </c>
      <c r="H85" s="19">
        <v>52383</v>
      </c>
      <c r="I85" s="19">
        <f t="shared" si="2"/>
        <v>94.87611388828516</v>
      </c>
    </row>
    <row r="86" spans="4:9" ht="12.75">
      <c r="D86" s="20">
        <v>39084</v>
      </c>
      <c r="E86" t="s">
        <v>601</v>
      </c>
      <c r="F86" s="19">
        <v>13416</v>
      </c>
      <c r="G86" s="19">
        <v>14322</v>
      </c>
      <c r="H86" s="19">
        <v>13646</v>
      </c>
      <c r="I86" s="19">
        <f t="shared" si="2"/>
        <v>95.27998882837592</v>
      </c>
    </row>
    <row r="87" spans="4:9" ht="12.75">
      <c r="D87" s="20">
        <v>39085</v>
      </c>
      <c r="E87" t="s">
        <v>355</v>
      </c>
      <c r="F87" s="19">
        <v>101971</v>
      </c>
      <c r="G87" s="19">
        <v>109324</v>
      </c>
      <c r="H87" s="19">
        <v>102600</v>
      </c>
      <c r="I87" s="19">
        <f t="shared" si="2"/>
        <v>93.8494749551791</v>
      </c>
    </row>
    <row r="88" spans="4:9" ht="12.75">
      <c r="D88" s="20">
        <v>39087</v>
      </c>
      <c r="E88" t="s">
        <v>602</v>
      </c>
      <c r="F88" s="19"/>
      <c r="G88" s="19">
        <v>0</v>
      </c>
      <c r="H88" s="19">
        <v>0</v>
      </c>
      <c r="I88" s="19"/>
    </row>
    <row r="89" spans="4:9" ht="12.75">
      <c r="D89" s="20">
        <v>39088</v>
      </c>
      <c r="E89" t="s">
        <v>603</v>
      </c>
      <c r="F89" s="19"/>
      <c r="G89" s="19">
        <v>271</v>
      </c>
      <c r="H89" s="19">
        <v>271</v>
      </c>
      <c r="I89" s="19">
        <f t="shared" si="2"/>
        <v>100</v>
      </c>
    </row>
    <row r="90" spans="4:9" ht="12.75">
      <c r="D90" s="20">
        <v>39090</v>
      </c>
      <c r="E90" t="s">
        <v>430</v>
      </c>
      <c r="F90" s="19"/>
      <c r="G90" s="19">
        <v>0</v>
      </c>
      <c r="H90" s="19">
        <v>0</v>
      </c>
      <c r="I90" s="19"/>
    </row>
    <row r="91" spans="4:9" ht="12.75">
      <c r="D91" s="20">
        <v>40918</v>
      </c>
      <c r="E91" s="36" t="s">
        <v>1237</v>
      </c>
      <c r="F91" s="19"/>
      <c r="H91" s="19">
        <v>346</v>
      </c>
      <c r="I91" s="19"/>
    </row>
    <row r="92" spans="1:9" ht="12.75">
      <c r="A92" s="102"/>
      <c r="B92" s="102"/>
      <c r="C92" s="102"/>
      <c r="D92" s="103"/>
      <c r="E92" s="102" t="s">
        <v>378</v>
      </c>
      <c r="F92" s="104">
        <f>SUM(F85:F91)</f>
        <v>165227</v>
      </c>
      <c r="G92" s="104">
        <f>SUM(G85:G91)</f>
        <v>179129</v>
      </c>
      <c r="H92" s="175">
        <f>SUM(H85:H91)</f>
        <v>169246</v>
      </c>
      <c r="I92" s="175">
        <f t="shared" si="2"/>
        <v>94.48274707054692</v>
      </c>
    </row>
    <row r="93" spans="1:9" s="36" customFormat="1" ht="24" customHeight="1">
      <c r="A93" s="15" t="s">
        <v>480</v>
      </c>
      <c r="B93" s="15"/>
      <c r="C93" s="15"/>
      <c r="D93" s="1020" t="s">
        <v>628</v>
      </c>
      <c r="E93" s="1020"/>
      <c r="F93" s="89"/>
      <c r="G93" s="19"/>
      <c r="H93" s="89"/>
      <c r="I93" s="19"/>
    </row>
    <row r="94" spans="3:9" s="36" customFormat="1" ht="12.75">
      <c r="C94" t="s">
        <v>393</v>
      </c>
      <c r="D94" s="35"/>
      <c r="E94" s="36" t="s">
        <v>429</v>
      </c>
      <c r="F94" s="89"/>
      <c r="G94" s="19"/>
      <c r="H94" s="89"/>
      <c r="I94" s="19"/>
    </row>
    <row r="95" spans="4:9" s="36" customFormat="1" ht="12.75">
      <c r="D95" s="35">
        <v>39083</v>
      </c>
      <c r="E95" s="36" t="s">
        <v>380</v>
      </c>
      <c r="F95" s="89">
        <v>3144</v>
      </c>
      <c r="G95" s="19">
        <v>3560</v>
      </c>
      <c r="H95" s="89">
        <v>3306</v>
      </c>
      <c r="I95" s="19">
        <f t="shared" si="2"/>
        <v>92.86516853932584</v>
      </c>
    </row>
    <row r="96" spans="4:9" s="36" customFormat="1" ht="12.75">
      <c r="D96" s="35">
        <v>39084</v>
      </c>
      <c r="E96" s="36" t="s">
        <v>601</v>
      </c>
      <c r="F96" s="89">
        <v>820</v>
      </c>
      <c r="G96" s="19">
        <v>932</v>
      </c>
      <c r="H96" s="89">
        <v>881</v>
      </c>
      <c r="I96" s="19">
        <f t="shared" si="2"/>
        <v>94.52789699570815</v>
      </c>
    </row>
    <row r="97" spans="4:9" s="36" customFormat="1" ht="12.75">
      <c r="D97" s="35">
        <v>39085</v>
      </c>
      <c r="E97" s="36" t="s">
        <v>355</v>
      </c>
      <c r="F97" s="89">
        <v>700</v>
      </c>
      <c r="G97" s="19">
        <v>702</v>
      </c>
      <c r="H97" s="89">
        <v>595</v>
      </c>
      <c r="I97" s="19">
        <f t="shared" si="2"/>
        <v>84.75783475783476</v>
      </c>
    </row>
    <row r="98" spans="1:9" ht="12.75">
      <c r="A98" s="108"/>
      <c r="B98" s="108"/>
      <c r="C98" s="108"/>
      <c r="D98" s="20">
        <v>39091</v>
      </c>
      <c r="E98" t="s">
        <v>430</v>
      </c>
      <c r="F98" s="129">
        <v>2449</v>
      </c>
      <c r="G98" s="19">
        <v>2249</v>
      </c>
      <c r="H98" s="89">
        <v>0</v>
      </c>
      <c r="I98" s="19">
        <f t="shared" si="2"/>
        <v>0</v>
      </c>
    </row>
    <row r="99" spans="1:9" ht="12.75">
      <c r="A99" s="108"/>
      <c r="B99" s="108"/>
      <c r="C99" s="108"/>
      <c r="D99" s="20">
        <v>39092</v>
      </c>
      <c r="E99" s="36" t="s">
        <v>1237</v>
      </c>
      <c r="F99" s="129"/>
      <c r="H99" s="89">
        <v>51</v>
      </c>
      <c r="I99" s="19"/>
    </row>
    <row r="100" spans="1:9" ht="12.75">
      <c r="A100" s="130"/>
      <c r="B100" s="102"/>
      <c r="C100" s="102"/>
      <c r="D100" s="103"/>
      <c r="E100" s="102" t="s">
        <v>378</v>
      </c>
      <c r="F100" s="131">
        <f>SUM(F95:F98)</f>
        <v>7113</v>
      </c>
      <c r="G100" s="131">
        <f>SUM(G95:G99)</f>
        <v>7443</v>
      </c>
      <c r="H100" s="131">
        <f>SUM(H95:H99)</f>
        <v>4833</v>
      </c>
      <c r="I100" s="406">
        <f t="shared" si="2"/>
        <v>64.9334945586457</v>
      </c>
    </row>
    <row r="101" spans="4:9" ht="12.75">
      <c r="D101" s="20"/>
      <c r="F101" s="19"/>
      <c r="H101" s="19"/>
      <c r="I101" s="19"/>
    </row>
    <row r="102" spans="3:9" ht="12.75">
      <c r="C102" s="15" t="s">
        <v>393</v>
      </c>
      <c r="D102" s="109"/>
      <c r="E102" s="110" t="s">
        <v>422</v>
      </c>
      <c r="F102" s="37"/>
      <c r="H102" s="19"/>
      <c r="I102" s="19"/>
    </row>
    <row r="103" spans="4:9" ht="12.75">
      <c r="D103" s="109">
        <v>39083</v>
      </c>
      <c r="E103" s="15" t="s">
        <v>380</v>
      </c>
      <c r="F103" s="37">
        <f>F85+F74+F61+F95</f>
        <v>282489</v>
      </c>
      <c r="G103" s="37">
        <v>338259</v>
      </c>
      <c r="H103" s="37">
        <f>H8+H21+H27+H38+H47+H53+H74+H85+H95</f>
        <v>330844</v>
      </c>
      <c r="I103" s="19">
        <f t="shared" si="2"/>
        <v>97.807892768559</v>
      </c>
    </row>
    <row r="104" spans="4:9" ht="12.75">
      <c r="D104" s="109">
        <v>39084</v>
      </c>
      <c r="E104" s="15" t="s">
        <v>601</v>
      </c>
      <c r="F104" s="37">
        <f>F86+F75+F62+F96</f>
        <v>74967</v>
      </c>
      <c r="G104" s="37">
        <v>87786</v>
      </c>
      <c r="H104" s="37">
        <f>H9+H22+H28+H39+H48+H54+H75+H86+H96</f>
        <v>84262</v>
      </c>
      <c r="I104" s="19">
        <f t="shared" si="2"/>
        <v>95.98569247943864</v>
      </c>
    </row>
    <row r="105" spans="4:9" ht="12.75">
      <c r="D105" s="109">
        <v>39085</v>
      </c>
      <c r="E105" s="15" t="s">
        <v>355</v>
      </c>
      <c r="F105" s="37">
        <f>F87+F76+F63+F97</f>
        <v>239487</v>
      </c>
      <c r="G105" s="37">
        <v>318703</v>
      </c>
      <c r="H105" s="37">
        <f>H10+H23+H29+H40+H49+H55+H76+H87+H97</f>
        <v>301233</v>
      </c>
      <c r="I105" s="19">
        <f t="shared" si="2"/>
        <v>94.51840742007448</v>
      </c>
    </row>
    <row r="106" spans="4:9" ht="12.75">
      <c r="D106" s="109">
        <v>39086</v>
      </c>
      <c r="E106" s="15" t="s">
        <v>421</v>
      </c>
      <c r="F106" s="37">
        <f>F77</f>
        <v>2868</v>
      </c>
      <c r="G106" s="37">
        <v>2868</v>
      </c>
      <c r="H106" s="37">
        <f>H77</f>
        <v>2703</v>
      </c>
      <c r="I106" s="19">
        <f t="shared" si="2"/>
        <v>94.2468619246862</v>
      </c>
    </row>
    <row r="107" spans="4:9" ht="12.75">
      <c r="D107" s="109">
        <v>39087</v>
      </c>
      <c r="E107" s="15" t="s">
        <v>602</v>
      </c>
      <c r="F107" s="37">
        <f aca="true" t="shared" si="3" ref="F107:H108">F88+F78+F64</f>
        <v>13974</v>
      </c>
      <c r="G107" s="37">
        <v>14553</v>
      </c>
      <c r="H107" s="37">
        <f t="shared" si="3"/>
        <v>11091</v>
      </c>
      <c r="I107" s="19">
        <f t="shared" si="2"/>
        <v>76.21109049680479</v>
      </c>
    </row>
    <row r="108" spans="4:9" ht="12.75">
      <c r="D108" s="109">
        <v>39088</v>
      </c>
      <c r="E108" s="15" t="s">
        <v>603</v>
      </c>
      <c r="F108" s="37">
        <f t="shared" si="3"/>
        <v>10560</v>
      </c>
      <c r="G108" s="37">
        <v>14618</v>
      </c>
      <c r="H108" s="37">
        <f t="shared" si="3"/>
        <v>13774</v>
      </c>
      <c r="I108" s="19">
        <f t="shared" si="2"/>
        <v>94.22629634696949</v>
      </c>
    </row>
    <row r="109" spans="4:9" ht="12.75">
      <c r="D109" s="109">
        <v>39089</v>
      </c>
      <c r="E109" s="15" t="s">
        <v>604</v>
      </c>
      <c r="F109" s="37">
        <f aca="true" t="shared" si="4" ref="F109:H110">F66</f>
        <v>23700</v>
      </c>
      <c r="G109" s="37">
        <v>73881</v>
      </c>
      <c r="H109" s="37">
        <f t="shared" si="4"/>
        <v>71823</v>
      </c>
      <c r="I109" s="19">
        <f t="shared" si="2"/>
        <v>97.21443943639096</v>
      </c>
    </row>
    <row r="110" spans="4:9" ht="12.75">
      <c r="D110" s="109">
        <v>39090</v>
      </c>
      <c r="E110" s="15" t="s">
        <v>605</v>
      </c>
      <c r="F110" s="37">
        <f t="shared" si="4"/>
        <v>0</v>
      </c>
      <c r="G110" s="37">
        <v>0</v>
      </c>
      <c r="H110" s="37">
        <f t="shared" si="4"/>
        <v>0</v>
      </c>
      <c r="I110" s="19"/>
    </row>
    <row r="111" spans="4:9" ht="12.75">
      <c r="D111" s="109">
        <v>39091</v>
      </c>
      <c r="E111" s="15" t="s">
        <v>509</v>
      </c>
      <c r="F111" s="37">
        <f>F91+F80+F68</f>
        <v>1100</v>
      </c>
      <c r="G111" s="37">
        <v>6378</v>
      </c>
      <c r="H111" s="37">
        <v>0</v>
      </c>
      <c r="I111" s="19">
        <f t="shared" si="2"/>
        <v>0</v>
      </c>
    </row>
    <row r="112" spans="4:9" ht="12.75">
      <c r="D112" s="111" t="s">
        <v>511</v>
      </c>
      <c r="E112" s="15" t="s">
        <v>510</v>
      </c>
      <c r="F112" s="37">
        <f>F69+F98</f>
        <v>3229</v>
      </c>
      <c r="G112" s="37">
        <v>3029</v>
      </c>
      <c r="H112" s="37">
        <f>H69+H98</f>
        <v>0</v>
      </c>
      <c r="I112" s="19">
        <f t="shared" si="2"/>
        <v>0</v>
      </c>
    </row>
    <row r="113" spans="4:9" ht="12.75">
      <c r="D113" s="109">
        <v>39092</v>
      </c>
      <c r="E113" s="15" t="s">
        <v>1237</v>
      </c>
      <c r="G113" s="37"/>
      <c r="H113" s="37">
        <f>H17+H81+H91+H99</f>
        <v>-45021</v>
      </c>
      <c r="I113" s="19"/>
    </row>
    <row r="114" spans="1:9" ht="12.75">
      <c r="A114" s="112"/>
      <c r="B114" s="112"/>
      <c r="C114" s="110" t="s">
        <v>393</v>
      </c>
      <c r="D114" s="113"/>
      <c r="E114" s="110" t="s">
        <v>608</v>
      </c>
      <c r="F114" s="114">
        <f>SUM(F103:F112)</f>
        <v>652374</v>
      </c>
      <c r="G114" s="114">
        <f>SUM(G103:G112)</f>
        <v>860075</v>
      </c>
      <c r="H114" s="114">
        <f>SUM(H103:H113)</f>
        <v>770709</v>
      </c>
      <c r="I114" s="114">
        <f t="shared" si="2"/>
        <v>89.60951079847688</v>
      </c>
    </row>
    <row r="115" spans="4:9" ht="12.75">
      <c r="D115" s="20"/>
      <c r="F115" s="19"/>
      <c r="H115" s="19"/>
      <c r="I115" s="19"/>
    </row>
    <row r="116" spans="1:9" ht="18">
      <c r="A116" s="1016" t="s">
        <v>783</v>
      </c>
      <c r="B116" s="1015"/>
      <c r="C116" s="1015"/>
      <c r="D116" s="1015"/>
      <c r="E116" s="1015"/>
      <c r="F116" s="1015"/>
      <c r="H116" s="19"/>
      <c r="I116" s="19"/>
    </row>
    <row r="117" spans="1:9" ht="34.5" thickBot="1">
      <c r="A117" s="100" t="s">
        <v>434</v>
      </c>
      <c r="B117" s="100" t="s">
        <v>435</v>
      </c>
      <c r="C117" s="100" t="s">
        <v>436</v>
      </c>
      <c r="D117" s="100" t="s">
        <v>437</v>
      </c>
      <c r="E117" s="100" t="s">
        <v>438</v>
      </c>
      <c r="F117" s="62" t="s">
        <v>784</v>
      </c>
      <c r="G117" s="408" t="s">
        <v>929</v>
      </c>
      <c r="H117" s="274" t="s">
        <v>889</v>
      </c>
      <c r="I117" s="274" t="s">
        <v>887</v>
      </c>
    </row>
    <row r="118" spans="1:9" ht="12.75">
      <c r="A118" t="s">
        <v>350</v>
      </c>
      <c r="D118" s="20"/>
      <c r="E118" t="s">
        <v>376</v>
      </c>
      <c r="F118" s="19"/>
      <c r="H118" s="19"/>
      <c r="I118" s="19"/>
    </row>
    <row r="119" spans="2:9" ht="12.75">
      <c r="B119" t="s">
        <v>350</v>
      </c>
      <c r="D119" s="20"/>
      <c r="E119" s="115" t="s">
        <v>359</v>
      </c>
      <c r="F119" s="19"/>
      <c r="H119" s="19"/>
      <c r="I119" s="19"/>
    </row>
    <row r="120" spans="3:9" ht="12.75">
      <c r="C120" t="s">
        <v>399</v>
      </c>
      <c r="D120" s="20"/>
      <c r="E120" t="s">
        <v>356</v>
      </c>
      <c r="F120" s="19"/>
      <c r="H120" s="19"/>
      <c r="I120" s="19"/>
    </row>
    <row r="121" spans="4:9" ht="12.75">
      <c r="D121" s="20">
        <v>39114</v>
      </c>
      <c r="E121" t="s">
        <v>431</v>
      </c>
      <c r="F121" s="19">
        <v>129994</v>
      </c>
      <c r="G121" s="19">
        <v>209595</v>
      </c>
      <c r="H121" s="19">
        <v>74102</v>
      </c>
      <c r="I121" s="19">
        <f t="shared" si="2"/>
        <v>35.3548510222095</v>
      </c>
    </row>
    <row r="122" spans="4:9" ht="12.75">
      <c r="D122" s="20">
        <v>39115</v>
      </c>
      <c r="E122" t="s">
        <v>540</v>
      </c>
      <c r="F122" s="19">
        <v>12621</v>
      </c>
      <c r="G122" s="19">
        <v>207928</v>
      </c>
      <c r="H122" s="19">
        <v>137215</v>
      </c>
      <c r="I122" s="19">
        <f t="shared" si="2"/>
        <v>65.99159324381516</v>
      </c>
    </row>
    <row r="123" spans="4:9" ht="12.75">
      <c r="D123" s="20">
        <v>39116</v>
      </c>
      <c r="E123" t="s">
        <v>609</v>
      </c>
      <c r="F123" s="19"/>
      <c r="G123" s="19">
        <v>0</v>
      </c>
      <c r="H123" s="19">
        <v>0</v>
      </c>
      <c r="I123" s="19"/>
    </row>
    <row r="124" spans="4:9" ht="12.75">
      <c r="D124" s="20">
        <v>39117</v>
      </c>
      <c r="E124" t="s">
        <v>610</v>
      </c>
      <c r="F124" s="19"/>
      <c r="G124" s="19">
        <v>31652</v>
      </c>
      <c r="H124" s="19">
        <v>31652</v>
      </c>
      <c r="I124" s="19">
        <f t="shared" si="2"/>
        <v>100</v>
      </c>
    </row>
    <row r="125" spans="4:9" ht="12.75">
      <c r="D125" s="20">
        <v>39118</v>
      </c>
      <c r="E125" t="s">
        <v>432</v>
      </c>
      <c r="F125" s="19">
        <v>303241</v>
      </c>
      <c r="G125" s="19">
        <v>208824</v>
      </c>
      <c r="H125" s="19">
        <v>0</v>
      </c>
      <c r="I125" s="19">
        <f t="shared" si="2"/>
        <v>0</v>
      </c>
    </row>
    <row r="126" spans="4:9" ht="12.75">
      <c r="D126" s="20">
        <v>39850</v>
      </c>
      <c r="E126" t="s">
        <v>611</v>
      </c>
      <c r="F126" s="19">
        <v>8605</v>
      </c>
      <c r="G126" s="19">
        <v>2605</v>
      </c>
      <c r="H126" s="19">
        <v>2593</v>
      </c>
      <c r="I126" s="19">
        <f t="shared" si="2"/>
        <v>99.53934740882917</v>
      </c>
    </row>
    <row r="127" spans="4:9" ht="12.75">
      <c r="D127" s="20">
        <v>40581</v>
      </c>
      <c r="E127" t="s">
        <v>879</v>
      </c>
      <c r="F127" s="19"/>
      <c r="G127" s="19">
        <v>140</v>
      </c>
      <c r="H127" s="19">
        <v>140</v>
      </c>
      <c r="I127" s="19">
        <f t="shared" si="2"/>
        <v>100</v>
      </c>
    </row>
    <row r="128" spans="1:9" ht="12.75">
      <c r="A128" s="107"/>
      <c r="B128" s="107"/>
      <c r="C128" s="107" t="s">
        <v>399</v>
      </c>
      <c r="D128" s="116"/>
      <c r="E128" s="117" t="s">
        <v>423</v>
      </c>
      <c r="F128" s="118">
        <f>SUM(F121:F126)</f>
        <v>454461</v>
      </c>
      <c r="G128" s="118">
        <f>SUM(G121:G127)</f>
        <v>660744</v>
      </c>
      <c r="H128" s="118">
        <f>SUM(H121:H127)</f>
        <v>245702</v>
      </c>
      <c r="I128" s="118">
        <f t="shared" si="2"/>
        <v>37.185657380165395</v>
      </c>
    </row>
    <row r="129" spans="2:9" ht="12.75">
      <c r="B129" t="s">
        <v>351</v>
      </c>
      <c r="D129" s="20"/>
      <c r="E129" s="115" t="s">
        <v>433</v>
      </c>
      <c r="F129" s="19"/>
      <c r="H129" s="19"/>
      <c r="I129" s="19"/>
    </row>
    <row r="130" spans="3:9" ht="12.75">
      <c r="C130" t="s">
        <v>399</v>
      </c>
      <c r="D130" s="20"/>
      <c r="E130" t="s">
        <v>356</v>
      </c>
      <c r="F130" s="19"/>
      <c r="H130" s="19"/>
      <c r="I130" s="19"/>
    </row>
    <row r="131" spans="4:9" ht="12.75">
      <c r="D131" s="20">
        <v>39114</v>
      </c>
      <c r="E131" t="s">
        <v>431</v>
      </c>
      <c r="F131" s="19"/>
      <c r="G131" s="19">
        <v>47013</v>
      </c>
      <c r="H131" s="19">
        <v>3730</v>
      </c>
      <c r="I131" s="19">
        <f t="shared" si="2"/>
        <v>7.933975708846489</v>
      </c>
    </row>
    <row r="132" spans="4:9" ht="12.75">
      <c r="D132" s="20">
        <v>39115</v>
      </c>
      <c r="E132" t="s">
        <v>540</v>
      </c>
      <c r="F132" s="19"/>
      <c r="G132" s="19">
        <v>0</v>
      </c>
      <c r="H132" s="19">
        <v>0</v>
      </c>
      <c r="I132" s="19"/>
    </row>
    <row r="133" spans="4:9" ht="12.75">
      <c r="D133" s="20">
        <v>39116</v>
      </c>
      <c r="E133" t="s">
        <v>609</v>
      </c>
      <c r="F133" s="19">
        <v>3212</v>
      </c>
      <c r="G133" s="19">
        <v>40802</v>
      </c>
      <c r="H133" s="19">
        <v>0</v>
      </c>
      <c r="I133" s="19">
        <f t="shared" si="2"/>
        <v>0</v>
      </c>
    </row>
    <row r="134" spans="4:9" ht="12.75">
      <c r="D134" s="20">
        <v>39117</v>
      </c>
      <c r="E134" t="s">
        <v>610</v>
      </c>
      <c r="F134" s="19">
        <v>1500</v>
      </c>
      <c r="G134" s="19">
        <v>2000</v>
      </c>
      <c r="H134" s="19">
        <v>500</v>
      </c>
      <c r="I134" s="19">
        <f t="shared" si="2"/>
        <v>25</v>
      </c>
    </row>
    <row r="135" spans="4:9" ht="12.75">
      <c r="D135" s="20">
        <v>39118</v>
      </c>
      <c r="E135" t="s">
        <v>432</v>
      </c>
      <c r="F135" s="19"/>
      <c r="G135" s="19">
        <v>0</v>
      </c>
      <c r="H135" s="19">
        <v>0</v>
      </c>
      <c r="I135" s="19"/>
    </row>
    <row r="136" spans="1:9" ht="12.75">
      <c r="A136" s="107"/>
      <c r="B136" s="107"/>
      <c r="C136" s="107" t="s">
        <v>399</v>
      </c>
      <c r="D136" s="116"/>
      <c r="E136" s="117" t="s">
        <v>423</v>
      </c>
      <c r="F136" s="118">
        <f>SUM(F131:F135)</f>
        <v>4712</v>
      </c>
      <c r="G136" s="118">
        <v>89815</v>
      </c>
      <c r="H136" s="118">
        <f>SUM(H131:H135)</f>
        <v>4230</v>
      </c>
      <c r="I136" s="118">
        <f t="shared" si="2"/>
        <v>4.709681010966988</v>
      </c>
    </row>
    <row r="137" spans="1:9" ht="12.75">
      <c r="A137" s="5"/>
      <c r="B137" s="5" t="s">
        <v>352</v>
      </c>
      <c r="C137" s="5"/>
      <c r="D137" s="779"/>
      <c r="E137" s="1011" t="s">
        <v>552</v>
      </c>
      <c r="F137" s="1012"/>
      <c r="G137" s="132"/>
      <c r="H137" s="132"/>
      <c r="I137" s="132"/>
    </row>
    <row r="138" spans="1:9" ht="12.75">
      <c r="A138" s="5"/>
      <c r="B138" s="5"/>
      <c r="C138" t="s">
        <v>399</v>
      </c>
      <c r="D138" s="20"/>
      <c r="E138" t="s">
        <v>356</v>
      </c>
      <c r="F138" s="132"/>
      <c r="G138" s="132"/>
      <c r="H138" s="132"/>
      <c r="I138" s="132"/>
    </row>
    <row r="139" spans="1:9" ht="12.75">
      <c r="A139" s="5"/>
      <c r="B139" s="5"/>
      <c r="D139" s="20">
        <v>39114</v>
      </c>
      <c r="E139" t="s">
        <v>431</v>
      </c>
      <c r="F139" s="132"/>
      <c r="G139" s="132">
        <v>209</v>
      </c>
      <c r="H139" s="132">
        <v>209</v>
      </c>
      <c r="I139" s="132">
        <f>H139/G139%</f>
        <v>100</v>
      </c>
    </row>
    <row r="140" spans="1:9" ht="12.75">
      <c r="A140" s="107"/>
      <c r="B140" s="107"/>
      <c r="C140" s="107" t="s">
        <v>399</v>
      </c>
      <c r="D140" s="780"/>
      <c r="E140" s="117" t="s">
        <v>423</v>
      </c>
      <c r="F140" s="118"/>
      <c r="G140" s="406">
        <v>209</v>
      </c>
      <c r="H140" s="118">
        <v>209</v>
      </c>
      <c r="I140" s="118">
        <f>H140/G140%</f>
        <v>100</v>
      </c>
    </row>
    <row r="141" spans="1:9" ht="12.75">
      <c r="A141" t="s">
        <v>357</v>
      </c>
      <c r="D141" s="35"/>
      <c r="E141" s="119" t="s">
        <v>481</v>
      </c>
      <c r="F141" s="37"/>
      <c r="H141" s="19"/>
      <c r="I141" s="19"/>
    </row>
    <row r="142" spans="3:9" ht="12.75">
      <c r="C142" t="s">
        <v>399</v>
      </c>
      <c r="D142" s="35"/>
      <c r="E142" s="15" t="s">
        <v>356</v>
      </c>
      <c r="F142" s="37"/>
      <c r="H142" s="19"/>
      <c r="I142" s="19"/>
    </row>
    <row r="143" spans="4:9" ht="12.75">
      <c r="D143" s="35">
        <v>39114</v>
      </c>
      <c r="E143" s="15" t="s">
        <v>431</v>
      </c>
      <c r="F143" s="37"/>
      <c r="G143" s="19">
        <v>2438</v>
      </c>
      <c r="H143" s="19">
        <v>2438</v>
      </c>
      <c r="I143" s="19">
        <f aca="true" t="shared" si="5" ref="I143:I166">H143/G143%</f>
        <v>100</v>
      </c>
    </row>
    <row r="144" spans="4:9" ht="12.75">
      <c r="D144" s="35">
        <v>39480</v>
      </c>
      <c r="E144" s="15" t="s">
        <v>540</v>
      </c>
      <c r="F144" s="37"/>
      <c r="G144" s="19">
        <v>739</v>
      </c>
      <c r="H144" s="19">
        <v>739</v>
      </c>
      <c r="I144" s="19">
        <f t="shared" si="5"/>
        <v>100</v>
      </c>
    </row>
    <row r="145" spans="1:9" ht="12.75">
      <c r="A145" s="107"/>
      <c r="B145" s="107"/>
      <c r="C145" s="107" t="s">
        <v>399</v>
      </c>
      <c r="D145" s="116"/>
      <c r="E145" s="117" t="s">
        <v>423</v>
      </c>
      <c r="F145" s="118">
        <f>SUM(F143:F144)</f>
        <v>0</v>
      </c>
      <c r="G145" s="118">
        <v>3177</v>
      </c>
      <c r="H145" s="118">
        <f>SUM(H143:H144)</f>
        <v>3177</v>
      </c>
      <c r="I145" s="118">
        <f t="shared" si="5"/>
        <v>100</v>
      </c>
    </row>
    <row r="146" spans="1:9" s="5" customFormat="1" ht="24.75" customHeight="1">
      <c r="A146" s="5" t="s">
        <v>480</v>
      </c>
      <c r="C146" s="36"/>
      <c r="D146" s="36"/>
      <c r="E146" s="169" t="s">
        <v>628</v>
      </c>
      <c r="F146" s="132"/>
      <c r="G146" s="19"/>
      <c r="H146" s="197"/>
      <c r="I146" s="19"/>
    </row>
    <row r="147" spans="4:9" s="5" customFormat="1" ht="12.75">
      <c r="D147" s="20">
        <v>39114</v>
      </c>
      <c r="E147" t="s">
        <v>431</v>
      </c>
      <c r="F147" s="132"/>
      <c r="G147" s="19">
        <v>5153</v>
      </c>
      <c r="H147" s="197">
        <v>5152</v>
      </c>
      <c r="I147" s="19">
        <f t="shared" si="5"/>
        <v>99.98059382883757</v>
      </c>
    </row>
    <row r="148" spans="1:9" s="5" customFormat="1" ht="12.75">
      <c r="A148" s="107"/>
      <c r="B148" s="107"/>
      <c r="C148" s="107"/>
      <c r="D148" s="116"/>
      <c r="E148" s="117" t="s">
        <v>423</v>
      </c>
      <c r="F148" s="118">
        <f>SUM(F147)</f>
        <v>0</v>
      </c>
      <c r="G148" s="118">
        <v>5153</v>
      </c>
      <c r="H148" s="118">
        <v>5152</v>
      </c>
      <c r="I148" s="118">
        <f t="shared" si="5"/>
        <v>99.98059382883757</v>
      </c>
    </row>
    <row r="149" spans="4:9" ht="12.75">
      <c r="D149" s="35"/>
      <c r="E149" s="15"/>
      <c r="F149" s="37"/>
      <c r="H149" s="19"/>
      <c r="I149" s="19"/>
    </row>
    <row r="150" spans="3:9" ht="12.75">
      <c r="C150" s="15" t="s">
        <v>399</v>
      </c>
      <c r="D150" s="109"/>
      <c r="E150" s="110" t="s">
        <v>423</v>
      </c>
      <c r="F150" s="19"/>
      <c r="G150" s="37"/>
      <c r="H150" s="19"/>
      <c r="I150" s="19"/>
    </row>
    <row r="151" spans="4:9" ht="12.75">
      <c r="D151" s="109">
        <v>39114</v>
      </c>
      <c r="E151" s="15" t="s">
        <v>431</v>
      </c>
      <c r="F151" s="37">
        <f>F121+F131+F143+F147</f>
        <v>129994</v>
      </c>
      <c r="G151" s="37">
        <v>264408</v>
      </c>
      <c r="H151" s="37">
        <f>H121+H131+H143+H147+H140</f>
        <v>85631</v>
      </c>
      <c r="I151" s="19">
        <f t="shared" si="5"/>
        <v>32.385933859792445</v>
      </c>
    </row>
    <row r="152" spans="4:9" ht="12.75">
      <c r="D152" s="109">
        <v>39115</v>
      </c>
      <c r="E152" s="15" t="s">
        <v>519</v>
      </c>
      <c r="F152" s="37">
        <f>F122+F132+F144</f>
        <v>12621</v>
      </c>
      <c r="G152" s="37">
        <v>208667</v>
      </c>
      <c r="H152" s="37">
        <f>H122+H132+H144</f>
        <v>137954</v>
      </c>
      <c r="I152" s="19">
        <f t="shared" si="5"/>
        <v>66.11203496480037</v>
      </c>
    </row>
    <row r="153" spans="4:9" ht="12.75">
      <c r="D153" s="109">
        <v>39116</v>
      </c>
      <c r="E153" s="15" t="s">
        <v>612</v>
      </c>
      <c r="F153" s="37">
        <f aca="true" t="shared" si="6" ref="F153:H155">F123+F133</f>
        <v>3212</v>
      </c>
      <c r="G153" s="37">
        <v>40802</v>
      </c>
      <c r="H153" s="37">
        <f t="shared" si="6"/>
        <v>0</v>
      </c>
      <c r="I153" s="19">
        <f t="shared" si="5"/>
        <v>0</v>
      </c>
    </row>
    <row r="154" spans="4:10" ht="12.75">
      <c r="D154" s="109">
        <v>39117</v>
      </c>
      <c r="E154" s="15" t="s">
        <v>613</v>
      </c>
      <c r="F154" s="37">
        <f t="shared" si="6"/>
        <v>1500</v>
      </c>
      <c r="G154" s="37">
        <v>33652</v>
      </c>
      <c r="H154" s="37">
        <f t="shared" si="6"/>
        <v>32152</v>
      </c>
      <c r="I154" s="19">
        <f t="shared" si="5"/>
        <v>95.54261262332106</v>
      </c>
      <c r="J154" s="19"/>
    </row>
    <row r="155" spans="4:9" ht="12.75">
      <c r="D155" s="109">
        <v>39118</v>
      </c>
      <c r="E155" s="15" t="s">
        <v>432</v>
      </c>
      <c r="F155" s="37">
        <f t="shared" si="6"/>
        <v>303241</v>
      </c>
      <c r="G155" s="37">
        <v>208824</v>
      </c>
      <c r="H155" s="37">
        <f t="shared" si="6"/>
        <v>0</v>
      </c>
      <c r="I155" s="19">
        <f t="shared" si="5"/>
        <v>0</v>
      </c>
    </row>
    <row r="156" spans="4:9" ht="12.75">
      <c r="D156" s="109">
        <v>39850</v>
      </c>
      <c r="E156" s="15" t="s">
        <v>611</v>
      </c>
      <c r="F156" s="37">
        <f>F126</f>
        <v>8605</v>
      </c>
      <c r="G156" s="37">
        <v>2605</v>
      </c>
      <c r="H156" s="37">
        <f>H126</f>
        <v>2593</v>
      </c>
      <c r="I156" s="19">
        <f t="shared" si="5"/>
        <v>99.53934740882917</v>
      </c>
    </row>
    <row r="157" spans="4:9" ht="12.75">
      <c r="D157" s="109">
        <v>40581</v>
      </c>
      <c r="E157" s="15" t="s">
        <v>879</v>
      </c>
      <c r="F157" s="37"/>
      <c r="G157" s="37">
        <v>140</v>
      </c>
      <c r="H157" s="37">
        <f>H127</f>
        <v>140</v>
      </c>
      <c r="I157" s="19"/>
    </row>
    <row r="158" spans="1:9" ht="31.5">
      <c r="A158" s="120"/>
      <c r="B158" s="120"/>
      <c r="C158" s="120" t="s">
        <v>399</v>
      </c>
      <c r="D158" s="121"/>
      <c r="E158" s="122" t="s">
        <v>614</v>
      </c>
      <c r="F158" s="123">
        <f>SUM(F151:F156)</f>
        <v>459173</v>
      </c>
      <c r="G158" s="123">
        <f>SUM(G151:G157)</f>
        <v>759098</v>
      </c>
      <c r="H158" s="123">
        <f>SUM(H151:H157)</f>
        <v>258470</v>
      </c>
      <c r="I158" s="123">
        <f t="shared" si="5"/>
        <v>34.04962205143473</v>
      </c>
    </row>
    <row r="159" spans="1:9" ht="20.25">
      <c r="A159" s="1013" t="s">
        <v>782</v>
      </c>
      <c r="B159" s="1014"/>
      <c r="C159" s="1014"/>
      <c r="D159" s="1014"/>
      <c r="E159" s="1014"/>
      <c r="F159" s="1015"/>
      <c r="H159" s="19"/>
      <c r="I159" s="19"/>
    </row>
    <row r="160" spans="1:9" ht="34.5" thickBot="1">
      <c r="A160" s="100" t="s">
        <v>434</v>
      </c>
      <c r="B160" s="100" t="s">
        <v>435</v>
      </c>
      <c r="C160" s="100" t="s">
        <v>436</v>
      </c>
      <c r="D160" s="100" t="s">
        <v>437</v>
      </c>
      <c r="E160" s="100" t="s">
        <v>438</v>
      </c>
      <c r="F160" s="62" t="s">
        <v>784</v>
      </c>
      <c r="G160" s="408" t="s">
        <v>929</v>
      </c>
      <c r="H160" s="274" t="s">
        <v>889</v>
      </c>
      <c r="I160" s="274" t="s">
        <v>887</v>
      </c>
    </row>
    <row r="161" spans="1:9" ht="12.75">
      <c r="A161" t="s">
        <v>350</v>
      </c>
      <c r="D161" s="20"/>
      <c r="E161" t="s">
        <v>376</v>
      </c>
      <c r="F161" s="19"/>
      <c r="H161" s="19" t="s">
        <v>890</v>
      </c>
      <c r="I161" s="19"/>
    </row>
    <row r="162" spans="2:9" ht="12.75">
      <c r="B162" t="s">
        <v>350</v>
      </c>
      <c r="D162" s="20"/>
      <c r="E162" s="124" t="s">
        <v>359</v>
      </c>
      <c r="F162" s="19"/>
      <c r="H162" s="19"/>
      <c r="I162" s="19"/>
    </row>
    <row r="163" spans="3:9" ht="12.75">
      <c r="C163" t="s">
        <v>403</v>
      </c>
      <c r="D163" s="20"/>
      <c r="E163" t="s">
        <v>439</v>
      </c>
      <c r="F163" s="19"/>
      <c r="H163" s="19"/>
      <c r="I163" s="19"/>
    </row>
    <row r="164" spans="4:9" ht="12.75">
      <c r="D164" s="20">
        <v>39142</v>
      </c>
      <c r="E164" t="s">
        <v>520</v>
      </c>
      <c r="F164" s="19">
        <v>4371</v>
      </c>
      <c r="G164" s="19">
        <v>4515</v>
      </c>
      <c r="H164" s="19">
        <v>4515</v>
      </c>
      <c r="I164" s="19">
        <f t="shared" si="5"/>
        <v>100</v>
      </c>
    </row>
    <row r="165" spans="1:9" ht="15">
      <c r="A165" s="125"/>
      <c r="B165" s="125"/>
      <c r="C165" s="126" t="s">
        <v>403</v>
      </c>
      <c r="D165" s="127"/>
      <c r="E165" s="126" t="s">
        <v>527</v>
      </c>
      <c r="F165" s="128">
        <v>4371</v>
      </c>
      <c r="G165" s="118">
        <v>4515</v>
      </c>
      <c r="H165" s="118">
        <v>4515</v>
      </c>
      <c r="I165" s="118">
        <f t="shared" si="5"/>
        <v>100</v>
      </c>
    </row>
    <row r="166" spans="1:9" ht="15.75">
      <c r="A166" s="120"/>
      <c r="B166" s="120"/>
      <c r="C166" s="120"/>
      <c r="D166" s="120"/>
      <c r="E166" s="120" t="s">
        <v>615</v>
      </c>
      <c r="F166" s="123">
        <f>F114+F158+F165</f>
        <v>1115918</v>
      </c>
      <c r="G166" s="123">
        <f>G114+G158+G165</f>
        <v>1623688</v>
      </c>
      <c r="H166" s="123">
        <f>H114+H158+H165</f>
        <v>1033694</v>
      </c>
      <c r="I166" s="123">
        <f t="shared" si="5"/>
        <v>63.66333926222279</v>
      </c>
    </row>
    <row r="167" ht="12.75">
      <c r="G167"/>
    </row>
  </sheetData>
  <sheetProtection/>
  <mergeCells count="16">
    <mergeCell ref="E137:F137"/>
    <mergeCell ref="A159:F159"/>
    <mergeCell ref="A116:F116"/>
    <mergeCell ref="D6:E6"/>
    <mergeCell ref="D25:E25"/>
    <mergeCell ref="D36:E36"/>
    <mergeCell ref="D45:E45"/>
    <mergeCell ref="D83:E83"/>
    <mergeCell ref="D51:E51"/>
    <mergeCell ref="D93:E93"/>
    <mergeCell ref="A1:H1"/>
    <mergeCell ref="A2:H2"/>
    <mergeCell ref="D59:E59"/>
    <mergeCell ref="D72:E72"/>
    <mergeCell ref="A3:E3"/>
    <mergeCell ref="D5:E5"/>
  </mergeCells>
  <printOptions headings="1"/>
  <pageMargins left="0.75" right="0.75" top="1" bottom="1" header="0.5" footer="0.5"/>
  <pageSetup horizontalDpi="600" verticalDpi="600" orientation="portrait" paperSize="9" scale="75" r:id="rId1"/>
  <headerFooter alignWithMargins="0">
    <oddHeader>&amp;L2/A. melléklet a 11/2012. (IV.27.) önkormányzati rendelethez
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6"/>
  <sheetViews>
    <sheetView zoomScalePageLayoutView="0" workbookViewId="0" topLeftCell="A19">
      <selection activeCell="C24" sqref="C24"/>
    </sheetView>
  </sheetViews>
  <sheetFormatPr defaultColWidth="9.140625" defaultRowHeight="12.75"/>
  <cols>
    <col min="1" max="1" width="35.7109375" style="0" customWidth="1"/>
    <col min="2" max="3" width="16.140625" style="0" customWidth="1"/>
    <col min="4" max="4" width="11.57421875" style="19" customWidth="1"/>
  </cols>
  <sheetData>
    <row r="1" spans="1:5" ht="45" customHeight="1">
      <c r="A1" s="971" t="s">
        <v>940</v>
      </c>
      <c r="B1" s="971"/>
      <c r="C1" s="971"/>
      <c r="D1" s="971"/>
      <c r="E1" s="971"/>
    </row>
    <row r="2" spans="1:5" ht="18.75" thickBot="1">
      <c r="A2" s="1021" t="s">
        <v>659</v>
      </c>
      <c r="B2" s="1021"/>
      <c r="C2" s="1021"/>
      <c r="D2" s="1021"/>
      <c r="E2" s="1021"/>
    </row>
    <row r="3" spans="1:5" ht="15.75" thickBot="1">
      <c r="A3" s="199" t="s">
        <v>354</v>
      </c>
      <c r="B3" s="200" t="s">
        <v>789</v>
      </c>
      <c r="C3" s="781" t="s">
        <v>790</v>
      </c>
      <c r="D3" s="339" t="s">
        <v>903</v>
      </c>
      <c r="E3" s="257" t="s">
        <v>894</v>
      </c>
    </row>
    <row r="4" spans="1:5" ht="12.75">
      <c r="A4" s="201" t="s">
        <v>616</v>
      </c>
      <c r="B4" s="220">
        <v>71195</v>
      </c>
      <c r="C4" s="782">
        <v>86798</v>
      </c>
      <c r="D4" s="246">
        <v>86177</v>
      </c>
      <c r="E4" s="247">
        <f>(D4/C4)*100</f>
        <v>99.28454572686006</v>
      </c>
    </row>
    <row r="5" spans="1:5" ht="12.75">
      <c r="A5" s="202" t="s">
        <v>617</v>
      </c>
      <c r="B5" s="221">
        <v>9790</v>
      </c>
      <c r="C5" s="783">
        <v>12030</v>
      </c>
      <c r="D5" s="243">
        <v>10194</v>
      </c>
      <c r="E5" s="242">
        <f aca="true" t="shared" si="0" ref="E5:E46">(D5/C5)*100</f>
        <v>84.73815461346634</v>
      </c>
    </row>
    <row r="6" spans="1:5" ht="12.75">
      <c r="A6" s="202" t="s">
        <v>923</v>
      </c>
      <c r="B6" s="221">
        <v>2074</v>
      </c>
      <c r="C6" s="783">
        <v>20615</v>
      </c>
      <c r="D6" s="243">
        <v>20548</v>
      </c>
      <c r="E6" s="242">
        <f t="shared" si="0"/>
        <v>99.67499393645404</v>
      </c>
    </row>
    <row r="7" spans="1:5" ht="12.75">
      <c r="A7" s="203" t="s">
        <v>380</v>
      </c>
      <c r="B7" s="222">
        <f>SUM(B4:B6)</f>
        <v>83059</v>
      </c>
      <c r="C7" s="222">
        <f>SUM(C4:C6)</f>
        <v>119443</v>
      </c>
      <c r="D7" s="244">
        <f>SUM(D4:D6)</f>
        <v>116919</v>
      </c>
      <c r="E7" s="341">
        <f t="shared" si="0"/>
        <v>97.88685816665689</v>
      </c>
    </row>
    <row r="8" spans="1:5" ht="12.75">
      <c r="A8" s="204" t="s">
        <v>618</v>
      </c>
      <c r="B8" s="223">
        <v>17803</v>
      </c>
      <c r="C8" s="783">
        <v>21454</v>
      </c>
      <c r="D8" s="243">
        <v>21231</v>
      </c>
      <c r="E8" s="242">
        <f t="shared" si="0"/>
        <v>98.96056679407104</v>
      </c>
    </row>
    <row r="9" spans="1:5" ht="12.75">
      <c r="A9" s="204" t="s">
        <v>619</v>
      </c>
      <c r="B9" s="223">
        <v>2404</v>
      </c>
      <c r="C9" s="783">
        <v>2910</v>
      </c>
      <c r="D9" s="243">
        <v>2776</v>
      </c>
      <c r="E9" s="242">
        <f t="shared" si="0"/>
        <v>95.39518900343643</v>
      </c>
    </row>
    <row r="10" spans="1:5" ht="12.75">
      <c r="A10" s="204" t="s">
        <v>641</v>
      </c>
      <c r="B10" s="223">
        <v>600</v>
      </c>
      <c r="C10" s="783">
        <v>1704</v>
      </c>
      <c r="D10" s="243">
        <v>1710</v>
      </c>
      <c r="E10" s="242">
        <f t="shared" si="0"/>
        <v>100.35211267605635</v>
      </c>
    </row>
    <row r="11" spans="1:5" ht="12.75">
      <c r="A11" s="204" t="s">
        <v>880</v>
      </c>
      <c r="B11" s="223">
        <v>560</v>
      </c>
      <c r="C11" s="783">
        <v>3794</v>
      </c>
      <c r="D11" s="243">
        <v>3798</v>
      </c>
      <c r="E11" s="242">
        <f t="shared" si="0"/>
        <v>100.10542962572482</v>
      </c>
    </row>
    <row r="12" spans="1:5" ht="12.75">
      <c r="A12" s="203" t="s">
        <v>620</v>
      </c>
      <c r="B12" s="222">
        <f>SUM(B8:B11)</f>
        <v>21367</v>
      </c>
      <c r="C12" s="222">
        <f>SUM(C8:C11)</f>
        <v>29862</v>
      </c>
      <c r="D12" s="244">
        <f>SUM(D8:D11)</f>
        <v>29515</v>
      </c>
      <c r="E12" s="341">
        <f t="shared" si="0"/>
        <v>98.8379880784944</v>
      </c>
    </row>
    <row r="13" spans="1:5" ht="12.75">
      <c r="A13" s="204" t="s">
        <v>621</v>
      </c>
      <c r="B13" s="223">
        <v>53626</v>
      </c>
      <c r="C13" s="783">
        <v>99000</v>
      </c>
      <c r="D13" s="243">
        <v>92561</v>
      </c>
      <c r="E13" s="242">
        <f t="shared" si="0"/>
        <v>93.4959595959596</v>
      </c>
    </row>
    <row r="14" spans="1:5" ht="12.75">
      <c r="A14" s="204" t="s">
        <v>622</v>
      </c>
      <c r="B14" s="223">
        <v>920</v>
      </c>
      <c r="C14" s="783">
        <v>927</v>
      </c>
      <c r="D14" s="243">
        <v>927</v>
      </c>
      <c r="E14" s="242">
        <f t="shared" si="0"/>
        <v>100</v>
      </c>
    </row>
    <row r="15" spans="1:5" ht="12.75">
      <c r="A15" s="204" t="s">
        <v>642</v>
      </c>
      <c r="B15" s="223">
        <v>8589</v>
      </c>
      <c r="C15" s="783">
        <v>17288</v>
      </c>
      <c r="D15" s="243">
        <v>15890</v>
      </c>
      <c r="E15" s="242">
        <f t="shared" si="0"/>
        <v>91.91346598796854</v>
      </c>
    </row>
    <row r="16" spans="1:5" ht="12.75">
      <c r="A16" s="203" t="s">
        <v>355</v>
      </c>
      <c r="B16" s="222">
        <f>SUM(B13:B15)</f>
        <v>63135</v>
      </c>
      <c r="C16" s="222">
        <f>SUM(C13:C15)</f>
        <v>117215</v>
      </c>
      <c r="D16" s="244">
        <f>SUM(D13:D15)</f>
        <v>109378</v>
      </c>
      <c r="E16" s="341">
        <f t="shared" si="0"/>
        <v>93.31399564902102</v>
      </c>
    </row>
    <row r="17" spans="1:5" ht="12.75">
      <c r="A17" s="204" t="s">
        <v>623</v>
      </c>
      <c r="B17" s="223">
        <v>12360</v>
      </c>
      <c r="C17" s="783">
        <v>12360</v>
      </c>
      <c r="D17" s="243">
        <v>9248</v>
      </c>
      <c r="E17" s="242">
        <f t="shared" si="0"/>
        <v>74.8220064724919</v>
      </c>
    </row>
    <row r="18" spans="1:5" ht="12.75">
      <c r="A18" s="205" t="s">
        <v>504</v>
      </c>
      <c r="B18" s="223">
        <v>855</v>
      </c>
      <c r="C18" s="783">
        <v>1407</v>
      </c>
      <c r="D18" s="243">
        <v>1407</v>
      </c>
      <c r="E18" s="242">
        <f t="shared" si="0"/>
        <v>100</v>
      </c>
    </row>
    <row r="19" spans="1:5" ht="12.75">
      <c r="A19" s="205" t="s">
        <v>464</v>
      </c>
      <c r="B19" s="223">
        <v>350</v>
      </c>
      <c r="C19" s="783">
        <v>350</v>
      </c>
      <c r="D19" s="243">
        <v>0</v>
      </c>
      <c r="E19" s="242">
        <f t="shared" si="0"/>
        <v>0</v>
      </c>
    </row>
    <row r="20" spans="1:5" ht="12.75">
      <c r="A20" s="205" t="s">
        <v>643</v>
      </c>
      <c r="B20" s="223">
        <v>137</v>
      </c>
      <c r="C20" s="783">
        <v>137</v>
      </c>
      <c r="D20" s="243">
        <v>137</v>
      </c>
      <c r="E20" s="242">
        <f t="shared" si="0"/>
        <v>100</v>
      </c>
    </row>
    <row r="21" spans="1:5" ht="12.75">
      <c r="A21" s="205" t="s">
        <v>775</v>
      </c>
      <c r="B21" s="223">
        <v>272</v>
      </c>
      <c r="C21" s="783">
        <v>272</v>
      </c>
      <c r="D21" s="243">
        <v>272</v>
      </c>
      <c r="E21" s="242">
        <f t="shared" si="0"/>
        <v>100</v>
      </c>
    </row>
    <row r="22" spans="1:5" ht="26.25" thickBot="1">
      <c r="A22" s="206" t="s">
        <v>804</v>
      </c>
      <c r="B22" s="224"/>
      <c r="C22" s="785">
        <v>27</v>
      </c>
      <c r="D22" s="248">
        <v>27</v>
      </c>
      <c r="E22" s="249">
        <f t="shared" si="0"/>
        <v>100</v>
      </c>
    </row>
    <row r="23" spans="1:5" ht="13.5" thickBot="1">
      <c r="A23" s="207" t="s">
        <v>624</v>
      </c>
      <c r="B23" s="225">
        <f>SUM(B17:B22)</f>
        <v>13974</v>
      </c>
      <c r="C23" s="225">
        <f>SUM(C17:C22)</f>
        <v>14553</v>
      </c>
      <c r="D23" s="245">
        <f>SUM(D17:D22)</f>
        <v>11091</v>
      </c>
      <c r="E23" s="342">
        <f t="shared" si="0"/>
        <v>76.21109049680477</v>
      </c>
    </row>
    <row r="24" spans="1:5" s="275" customFormat="1" ht="38.25">
      <c r="A24" s="208" t="s">
        <v>776</v>
      </c>
      <c r="B24" s="226">
        <v>3212</v>
      </c>
      <c r="C24" s="786">
        <v>40802</v>
      </c>
      <c r="D24" s="337">
        <v>0</v>
      </c>
      <c r="E24" s="338">
        <f t="shared" si="0"/>
        <v>0</v>
      </c>
    </row>
    <row r="25" spans="1:5" ht="12.75">
      <c r="A25" s="203" t="s">
        <v>452</v>
      </c>
      <c r="B25" s="222">
        <f>SUM(B24)</f>
        <v>3212</v>
      </c>
      <c r="C25" s="222">
        <f>SUM(C24)</f>
        <v>40802</v>
      </c>
      <c r="D25" s="244">
        <v>0</v>
      </c>
      <c r="E25" s="341">
        <f t="shared" si="0"/>
        <v>0</v>
      </c>
    </row>
    <row r="26" spans="1:5" ht="12.75">
      <c r="A26" s="209" t="s">
        <v>777</v>
      </c>
      <c r="B26" s="227">
        <v>1500</v>
      </c>
      <c r="C26" s="783">
        <v>1500</v>
      </c>
      <c r="D26" s="243">
        <v>0</v>
      </c>
      <c r="E26" s="242">
        <f t="shared" si="0"/>
        <v>0</v>
      </c>
    </row>
    <row r="27" spans="1:5" ht="12.75">
      <c r="A27" s="90" t="s">
        <v>867</v>
      </c>
      <c r="B27" s="227"/>
      <c r="C27" s="783">
        <v>500</v>
      </c>
      <c r="D27" s="243">
        <v>500</v>
      </c>
      <c r="E27" s="242">
        <f t="shared" si="0"/>
        <v>100</v>
      </c>
    </row>
    <row r="28" spans="1:5" ht="12.75">
      <c r="A28" s="90" t="s">
        <v>866</v>
      </c>
      <c r="B28" s="227"/>
      <c r="C28" s="783">
        <v>1006</v>
      </c>
      <c r="D28" s="243">
        <v>1006</v>
      </c>
      <c r="E28" s="242">
        <f t="shared" si="0"/>
        <v>100</v>
      </c>
    </row>
    <row r="29" spans="1:5" ht="25.5">
      <c r="A29" s="683" t="s">
        <v>1172</v>
      </c>
      <c r="B29" s="227"/>
      <c r="C29" s="783">
        <v>20271</v>
      </c>
      <c r="D29" s="243">
        <v>20271</v>
      </c>
      <c r="E29" s="242">
        <f t="shared" si="0"/>
        <v>100</v>
      </c>
    </row>
    <row r="30" spans="1:5" ht="38.25">
      <c r="A30" s="683" t="s">
        <v>870</v>
      </c>
      <c r="B30" s="227"/>
      <c r="C30" s="783">
        <v>10375</v>
      </c>
      <c r="D30" s="243">
        <v>10375</v>
      </c>
      <c r="E30" s="242">
        <f t="shared" si="0"/>
        <v>100</v>
      </c>
    </row>
    <row r="31" spans="1:5" ht="12.75">
      <c r="A31" s="203" t="s">
        <v>462</v>
      </c>
      <c r="B31" s="222">
        <f>SUM(B26:B30)</f>
        <v>1500</v>
      </c>
      <c r="C31" s="222">
        <f>SUM(C26:C30)</f>
        <v>33652</v>
      </c>
      <c r="D31" s="244">
        <f>SUM(D26:D30)</f>
        <v>32152</v>
      </c>
      <c r="E31" s="341">
        <f t="shared" si="0"/>
        <v>95.54261262332105</v>
      </c>
    </row>
    <row r="32" spans="1:5" ht="12.75">
      <c r="A32" s="204" t="s">
        <v>442</v>
      </c>
      <c r="B32" s="221">
        <v>1800</v>
      </c>
      <c r="C32" s="783">
        <v>1400</v>
      </c>
      <c r="D32" s="243">
        <v>1400</v>
      </c>
      <c r="E32" s="242">
        <f t="shared" si="0"/>
        <v>100</v>
      </c>
    </row>
    <row r="33" spans="1:5" ht="12.75">
      <c r="A33" s="204" t="s">
        <v>461</v>
      </c>
      <c r="B33" s="221">
        <v>850</v>
      </c>
      <c r="C33" s="783">
        <v>750</v>
      </c>
      <c r="D33" s="243">
        <v>700</v>
      </c>
      <c r="E33" s="242">
        <f t="shared" si="0"/>
        <v>93.33333333333333</v>
      </c>
    </row>
    <row r="34" spans="1:5" ht="12.75">
      <c r="A34" s="204" t="s">
        <v>811</v>
      </c>
      <c r="B34" s="221"/>
      <c r="C34" s="783">
        <v>0</v>
      </c>
      <c r="D34" s="243">
        <v>276</v>
      </c>
      <c r="E34" s="242"/>
    </row>
    <row r="35" spans="1:5" ht="12.75">
      <c r="A35" s="204" t="s">
        <v>644</v>
      </c>
      <c r="B35" s="221">
        <v>7610</v>
      </c>
      <c r="C35" s="783">
        <v>8220</v>
      </c>
      <c r="D35" s="243">
        <v>10612</v>
      </c>
      <c r="E35" s="242">
        <f t="shared" si="0"/>
        <v>129.09975669099757</v>
      </c>
    </row>
    <row r="36" spans="1:5" ht="12.75">
      <c r="A36" s="203" t="s">
        <v>625</v>
      </c>
      <c r="B36" s="222">
        <f>SUM(B32:B35)</f>
        <v>10260</v>
      </c>
      <c r="C36" s="784">
        <v>13609</v>
      </c>
      <c r="D36" s="244">
        <f>SUM(D32:D35)</f>
        <v>12988</v>
      </c>
      <c r="E36" s="341">
        <f t="shared" si="0"/>
        <v>95.43684326548608</v>
      </c>
    </row>
    <row r="37" spans="1:5" ht="12.75">
      <c r="A37" s="203" t="s">
        <v>645</v>
      </c>
      <c r="B37" s="222">
        <v>23700</v>
      </c>
      <c r="C37" s="784">
        <v>73881</v>
      </c>
      <c r="D37" s="244">
        <v>71823</v>
      </c>
      <c r="E37" s="341">
        <f t="shared" si="0"/>
        <v>97.21443943639095</v>
      </c>
    </row>
    <row r="38" spans="1:5" ht="12.75">
      <c r="A38" s="203" t="s">
        <v>536</v>
      </c>
      <c r="B38" s="222">
        <v>1780</v>
      </c>
      <c r="C38" s="784">
        <v>7158</v>
      </c>
      <c r="D38" s="244">
        <v>0</v>
      </c>
      <c r="E38" s="341">
        <f t="shared" si="0"/>
        <v>0</v>
      </c>
    </row>
    <row r="39" spans="1:5" ht="12.75">
      <c r="A39" s="203" t="s">
        <v>431</v>
      </c>
      <c r="B39" s="222">
        <v>129994</v>
      </c>
      <c r="C39" s="784">
        <v>256608</v>
      </c>
      <c r="D39" s="244">
        <v>77832</v>
      </c>
      <c r="E39" s="341">
        <f t="shared" si="0"/>
        <v>30.331088664421994</v>
      </c>
    </row>
    <row r="40" spans="1:5" ht="12.75">
      <c r="A40" s="203" t="s">
        <v>469</v>
      </c>
      <c r="B40" s="222">
        <v>12621</v>
      </c>
      <c r="C40" s="784">
        <v>207928</v>
      </c>
      <c r="D40" s="244">
        <v>137215</v>
      </c>
      <c r="E40" s="341">
        <f t="shared" si="0"/>
        <v>65.99159324381517</v>
      </c>
    </row>
    <row r="41" spans="1:5" ht="12.75">
      <c r="A41" s="203" t="s">
        <v>432</v>
      </c>
      <c r="B41" s="222">
        <v>303241</v>
      </c>
      <c r="C41" s="784">
        <v>208824</v>
      </c>
      <c r="D41" s="244">
        <v>0</v>
      </c>
      <c r="E41" s="341">
        <f t="shared" si="0"/>
        <v>0</v>
      </c>
    </row>
    <row r="42" spans="1:5" ht="12.75">
      <c r="A42" s="210" t="s">
        <v>646</v>
      </c>
      <c r="B42" s="228">
        <v>8605</v>
      </c>
      <c r="C42" s="784">
        <v>2605</v>
      </c>
      <c r="D42" s="244">
        <v>2593</v>
      </c>
      <c r="E42" s="341">
        <f t="shared" si="0"/>
        <v>99.53934740882917</v>
      </c>
    </row>
    <row r="43" spans="1:5" ht="12.75">
      <c r="A43" s="250" t="s">
        <v>879</v>
      </c>
      <c r="B43" s="251"/>
      <c r="C43" s="784">
        <v>140</v>
      </c>
      <c r="D43" s="252">
        <v>140</v>
      </c>
      <c r="E43" s="343">
        <f t="shared" si="0"/>
        <v>100</v>
      </c>
    </row>
    <row r="44" spans="1:5" ht="13.5" thickBot="1">
      <c r="A44" s="254" t="s">
        <v>626</v>
      </c>
      <c r="B44" s="256">
        <v>4371</v>
      </c>
      <c r="C44" s="787">
        <v>4515</v>
      </c>
      <c r="D44" s="44">
        <v>4515</v>
      </c>
      <c r="E44" s="341"/>
    </row>
    <row r="45" spans="1:5" ht="13.5" thickBot="1">
      <c r="A45" s="255" t="s">
        <v>904</v>
      </c>
      <c r="B45" s="262"/>
      <c r="C45" s="342"/>
      <c r="D45" s="340">
        <v>-50700</v>
      </c>
      <c r="E45" s="343">
        <f>(D44/C44)*100</f>
        <v>100</v>
      </c>
    </row>
    <row r="46" spans="1:5" ht="16.5" thickBot="1">
      <c r="A46" s="211" t="s">
        <v>627</v>
      </c>
      <c r="B46" s="253">
        <f>B7+B12+B16+B23+B25+B31+B36+B37+B38+B39+B40+B41+B44+B42</f>
        <v>680819</v>
      </c>
      <c r="C46" s="253">
        <f>C7+C12+C16+C23+C25+C31+C36+C37+C38+C39+C40+C41+C44+C42+C43</f>
        <v>1130795</v>
      </c>
      <c r="D46" s="229">
        <f>D7+D12+D16+D23+D25+D31+D36+D37+D38+D39+D40+D41+D42+D43+D44+D45</f>
        <v>555461</v>
      </c>
      <c r="E46" s="344">
        <f t="shared" si="0"/>
        <v>49.121281929969626</v>
      </c>
    </row>
  </sheetData>
  <sheetProtection/>
  <mergeCells count="2">
    <mergeCell ref="A1:E1"/>
    <mergeCell ref="A2:E2"/>
  </mergeCells>
  <printOptions headings="1"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&amp;L2/B. melléklet a 11/2012. (IV.27.) önkormányzati rendelethez
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96"/>
  <sheetViews>
    <sheetView zoomScalePageLayoutView="0" workbookViewId="0" topLeftCell="A49">
      <selection activeCell="H69" sqref="H69"/>
    </sheetView>
  </sheetViews>
  <sheetFormatPr defaultColWidth="9.140625" defaultRowHeight="12.75"/>
  <cols>
    <col min="1" max="1" width="3.57421875" style="0" customWidth="1"/>
    <col min="2" max="2" width="4.8515625" style="0" customWidth="1"/>
    <col min="3" max="3" width="6.57421875" style="0" customWidth="1"/>
    <col min="4" max="4" width="4.8515625" style="0" customWidth="1"/>
    <col min="5" max="5" width="45.00390625" style="0" customWidth="1"/>
    <col min="6" max="6" width="10.8515625" style="275" customWidth="1"/>
    <col min="7" max="9" width="9.140625" style="275" customWidth="1"/>
  </cols>
  <sheetData>
    <row r="1" spans="1:9" ht="19.5" customHeight="1">
      <c r="A1" s="1023" t="s">
        <v>942</v>
      </c>
      <c r="B1" s="1023"/>
      <c r="C1" s="1023"/>
      <c r="D1" s="1023"/>
      <c r="E1" s="1023"/>
      <c r="F1" s="1023"/>
      <c r="G1" s="1023"/>
      <c r="H1" s="1023"/>
      <c r="I1" s="1023"/>
    </row>
    <row r="2" spans="1:9" ht="18">
      <c r="A2" s="1022" t="s">
        <v>941</v>
      </c>
      <c r="B2" s="1022"/>
      <c r="C2" s="1022"/>
      <c r="D2" s="1022"/>
      <c r="E2" s="1022"/>
      <c r="F2" s="1022"/>
      <c r="G2" s="1022"/>
      <c r="H2" s="1022"/>
      <c r="I2" s="1022"/>
    </row>
    <row r="3" spans="1:9" s="275" customFormat="1" ht="34.5" thickBot="1">
      <c r="A3" s="41" t="s">
        <v>434</v>
      </c>
      <c r="B3" s="41" t="s">
        <v>435</v>
      </c>
      <c r="C3" s="41" t="s">
        <v>436</v>
      </c>
      <c r="D3" s="41" t="s">
        <v>437</v>
      </c>
      <c r="E3" s="41" t="s">
        <v>438</v>
      </c>
      <c r="F3" s="62" t="s">
        <v>787</v>
      </c>
      <c r="G3" s="276" t="s">
        <v>790</v>
      </c>
      <c r="H3" s="277" t="s">
        <v>891</v>
      </c>
      <c r="I3" s="278" t="s">
        <v>892</v>
      </c>
    </row>
    <row r="4" spans="1:7" ht="12.75">
      <c r="A4" t="s">
        <v>350</v>
      </c>
      <c r="C4" s="20"/>
      <c r="D4" s="21"/>
      <c r="E4" s="22" t="s">
        <v>376</v>
      </c>
      <c r="F4" s="796"/>
      <c r="G4" s="390"/>
    </row>
    <row r="5" spans="2:7" ht="12.75">
      <c r="B5" t="s">
        <v>350</v>
      </c>
      <c r="C5" s="20"/>
      <c r="D5" s="21"/>
      <c r="E5" s="27" t="s">
        <v>359</v>
      </c>
      <c r="F5" s="796"/>
      <c r="G5" s="390"/>
    </row>
    <row r="6" spans="3:7" ht="12.75">
      <c r="C6" s="20" t="s">
        <v>350</v>
      </c>
      <c r="D6" s="21"/>
      <c r="E6" s="22" t="s">
        <v>429</v>
      </c>
      <c r="F6" s="796"/>
      <c r="G6" s="390"/>
    </row>
    <row r="7" spans="3:7" ht="12.75">
      <c r="C7" s="20"/>
      <c r="D7" s="21">
        <v>39452</v>
      </c>
      <c r="E7" s="38" t="s">
        <v>471</v>
      </c>
      <c r="F7" s="796"/>
      <c r="G7" s="390"/>
    </row>
    <row r="8" spans="3:9" s="5" customFormat="1" ht="12.75">
      <c r="C8" s="193"/>
      <c r="D8" s="21"/>
      <c r="E8" s="38" t="s">
        <v>378</v>
      </c>
      <c r="F8" s="797">
        <v>0</v>
      </c>
      <c r="G8" s="797">
        <v>0</v>
      </c>
      <c r="H8" s="798">
        <v>0</v>
      </c>
      <c r="I8" s="799"/>
    </row>
    <row r="9" spans="3:7" ht="12.75">
      <c r="C9" s="20"/>
      <c r="D9" s="21">
        <v>39088</v>
      </c>
      <c r="E9" s="39" t="s">
        <v>441</v>
      </c>
      <c r="F9" s="796"/>
      <c r="G9" s="390"/>
    </row>
    <row r="10" spans="3:9" ht="12.75">
      <c r="C10" s="20"/>
      <c r="D10" s="21"/>
      <c r="E10" s="22" t="s">
        <v>442</v>
      </c>
      <c r="F10" s="796">
        <v>1800</v>
      </c>
      <c r="G10" s="390">
        <v>1400</v>
      </c>
      <c r="H10" s="390">
        <v>1400</v>
      </c>
      <c r="I10" s="390">
        <f>(H10/G10)*100</f>
        <v>100</v>
      </c>
    </row>
    <row r="11" spans="3:9" ht="12.75">
      <c r="C11" s="20"/>
      <c r="D11" s="21"/>
      <c r="E11" s="22" t="s">
        <v>461</v>
      </c>
      <c r="F11" s="796">
        <v>850</v>
      </c>
      <c r="G11" s="390">
        <v>750</v>
      </c>
      <c r="H11" s="390">
        <v>700</v>
      </c>
      <c r="I11" s="390">
        <f aca="true" t="shared" si="0" ref="I11:I69">(H11/G11)*100</f>
        <v>93.33333333333333</v>
      </c>
    </row>
    <row r="12" spans="3:9" ht="12.75">
      <c r="C12" s="20"/>
      <c r="D12" s="21"/>
      <c r="E12" s="22" t="s">
        <v>811</v>
      </c>
      <c r="F12" s="796"/>
      <c r="G12" s="390">
        <v>276</v>
      </c>
      <c r="H12" s="390">
        <v>276</v>
      </c>
      <c r="I12" s="390">
        <f t="shared" si="0"/>
        <v>100</v>
      </c>
    </row>
    <row r="13" spans="3:9" ht="12.75">
      <c r="C13" s="20"/>
      <c r="D13" s="21"/>
      <c r="E13" s="39" t="s">
        <v>378</v>
      </c>
      <c r="F13" s="800">
        <f>SUM(F10:F11)</f>
        <v>2650</v>
      </c>
      <c r="G13" s="801">
        <v>2426</v>
      </c>
      <c r="H13" s="802">
        <f>SUM(H10:H12)</f>
        <v>2376</v>
      </c>
      <c r="I13" s="803">
        <f t="shared" si="0"/>
        <v>97.93899422918383</v>
      </c>
    </row>
    <row r="14" spans="2:9" ht="12.75">
      <c r="B14" t="s">
        <v>351</v>
      </c>
      <c r="C14" s="20"/>
      <c r="D14" s="21"/>
      <c r="E14" s="27" t="s">
        <v>433</v>
      </c>
      <c r="F14" s="796"/>
      <c r="G14" s="390"/>
      <c r="H14" s="390"/>
      <c r="I14" s="390"/>
    </row>
    <row r="15" spans="3:9" ht="12.75">
      <c r="C15" s="20" t="s">
        <v>350</v>
      </c>
      <c r="D15" s="21"/>
      <c r="E15" s="22" t="s">
        <v>429</v>
      </c>
      <c r="F15" s="796"/>
      <c r="G15" s="390"/>
      <c r="H15" s="390"/>
      <c r="I15" s="390"/>
    </row>
    <row r="16" spans="3:9" ht="12.75">
      <c r="C16" s="20"/>
      <c r="D16" s="21">
        <v>39087</v>
      </c>
      <c r="E16" s="38" t="s">
        <v>471</v>
      </c>
      <c r="F16" s="796"/>
      <c r="G16" s="390"/>
      <c r="H16" s="390"/>
      <c r="I16" s="390"/>
    </row>
    <row r="17" spans="3:9" ht="12.75">
      <c r="C17" s="20"/>
      <c r="D17" s="21"/>
      <c r="E17" s="22" t="s">
        <v>484</v>
      </c>
      <c r="F17" s="796">
        <v>12360</v>
      </c>
      <c r="G17" s="390">
        <v>12360</v>
      </c>
      <c r="H17" s="390">
        <v>9248</v>
      </c>
      <c r="I17" s="390">
        <f t="shared" si="0"/>
        <v>74.8220064724919</v>
      </c>
    </row>
    <row r="18" spans="3:9" ht="12.75">
      <c r="C18" s="20"/>
      <c r="D18" s="21"/>
      <c r="E18" s="22" t="s">
        <v>503</v>
      </c>
      <c r="F18" s="796">
        <v>300</v>
      </c>
      <c r="G18" s="390">
        <v>852</v>
      </c>
      <c r="H18" s="390">
        <v>852</v>
      </c>
      <c r="I18" s="390">
        <f t="shared" si="0"/>
        <v>100</v>
      </c>
    </row>
    <row r="19" spans="3:9" ht="12.75">
      <c r="C19" s="20"/>
      <c r="D19" s="21"/>
      <c r="E19" s="22" t="s">
        <v>504</v>
      </c>
      <c r="F19" s="796">
        <v>555</v>
      </c>
      <c r="G19" s="390">
        <v>555</v>
      </c>
      <c r="H19" s="390">
        <v>555</v>
      </c>
      <c r="I19" s="390">
        <f t="shared" si="0"/>
        <v>100</v>
      </c>
    </row>
    <row r="20" spans="3:9" ht="12.75">
      <c r="C20" s="20"/>
      <c r="D20" s="21"/>
      <c r="E20" s="22" t="s">
        <v>464</v>
      </c>
      <c r="F20" s="796">
        <v>350</v>
      </c>
      <c r="G20" s="390">
        <v>350</v>
      </c>
      <c r="H20" s="390">
        <v>0</v>
      </c>
      <c r="I20" s="390">
        <f t="shared" si="0"/>
        <v>0</v>
      </c>
    </row>
    <row r="21" spans="3:9" ht="12.75">
      <c r="C21" s="20"/>
      <c r="D21" s="21"/>
      <c r="E21" s="22" t="s">
        <v>643</v>
      </c>
      <c r="F21" s="796">
        <v>137</v>
      </c>
      <c r="G21" s="390">
        <v>137</v>
      </c>
      <c r="H21" s="390">
        <v>137</v>
      </c>
      <c r="I21" s="390">
        <f t="shared" si="0"/>
        <v>100</v>
      </c>
    </row>
    <row r="22" spans="3:9" ht="12.75">
      <c r="C22" s="20"/>
      <c r="D22" s="21"/>
      <c r="E22" s="22" t="s">
        <v>775</v>
      </c>
      <c r="F22" s="796">
        <v>272</v>
      </c>
      <c r="G22" s="390">
        <v>272</v>
      </c>
      <c r="H22" s="390">
        <v>272</v>
      </c>
      <c r="I22" s="390">
        <f t="shared" si="0"/>
        <v>100</v>
      </c>
    </row>
    <row r="23" spans="3:9" ht="25.5">
      <c r="C23" s="20"/>
      <c r="D23" s="21"/>
      <c r="E23" s="184" t="s">
        <v>804</v>
      </c>
      <c r="F23" s="796"/>
      <c r="G23" s="390">
        <v>27</v>
      </c>
      <c r="H23" s="390">
        <v>27</v>
      </c>
      <c r="I23" s="390">
        <f t="shared" si="0"/>
        <v>100</v>
      </c>
    </row>
    <row r="24" spans="3:9" s="275" customFormat="1" ht="38.25">
      <c r="C24" s="410"/>
      <c r="D24" s="795"/>
      <c r="E24" s="212" t="s">
        <v>870</v>
      </c>
      <c r="F24" s="213"/>
      <c r="G24" s="213">
        <v>0</v>
      </c>
      <c r="H24" s="390"/>
      <c r="I24" s="390"/>
    </row>
    <row r="25" spans="3:9" ht="12.75">
      <c r="C25" s="20"/>
      <c r="D25" s="21"/>
      <c r="E25" s="38" t="s">
        <v>378</v>
      </c>
      <c r="F25" s="797">
        <f>SUM(F17:F22)</f>
        <v>13974</v>
      </c>
      <c r="G25" s="804">
        <v>14553</v>
      </c>
      <c r="H25" s="805">
        <f>SUM(H17:H24)</f>
        <v>11091</v>
      </c>
      <c r="I25" s="806">
        <f t="shared" si="0"/>
        <v>76.21109049680477</v>
      </c>
    </row>
    <row r="26" spans="3:9" ht="12.75">
      <c r="C26" s="20"/>
      <c r="D26" s="21">
        <v>39088</v>
      </c>
      <c r="E26" s="39" t="s">
        <v>441</v>
      </c>
      <c r="F26" s="796"/>
      <c r="G26" s="390">
        <v>0</v>
      </c>
      <c r="H26" s="390"/>
      <c r="I26" s="390"/>
    </row>
    <row r="27" spans="3:9" ht="12.75">
      <c r="C27" s="20"/>
      <c r="D27" s="21"/>
      <c r="E27" s="22" t="s">
        <v>443</v>
      </c>
      <c r="F27" s="796">
        <v>2300</v>
      </c>
      <c r="G27" s="390">
        <v>2300</v>
      </c>
      <c r="H27" s="390">
        <v>1889</v>
      </c>
      <c r="I27" s="390">
        <f t="shared" si="0"/>
        <v>82.1304347826087</v>
      </c>
    </row>
    <row r="28" spans="3:9" ht="12.75">
      <c r="C28" s="20"/>
      <c r="D28" s="21"/>
      <c r="E28" s="24" t="s">
        <v>363</v>
      </c>
      <c r="F28" s="807">
        <v>1500</v>
      </c>
      <c r="G28" s="390">
        <v>1500</v>
      </c>
      <c r="H28" s="390">
        <v>1500</v>
      </c>
      <c r="I28" s="390">
        <f t="shared" si="0"/>
        <v>100</v>
      </c>
    </row>
    <row r="29" spans="3:9" ht="12.75">
      <c r="C29" s="20"/>
      <c r="D29" s="26"/>
      <c r="E29" s="24" t="s">
        <v>366</v>
      </c>
      <c r="F29" s="807">
        <v>550</v>
      </c>
      <c r="G29" s="390">
        <v>550</v>
      </c>
      <c r="H29" s="390">
        <v>550</v>
      </c>
      <c r="I29" s="390">
        <f t="shared" si="0"/>
        <v>100</v>
      </c>
    </row>
    <row r="30" spans="3:9" ht="12.75">
      <c r="C30" s="20"/>
      <c r="D30" s="26"/>
      <c r="E30" s="24" t="s">
        <v>364</v>
      </c>
      <c r="F30" s="807">
        <v>140</v>
      </c>
      <c r="G30" s="390">
        <v>140</v>
      </c>
      <c r="H30" s="390">
        <v>140</v>
      </c>
      <c r="I30" s="390">
        <f t="shared" si="0"/>
        <v>100</v>
      </c>
    </row>
    <row r="31" spans="3:9" ht="12.75">
      <c r="C31" s="20"/>
      <c r="D31" s="26"/>
      <c r="E31" s="24" t="s">
        <v>440</v>
      </c>
      <c r="F31" s="807">
        <v>200</v>
      </c>
      <c r="G31" s="390">
        <v>200</v>
      </c>
      <c r="H31" s="390">
        <v>100</v>
      </c>
      <c r="I31" s="390">
        <f t="shared" si="0"/>
        <v>50</v>
      </c>
    </row>
    <row r="32" spans="3:9" ht="12.75">
      <c r="C32" s="20"/>
      <c r="D32" s="26"/>
      <c r="E32" s="24" t="s">
        <v>365</v>
      </c>
      <c r="F32" s="807">
        <v>500</v>
      </c>
      <c r="G32" s="390">
        <v>500</v>
      </c>
      <c r="H32" s="390">
        <v>500</v>
      </c>
      <c r="I32" s="390">
        <f t="shared" si="0"/>
        <v>100</v>
      </c>
    </row>
    <row r="33" spans="3:9" ht="12.75">
      <c r="C33" s="20"/>
      <c r="D33" s="26"/>
      <c r="E33" s="24" t="s">
        <v>426</v>
      </c>
      <c r="F33" s="807">
        <v>50</v>
      </c>
      <c r="G33" s="390">
        <v>50</v>
      </c>
      <c r="H33" s="390">
        <v>50</v>
      </c>
      <c r="I33" s="390">
        <f t="shared" si="0"/>
        <v>100</v>
      </c>
    </row>
    <row r="34" spans="3:9" ht="12.75">
      <c r="C34" s="20"/>
      <c r="D34" s="26"/>
      <c r="E34" s="22" t="s">
        <v>427</v>
      </c>
      <c r="F34" s="807">
        <v>50</v>
      </c>
      <c r="G34" s="390">
        <v>50</v>
      </c>
      <c r="H34" s="390">
        <v>0</v>
      </c>
      <c r="I34" s="390">
        <f t="shared" si="0"/>
        <v>0</v>
      </c>
    </row>
    <row r="35" spans="3:9" ht="12.75">
      <c r="C35" s="20"/>
      <c r="D35" s="26"/>
      <c r="E35" s="22" t="s">
        <v>428</v>
      </c>
      <c r="F35" s="807">
        <v>10</v>
      </c>
      <c r="G35" s="390">
        <v>10</v>
      </c>
      <c r="H35" s="390">
        <v>0</v>
      </c>
      <c r="I35" s="390">
        <f t="shared" si="0"/>
        <v>0</v>
      </c>
    </row>
    <row r="36" spans="3:9" ht="12.75">
      <c r="C36" s="20"/>
      <c r="D36" s="26"/>
      <c r="E36" s="22" t="s">
        <v>367</v>
      </c>
      <c r="F36" s="807">
        <v>50</v>
      </c>
      <c r="G36" s="390">
        <v>50</v>
      </c>
      <c r="H36" s="390">
        <v>50</v>
      </c>
      <c r="I36" s="390">
        <f t="shared" si="0"/>
        <v>100</v>
      </c>
    </row>
    <row r="37" spans="3:9" ht="12.75">
      <c r="C37" s="20"/>
      <c r="D37" s="26"/>
      <c r="E37" s="22" t="s">
        <v>368</v>
      </c>
      <c r="F37" s="807">
        <v>100</v>
      </c>
      <c r="G37" s="390">
        <v>100</v>
      </c>
      <c r="H37" s="390">
        <v>100</v>
      </c>
      <c r="I37" s="390">
        <f t="shared" si="0"/>
        <v>100</v>
      </c>
    </row>
    <row r="38" spans="3:9" ht="12.75">
      <c r="C38" s="20"/>
      <c r="D38" s="26"/>
      <c r="E38" s="22" t="s">
        <v>369</v>
      </c>
      <c r="F38" s="807">
        <v>400</v>
      </c>
      <c r="G38" s="390">
        <v>400</v>
      </c>
      <c r="H38" s="390">
        <v>400</v>
      </c>
      <c r="I38" s="390">
        <f t="shared" si="0"/>
        <v>100</v>
      </c>
    </row>
    <row r="39" spans="3:9" ht="12.75">
      <c r="C39" s="20"/>
      <c r="D39" s="26"/>
      <c r="E39" s="22" t="s">
        <v>375</v>
      </c>
      <c r="F39" s="807">
        <v>700</v>
      </c>
      <c r="G39" s="390">
        <v>700</v>
      </c>
      <c r="H39" s="390">
        <v>700</v>
      </c>
      <c r="I39" s="390">
        <f t="shared" si="0"/>
        <v>100</v>
      </c>
    </row>
    <row r="40" spans="3:9" ht="12.75">
      <c r="C40" s="20"/>
      <c r="D40" s="26"/>
      <c r="E40" s="22" t="s">
        <v>425</v>
      </c>
      <c r="F40" s="807">
        <v>150</v>
      </c>
      <c r="G40" s="390">
        <v>150</v>
      </c>
      <c r="H40" s="390">
        <v>150</v>
      </c>
      <c r="I40" s="390">
        <f t="shared" si="0"/>
        <v>100</v>
      </c>
    </row>
    <row r="41" spans="3:9" ht="12.75">
      <c r="C41" s="20"/>
      <c r="D41" s="26"/>
      <c r="E41" s="22" t="s">
        <v>424</v>
      </c>
      <c r="F41" s="807">
        <v>710</v>
      </c>
      <c r="G41" s="390">
        <v>710</v>
      </c>
      <c r="H41" s="390">
        <v>710</v>
      </c>
      <c r="I41" s="390">
        <f t="shared" si="0"/>
        <v>100</v>
      </c>
    </row>
    <row r="42" spans="3:9" ht="12.75">
      <c r="C42" s="20"/>
      <c r="D42" s="26"/>
      <c r="E42" s="22" t="s">
        <v>489</v>
      </c>
      <c r="F42" s="807">
        <v>100</v>
      </c>
      <c r="G42" s="390">
        <v>100</v>
      </c>
      <c r="H42" s="390">
        <v>100</v>
      </c>
      <c r="I42" s="390">
        <f t="shared" si="0"/>
        <v>100</v>
      </c>
    </row>
    <row r="43" spans="3:9" ht="12.75">
      <c r="C43" s="20"/>
      <c r="D43" s="26"/>
      <c r="E43" s="22" t="s">
        <v>490</v>
      </c>
      <c r="F43" s="807">
        <v>100</v>
      </c>
      <c r="G43" s="390">
        <v>100</v>
      </c>
      <c r="H43" s="390">
        <v>100</v>
      </c>
      <c r="I43" s="390">
        <f t="shared" si="0"/>
        <v>100</v>
      </c>
    </row>
    <row r="44" spans="3:9" ht="25.5">
      <c r="C44" s="20"/>
      <c r="D44" s="26"/>
      <c r="E44" s="184" t="s">
        <v>868</v>
      </c>
      <c r="F44" s="808"/>
      <c r="G44" s="390">
        <v>3023</v>
      </c>
      <c r="H44" s="390">
        <v>3023</v>
      </c>
      <c r="I44" s="390">
        <f t="shared" si="0"/>
        <v>100</v>
      </c>
    </row>
    <row r="45" spans="3:9" ht="12.75">
      <c r="C45" s="20"/>
      <c r="D45" s="26"/>
      <c r="E45" s="22" t="s">
        <v>807</v>
      </c>
      <c r="F45" s="807"/>
      <c r="G45" s="390">
        <v>50</v>
      </c>
      <c r="H45" s="390">
        <v>50</v>
      </c>
      <c r="I45" s="390">
        <f t="shared" si="0"/>
        <v>100</v>
      </c>
    </row>
    <row r="46" spans="3:9" ht="12.75">
      <c r="C46" s="20"/>
      <c r="D46" s="26"/>
      <c r="E46" s="22" t="s">
        <v>805</v>
      </c>
      <c r="F46" s="807"/>
      <c r="G46" s="390">
        <v>100</v>
      </c>
      <c r="H46" s="390">
        <v>100</v>
      </c>
      <c r="I46" s="390">
        <f t="shared" si="0"/>
        <v>100</v>
      </c>
    </row>
    <row r="47" spans="3:9" ht="12.75">
      <c r="C47" s="20"/>
      <c r="D47" s="26"/>
      <c r="E47" s="22" t="s">
        <v>806</v>
      </c>
      <c r="F47" s="807"/>
      <c r="G47" s="390">
        <v>100</v>
      </c>
      <c r="H47" s="390">
        <v>100</v>
      </c>
      <c r="I47" s="390">
        <f t="shared" si="0"/>
        <v>100</v>
      </c>
    </row>
    <row r="48" spans="3:9" ht="12.75">
      <c r="C48" s="20"/>
      <c r="D48" s="26"/>
      <c r="E48" s="22" t="s">
        <v>924</v>
      </c>
      <c r="F48" s="807"/>
      <c r="G48" s="390">
        <v>300</v>
      </c>
      <c r="H48" s="390">
        <v>300</v>
      </c>
      <c r="I48" s="390">
        <f t="shared" si="0"/>
        <v>100</v>
      </c>
    </row>
    <row r="49" spans="3:9" ht="12.75">
      <c r="C49" s="20"/>
      <c r="D49" s="26"/>
      <c r="E49" s="39" t="s">
        <v>378</v>
      </c>
      <c r="F49" s="809">
        <f>SUM(F27:F48)</f>
        <v>7610</v>
      </c>
      <c r="G49" s="803">
        <v>11183</v>
      </c>
      <c r="H49" s="802">
        <f>SUM(H27:H48)</f>
        <v>10612</v>
      </c>
      <c r="I49" s="803">
        <f t="shared" si="0"/>
        <v>94.89403558973441</v>
      </c>
    </row>
    <row r="50" spans="2:9" ht="12.75">
      <c r="B50" t="s">
        <v>357</v>
      </c>
      <c r="C50" s="20"/>
      <c r="D50" s="26"/>
      <c r="E50" s="27" t="s">
        <v>444</v>
      </c>
      <c r="F50" s="807"/>
      <c r="G50" s="390"/>
      <c r="H50" s="390"/>
      <c r="I50" s="390"/>
    </row>
    <row r="51" spans="3:9" ht="12.75">
      <c r="C51" s="20" t="s">
        <v>350</v>
      </c>
      <c r="D51" s="26"/>
      <c r="E51" s="22" t="s">
        <v>429</v>
      </c>
      <c r="F51" s="807"/>
      <c r="G51" s="390"/>
      <c r="H51" s="390"/>
      <c r="I51" s="390"/>
    </row>
    <row r="52" spans="3:9" ht="12.75">
      <c r="C52" s="20"/>
      <c r="D52" s="26">
        <v>39088</v>
      </c>
      <c r="E52" s="39" t="s">
        <v>441</v>
      </c>
      <c r="F52" s="807"/>
      <c r="G52" s="390"/>
      <c r="H52" s="390"/>
      <c r="I52" s="390"/>
    </row>
    <row r="53" spans="3:9" ht="12.75">
      <c r="C53" s="20"/>
      <c r="D53" s="26"/>
      <c r="E53" s="22" t="s">
        <v>445</v>
      </c>
      <c r="F53" s="807">
        <v>300</v>
      </c>
      <c r="G53" s="390">
        <v>700</v>
      </c>
      <c r="H53" s="390">
        <v>477</v>
      </c>
      <c r="I53" s="390">
        <f t="shared" si="0"/>
        <v>68.14285714285714</v>
      </c>
    </row>
    <row r="54" spans="3:9" ht="12.75">
      <c r="C54" s="20"/>
      <c r="D54" s="26"/>
      <c r="E54" s="39" t="s">
        <v>378</v>
      </c>
      <c r="F54" s="809">
        <f>SUM(F53)</f>
        <v>300</v>
      </c>
      <c r="G54" s="803">
        <f>SUM(G53)</f>
        <v>700</v>
      </c>
      <c r="H54" s="803">
        <f>SUM(H53)</f>
        <v>477</v>
      </c>
      <c r="I54" s="803">
        <f t="shared" si="0"/>
        <v>68.14285714285714</v>
      </c>
    </row>
    <row r="55" spans="1:9" ht="12.75">
      <c r="A55" t="s">
        <v>351</v>
      </c>
      <c r="C55" s="20"/>
      <c r="D55" s="26"/>
      <c r="E55" s="191" t="s">
        <v>582</v>
      </c>
      <c r="F55" s="810"/>
      <c r="G55" s="605"/>
      <c r="H55" s="390"/>
      <c r="I55" s="390"/>
    </row>
    <row r="56" spans="3:9" ht="12.75">
      <c r="C56" s="20" t="s">
        <v>350</v>
      </c>
      <c r="D56" s="26"/>
      <c r="E56" s="22" t="s">
        <v>429</v>
      </c>
      <c r="F56" s="811"/>
      <c r="G56" s="605"/>
      <c r="H56" s="390"/>
      <c r="I56" s="390"/>
    </row>
    <row r="57" spans="3:9" ht="12.75">
      <c r="C57" s="20"/>
      <c r="D57" s="26">
        <v>39088</v>
      </c>
      <c r="E57" s="39" t="s">
        <v>441</v>
      </c>
      <c r="F57" s="811"/>
      <c r="G57" s="605"/>
      <c r="H57" s="390"/>
      <c r="I57" s="390"/>
    </row>
    <row r="58" spans="3:9" ht="12.75">
      <c r="C58" s="20"/>
      <c r="D58" s="26"/>
      <c r="E58" s="22" t="s">
        <v>445</v>
      </c>
      <c r="F58" s="811"/>
      <c r="G58" s="917">
        <v>38</v>
      </c>
      <c r="H58" s="390">
        <v>38</v>
      </c>
      <c r="I58" s="390">
        <f t="shared" si="0"/>
        <v>100</v>
      </c>
    </row>
    <row r="59" spans="3:9" ht="12.75">
      <c r="C59" s="20"/>
      <c r="D59" s="26"/>
      <c r="E59" s="39" t="s">
        <v>378</v>
      </c>
      <c r="F59" s="809"/>
      <c r="G59" s="809">
        <v>38</v>
      </c>
      <c r="H59" s="802">
        <v>38</v>
      </c>
      <c r="I59" s="803">
        <f t="shared" si="0"/>
        <v>100</v>
      </c>
    </row>
    <row r="60" spans="1:9" s="5" customFormat="1" ht="12.75">
      <c r="A60" s="5" t="s">
        <v>357</v>
      </c>
      <c r="C60" s="193"/>
      <c r="D60" s="26"/>
      <c r="E60" s="214" t="s">
        <v>481</v>
      </c>
      <c r="F60" s="811"/>
      <c r="G60" s="811"/>
      <c r="H60" s="413"/>
      <c r="I60" s="390"/>
    </row>
    <row r="61" spans="3:9" s="5" customFormat="1" ht="12.75">
      <c r="C61" s="193"/>
      <c r="D61" s="26">
        <v>39088</v>
      </c>
      <c r="E61" s="39" t="s">
        <v>441</v>
      </c>
      <c r="F61" s="811"/>
      <c r="G61" s="811"/>
      <c r="H61" s="413"/>
      <c r="I61" s="390"/>
    </row>
    <row r="62" spans="3:9" s="5" customFormat="1" ht="12.75">
      <c r="C62" s="193"/>
      <c r="D62" s="26"/>
      <c r="E62" s="90" t="s">
        <v>883</v>
      </c>
      <c r="F62" s="811"/>
      <c r="G62" s="811">
        <v>220</v>
      </c>
      <c r="H62" s="413">
        <v>220</v>
      </c>
      <c r="I62" s="390">
        <f t="shared" si="0"/>
        <v>100</v>
      </c>
    </row>
    <row r="63" spans="3:9" s="5" customFormat="1" ht="12.75">
      <c r="C63" s="193"/>
      <c r="D63" s="26"/>
      <c r="E63" s="137" t="s">
        <v>1173</v>
      </c>
      <c r="F63" s="811"/>
      <c r="G63" s="811">
        <v>51</v>
      </c>
      <c r="H63" s="413">
        <v>51</v>
      </c>
      <c r="I63" s="390">
        <f t="shared" si="0"/>
        <v>100</v>
      </c>
    </row>
    <row r="64" spans="3:9" s="5" customFormat="1" ht="12.75">
      <c r="C64" s="193"/>
      <c r="D64" s="26"/>
      <c r="E64" s="39" t="s">
        <v>378</v>
      </c>
      <c r="F64" s="809"/>
      <c r="G64" s="809">
        <f>SUM(G62:G63)</f>
        <v>271</v>
      </c>
      <c r="H64" s="809">
        <f>SUM(H62:H63)</f>
        <v>271</v>
      </c>
      <c r="I64" s="803">
        <f t="shared" si="0"/>
        <v>100</v>
      </c>
    </row>
    <row r="65" spans="3:9" s="5" customFormat="1" ht="12.75">
      <c r="C65" s="193"/>
      <c r="D65" s="26"/>
      <c r="E65" s="28"/>
      <c r="F65" s="811"/>
      <c r="G65" s="604"/>
      <c r="H65" s="413"/>
      <c r="I65" s="390"/>
    </row>
    <row r="66" spans="3:9" ht="12.75">
      <c r="C66" s="20"/>
      <c r="D66" s="26"/>
      <c r="E66" s="28" t="s">
        <v>447</v>
      </c>
      <c r="F66" s="807"/>
      <c r="G66" s="390"/>
      <c r="H66" s="390"/>
      <c r="I66" s="390"/>
    </row>
    <row r="67" spans="3:9" ht="12.75">
      <c r="C67" s="20"/>
      <c r="D67" s="29">
        <v>39087</v>
      </c>
      <c r="E67" s="28" t="s">
        <v>448</v>
      </c>
      <c r="F67" s="811">
        <f>F8+F25</f>
        <v>13974</v>
      </c>
      <c r="G67" s="811">
        <v>14553</v>
      </c>
      <c r="H67" s="812">
        <f>H25</f>
        <v>11091</v>
      </c>
      <c r="I67" s="812">
        <f t="shared" si="0"/>
        <v>76.21109049680477</v>
      </c>
    </row>
    <row r="68" spans="3:9" ht="12.75">
      <c r="C68" s="20"/>
      <c r="D68" s="29">
        <v>39088</v>
      </c>
      <c r="E68" s="28" t="s">
        <v>449</v>
      </c>
      <c r="F68" s="811">
        <f>F13+F49+F54+F59</f>
        <v>10560</v>
      </c>
      <c r="G68" s="811">
        <f>G49+G54+G59+G64+G13</f>
        <v>14618</v>
      </c>
      <c r="H68" s="811">
        <f>H13+H49+H54+H59+H64</f>
        <v>13774</v>
      </c>
      <c r="I68" s="812">
        <f t="shared" si="0"/>
        <v>94.22629634696949</v>
      </c>
    </row>
    <row r="69" spans="3:9" ht="12.75">
      <c r="C69" s="20"/>
      <c r="D69" s="29"/>
      <c r="E69" s="28" t="s">
        <v>450</v>
      </c>
      <c r="F69" s="811">
        <f>SUM(F67:F68)</f>
        <v>24534</v>
      </c>
      <c r="G69" s="811">
        <f>SUM(G67:G68)</f>
        <v>29171</v>
      </c>
      <c r="H69" s="811">
        <f>SUM(H67:H68)</f>
        <v>24865</v>
      </c>
      <c r="I69" s="812">
        <f t="shared" si="0"/>
        <v>85.2387645264132</v>
      </c>
    </row>
    <row r="70" ht="12.75">
      <c r="G70" s="390"/>
    </row>
    <row r="71" spans="3:7" ht="12.75">
      <c r="C71" s="20"/>
      <c r="D71" s="26"/>
      <c r="E71" s="22"/>
      <c r="G71" s="390"/>
    </row>
    <row r="72" spans="3:7" ht="12.75">
      <c r="C72" s="20"/>
      <c r="D72" s="26"/>
      <c r="E72" s="22"/>
      <c r="G72" s="390"/>
    </row>
    <row r="73" spans="3:7" ht="12.75">
      <c r="C73" s="20"/>
      <c r="D73" s="1"/>
      <c r="E73" s="1"/>
      <c r="G73" s="390"/>
    </row>
    <row r="74" spans="3:7" ht="12.75">
      <c r="C74" s="20"/>
      <c r="D74" s="1"/>
      <c r="E74" s="1"/>
      <c r="G74" s="390"/>
    </row>
    <row r="75" spans="3:7" ht="12.75">
      <c r="C75" s="20"/>
      <c r="D75" s="1"/>
      <c r="E75" s="1"/>
      <c r="G75" s="390"/>
    </row>
    <row r="76" spans="3:7" ht="12.75">
      <c r="C76" s="20"/>
      <c r="D76" s="1"/>
      <c r="E76" s="1"/>
      <c r="G76" s="390"/>
    </row>
    <row r="77" spans="3:7" ht="12.75">
      <c r="C77" s="20"/>
      <c r="D77" s="1"/>
      <c r="E77" s="1"/>
      <c r="G77" s="390"/>
    </row>
    <row r="78" spans="3:7" ht="12.75">
      <c r="C78" s="20"/>
      <c r="G78" s="390"/>
    </row>
    <row r="79" spans="3:7" ht="12.75">
      <c r="C79" s="20"/>
      <c r="G79" s="390"/>
    </row>
    <row r="80" spans="3:7" ht="12.75">
      <c r="C80" s="20"/>
      <c r="G80" s="390"/>
    </row>
    <row r="81" spans="3:7" ht="12.75">
      <c r="C81" s="20"/>
      <c r="G81" s="390"/>
    </row>
    <row r="82" spans="3:7" ht="12.75">
      <c r="C82" s="20"/>
      <c r="G82" s="390"/>
    </row>
    <row r="83" spans="3:7" ht="12.75">
      <c r="C83" s="20"/>
      <c r="G83" s="390"/>
    </row>
    <row r="84" spans="3:7" ht="12.75">
      <c r="C84" s="20"/>
      <c r="G84" s="390"/>
    </row>
    <row r="85" spans="3:7" ht="12.75">
      <c r="C85" s="20"/>
      <c r="G85" s="390"/>
    </row>
    <row r="86" spans="3:7" ht="12.75">
      <c r="C86" s="20"/>
      <c r="G86" s="390"/>
    </row>
    <row r="87" spans="3:7" ht="12.75">
      <c r="C87" s="20"/>
      <c r="G87" s="390"/>
    </row>
    <row r="88" spans="3:7" ht="12.75">
      <c r="C88" s="20"/>
      <c r="G88" s="390"/>
    </row>
    <row r="89" spans="3:7" ht="12.75">
      <c r="C89" s="20"/>
      <c r="G89" s="390"/>
    </row>
    <row r="90" spans="3:7" ht="12.75">
      <c r="C90" s="20"/>
      <c r="G90" s="390"/>
    </row>
    <row r="91" spans="3:7" ht="12.75">
      <c r="C91" s="20"/>
      <c r="G91" s="390"/>
    </row>
    <row r="92" spans="3:7" ht="12.75">
      <c r="C92" s="20"/>
      <c r="G92" s="390"/>
    </row>
    <row r="93" spans="3:7" ht="12.75">
      <c r="C93" s="20"/>
      <c r="G93" s="390"/>
    </row>
    <row r="94" spans="3:7" ht="12.75">
      <c r="C94" s="20"/>
      <c r="G94" s="390"/>
    </row>
    <row r="95" spans="3:7" ht="12.75">
      <c r="C95" s="20"/>
      <c r="G95" s="390"/>
    </row>
    <row r="96" spans="3:7" ht="12.75">
      <c r="C96" s="20"/>
      <c r="G96" s="390"/>
    </row>
  </sheetData>
  <sheetProtection/>
  <mergeCells count="2">
    <mergeCell ref="A2:I2"/>
    <mergeCell ref="A1:I1"/>
  </mergeCells>
  <printOptions headings="1"/>
  <pageMargins left="0.7480314960629921" right="0.1968503937007874" top="0.984251968503937" bottom="1.220472440944882" header="0.5118110236220472" footer="0.7086614173228347"/>
  <pageSetup horizontalDpi="600" verticalDpi="600" orientation="landscape" paperSize="9" scale="85" r:id="rId1"/>
  <headerFooter alignWithMargins="0">
    <oddHeader>&amp;L3. melléklet a  11/2012. (IV.27) önkormányzati rendelethez
ezer Ft-ban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2012-04-26T13:53:08Z</cp:lastPrinted>
  <dcterms:created xsi:type="dcterms:W3CDTF">2005-02-03T09:30:35Z</dcterms:created>
  <dcterms:modified xsi:type="dcterms:W3CDTF">2012-04-26T13:53:15Z</dcterms:modified>
  <cp:category/>
  <cp:version/>
  <cp:contentType/>
  <cp:contentStatus/>
</cp:coreProperties>
</file>