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65" windowHeight="8700" tabRatio="599" activeTab="0"/>
  </bookViews>
  <sheets>
    <sheet name="Rendelet" sheetId="1" r:id="rId1"/>
    <sheet name="Előterjesztés" sheetId="2" r:id="rId2"/>
    <sheet name="1 Bevétel" sheetId="3" r:id="rId3"/>
    <sheet name="2 Bevétel1a" sheetId="4" r:id="rId4"/>
    <sheet name="3 Kiadás2" sheetId="5" r:id="rId5"/>
    <sheet name="4 Kiadás2a" sheetId="6" r:id="rId6"/>
    <sheet name="5 Műk.tám." sheetId="7" r:id="rId7"/>
    <sheet name="6 Felh.tám." sheetId="8" r:id="rId8"/>
    <sheet name="7 Felhalmozási kiadások" sheetId="9" r:id="rId9"/>
    <sheet name="8 Létszám" sheetId="10" r:id="rId10"/>
    <sheet name="9 EU-s tám." sheetId="11" r:id="rId11"/>
    <sheet name="10 Kötváll." sheetId="12" r:id="rId12"/>
    <sheet name="11 Adósságállomány" sheetId="13" r:id="rId13"/>
    <sheet name="12 Tartalék" sheetId="14" r:id="rId14"/>
    <sheet name="13 Fin.ütem" sheetId="15" r:id="rId15"/>
    <sheet name="14 Közvetett" sheetId="16" r:id="rId16"/>
    <sheet name="15 Normatíva" sheetId="17" r:id="rId17"/>
    <sheet name="16Finanszírozás" sheetId="18" r:id="rId18"/>
    <sheet name="17Előir.felhasználás" sheetId="19" r:id="rId19"/>
    <sheet name="18 Mérleg1" sheetId="20" r:id="rId20"/>
    <sheet name="19 mérleg" sheetId="21" r:id="rId21"/>
    <sheet name="20 Pénzmaradvány" sheetId="22" r:id="rId22"/>
    <sheet name="21Vagyonkimutatás" sheetId="23" r:id="rId23"/>
  </sheets>
  <definedNames>
    <definedName name="_xlnm.Print_Area" localSheetId="2">'1 Bevétel'!$A$1:$L$42</definedName>
    <definedName name="_xlnm.Print_Area" localSheetId="14">'13 Fin.ütem'!$A$1:$P$9</definedName>
    <definedName name="_xlnm.Print_Area" localSheetId="17">'16Finanszírozás'!$A$1:$Q$30</definedName>
    <definedName name="_xlnm.Print_Area" localSheetId="3">'2 Bevétel1a'!$A$1:$K$83</definedName>
    <definedName name="_xlnm.Print_Area" localSheetId="4">'3 Kiadás2'!$A$1:$L$23</definedName>
    <definedName name="_xlnm.Print_Area" localSheetId="5">'4 Kiadás2a'!$A$1:$K$89</definedName>
  </definedNames>
  <calcPr fullCalcOnLoad="1"/>
</workbook>
</file>

<file path=xl/sharedStrings.xml><?xml version="1.0" encoding="utf-8"?>
<sst xmlns="http://schemas.openxmlformats.org/spreadsheetml/2006/main" count="1586" uniqueCount="891">
  <si>
    <t>Egyéb forrás BM Eu önerő támogatás 50%</t>
  </si>
  <si>
    <t>„Kondorosi Közös Önkormányzati Hivatal (5553 Kondoros, Hősök tere 4-5., hrsz: 2022) energetikai fejlesztése KEOP-2012-5.5.0/A”</t>
  </si>
  <si>
    <t xml:space="preserve">KEOP-5.5.0/A/12-2013-0129 </t>
  </si>
  <si>
    <t>bruttó 28 990 ezer Ft</t>
  </si>
  <si>
    <t>2014. február 28</t>
  </si>
  <si>
    <t>2014. augusztus 08.</t>
  </si>
  <si>
    <t>Egyéb forrás BM EU Önerő alap</t>
  </si>
  <si>
    <r>
      <t>Önerő:</t>
    </r>
    <r>
      <rPr>
        <sz val="10"/>
        <rFont val="Arial"/>
        <family val="0"/>
      </rPr>
      <t xml:space="preserve"> A pályázatban vállalt önerő: 4.348.500 Ft. Az önerő támogatásához az önerő 50 %-át (maximum 2.174.250 Ft-ot) megnyertük pályázaton. 2014. december 31-ig összesen 99.060 Ft-ot fizettek ki, </t>
    </r>
    <r>
      <rPr>
        <b/>
        <sz val="10"/>
        <rFont val="Arial CE"/>
        <family val="0"/>
      </rPr>
      <t>2015-ben még 2.055.716 Ft</t>
    </r>
    <r>
      <rPr>
        <sz val="10"/>
        <rFont val="Arial"/>
        <family val="0"/>
      </rPr>
      <t xml:space="preserve">-ot utaltak. 
</t>
    </r>
    <r>
      <rPr>
        <b/>
        <sz val="10"/>
        <rFont val="Arial CE"/>
        <family val="0"/>
      </rPr>
      <t>Támogatás:</t>
    </r>
    <r>
      <rPr>
        <sz val="10"/>
        <rFont val="Arial"/>
        <family val="0"/>
      </rPr>
      <t xml:space="preserve">  A 85%-os támogatás 3.119.755 Ft ebből 2014. december 31-ig kifizettek 1.122.680 Ft-ot, </t>
    </r>
    <r>
      <rPr>
        <b/>
        <sz val="10"/>
        <rFont val="Arial CE"/>
        <family val="0"/>
      </rPr>
      <t>2015-ben a közreműködő szervezettől még 1.781.176 Ft</t>
    </r>
    <r>
      <rPr>
        <sz val="10"/>
        <rFont val="Arial"/>
        <family val="0"/>
      </rPr>
      <t xml:space="preserve"> érkezett. A közreműködő szervezet a műszaki ellenőr számlájából elutasított nettó 200.000.- Ft-ot, így az önkormányzat pótlólagos fedezetként 254.000.- Ft-ot biztosított a pályázathoz 2015-ben.</t>
    </r>
  </si>
  <si>
    <t xml:space="preserve">„Batthyány-Geist kastély történeti kertjének helyreállítása, értékeinek megőrzése Kondoroson” </t>
  </si>
  <si>
    <t xml:space="preserve">KEOP-3.1.2/2F/09-11-2013-0048 </t>
  </si>
  <si>
    <t>bruttó 203 937,675 ezer Ft</t>
  </si>
  <si>
    <t>2014. június 01.</t>
  </si>
  <si>
    <t>2015. május 31.</t>
  </si>
  <si>
    <t>2014. 12. 31-ig</t>
  </si>
  <si>
    <r>
      <t>Önerő:</t>
    </r>
    <r>
      <rPr>
        <sz val="10"/>
        <rFont val="Arial"/>
        <family val="0"/>
      </rPr>
      <t xml:space="preserve"> a pályázatban vállalt önerő 1.877.370 Ft, ebből 1.438.620 Ft a tényleges önerő. Ezt az összeget már elutaltuk az előkészítési munkákra. A pályázat többi részében már nem kell önerőt utalnunk, kivéve a kivitelező számlájánál, melyhez az önkormányzat saját forrásból (fejlesztési tartalék terhére, 291/2014. (XI.14.) sz ÖK. határozat) hozzátett nettó 631.488 Ft-ot.</t>
    </r>
  </si>
  <si>
    <t xml:space="preserve">Kistérségi pályázat: „Települési szilárdhulladék-gazdálkodási rendszerek eszközparkjának fejlesztése, informatikai korszerűsítése” </t>
  </si>
  <si>
    <t>KEOP-1.1.1/C/13-2013-0043</t>
  </si>
  <si>
    <t>nettó 546 465,2 ezer Ft</t>
  </si>
  <si>
    <t>pályázatban vállalt önerő</t>
  </si>
  <si>
    <t>9.919.582 Ft</t>
  </si>
  <si>
    <t>A 2015-ös évre a teljes önerő összeget be kell tervezni, mert 2015-ben befejeződik a projekt.</t>
  </si>
  <si>
    <t xml:space="preserve">Kistérségi pályázat: „Települési szilárdhulladék-gazdálkodási rendszerek fejlesztése a Körös-szögi Kistérségben” </t>
  </si>
  <si>
    <t>KEOP-1.1.1/2F/09-11-2012-0005</t>
  </si>
  <si>
    <t>nettó 455 805,180 ezer Ft</t>
  </si>
  <si>
    <t>nettó: 18 412 566 Ft</t>
  </si>
  <si>
    <t>A 2015-ös évre a teljes maradék önerő összeget be kell tervezni, mert 2015-ben befejeződik a projekt.</t>
  </si>
  <si>
    <t>Kondoros település szennyvízhálózatának bővítése és az ehhez szükséges kapacitás- és hatékonyság növelése a meglévő szennyvíztisztító telepen</t>
  </si>
  <si>
    <t>KEOP-1.2.0/2F/09-2010-0021</t>
  </si>
  <si>
    <t>nettó 1 430 230 ezer Ft</t>
  </si>
  <si>
    <t>2011.augusztus 1.</t>
  </si>
  <si>
    <t>2015. február 28.</t>
  </si>
  <si>
    <t>2015.</t>
  </si>
  <si>
    <r>
      <t xml:space="preserve">Egyéb forrás </t>
    </r>
    <r>
      <rPr>
        <i/>
        <sz val="10"/>
        <rFont val="Arial"/>
        <family val="2"/>
      </rPr>
      <t>(Vziközmű Társulat)</t>
    </r>
  </si>
  <si>
    <t>Európai uniós támogatással megvalósuló projektek</t>
  </si>
  <si>
    <r>
      <t xml:space="preserve">bevételei, kiadásai, hozzájárulások </t>
    </r>
    <r>
      <rPr>
        <i/>
        <sz val="10"/>
        <rFont val="Arial"/>
        <family val="2"/>
      </rPr>
      <t>(támogatási szerződések szerint)</t>
    </r>
  </si>
  <si>
    <t>ezer forintban</t>
  </si>
  <si>
    <t>Önkormányzat adósságának állománya</t>
  </si>
  <si>
    <t>Sorsz.</t>
  </si>
  <si>
    <t>Kötelezettség jogcíme</t>
  </si>
  <si>
    <t>Kötelezettségvállalás éve (szerződés dátuma)</t>
  </si>
  <si>
    <t>Folyósítás</t>
  </si>
  <si>
    <t>Lejárat</t>
  </si>
  <si>
    <t>Szerződés száma</t>
  </si>
  <si>
    <t>Összes vállalt kötelezettség</t>
  </si>
  <si>
    <t>2013. évi teljesítés</t>
  </si>
  <si>
    <t>Még fennálló kötelezettség (Következő évek törlesztő részletei és kamatai EFt-ban)</t>
  </si>
  <si>
    <t>Önkormányzati célhitel (Tarcsai út útépítés 1.)</t>
  </si>
  <si>
    <t>3.558</t>
  </si>
  <si>
    <t>4.386</t>
  </si>
  <si>
    <t>Kondoros 2028 Kötvény tőke (242,14 Ft/CHF)</t>
  </si>
  <si>
    <t>HU0000341896</t>
  </si>
  <si>
    <t>200.000 (1.225.190 CHF)</t>
  </si>
  <si>
    <t>2014. ÉVI KÖZVETETT TÁMOGATÁSOK</t>
  </si>
  <si>
    <t>Kommunális adó 70 év felettiek adókedvezménye</t>
  </si>
  <si>
    <t>Gépjárműadó mentességek</t>
  </si>
  <si>
    <t>A gépjárműadóról szóló 1991. évi LXXXII. Törvény 5. §-ában foglaltak alapján</t>
  </si>
  <si>
    <t>a.) a költségvetési szerv</t>
  </si>
  <si>
    <t>Htv. 3 (2) Társ. Szerv, alapítvány</t>
  </si>
  <si>
    <t>d.) az egyház tulajdonában lévő gépjármű</t>
  </si>
  <si>
    <t>f.) a súlyos mozgáskorlátozott személy</t>
  </si>
  <si>
    <t>Egyéb mentességek a gépjárműadóban</t>
  </si>
  <si>
    <t>Összesen:</t>
  </si>
  <si>
    <t>Tehergépjárműre vonatkozó kedvezmény</t>
  </si>
  <si>
    <t>A működési és felhalmozási célú bevételek és kiadások</t>
  </si>
  <si>
    <t>2014-2015-2016-2017. évi alakulását külön bemutató mérleg</t>
  </si>
  <si>
    <t>2014. évre</t>
  </si>
  <si>
    <t>2015. évre</t>
  </si>
  <si>
    <t>2016. évre</t>
  </si>
  <si>
    <t xml:space="preserve">2017.évre 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</si>
  <si>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</si>
  <si>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</si>
  <si>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</si>
  <si>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</si>
  <si>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</si>
  <si>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</si>
  <si>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</si>
  <si>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</si>
  <si>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</si>
  <si>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</si>
  <si>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</si>
  <si>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</si>
  <si>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</si>
  <si>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</si>
  <si>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</si>
  <si>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</si>
  <si>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</si>
  <si>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</si>
  <si>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</si>
  <si>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Felhalmozási kamatfizetés</t>
  </si>
  <si>
    <t>26</t>
  </si>
  <si>
    <t>Hosszú lejáratú hitel visszafizetése</t>
  </si>
  <si>
    <t>27</t>
  </si>
  <si>
    <t>Hosszú lejáratú hitel kamata</t>
  </si>
  <si>
    <t>28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</si>
  <si>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</si>
  <si>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</si>
  <si>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</si>
  <si>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</si>
  <si>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</si>
  <si>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</si>
  <si>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</si>
  <si>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>Előző időszak</t>
  </si>
  <si>
    <t>Módosítások</t>
  </si>
  <si>
    <t>Tárgyi időszak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</si>
  <si>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</si>
  <si>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</si>
  <si>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</si>
  <si>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</si>
  <si>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</si>
  <si>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</si>
  <si>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</si>
  <si>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</si>
  <si>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</si>
  <si>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</si>
  <si>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</si>
  <si>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</si>
  <si>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</si>
  <si>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</si>
  <si>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</si>
  <si>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</si>
  <si>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</si>
  <si>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</si>
  <si>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</si>
  <si>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</si>
  <si>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</si>
  <si>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</si>
  <si>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</si>
  <si>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</si>
  <si>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</si>
  <si>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</si>
  <si>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</si>
  <si>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</si>
  <si>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</si>
  <si>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</si>
  <si>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</si>
  <si>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</si>
  <si>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</si>
  <si>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</si>
  <si>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</si>
  <si>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</si>
  <si>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</si>
  <si>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</si>
  <si>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</si>
  <si>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</si>
  <si>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</si>
  <si>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</si>
  <si>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</si>
  <si>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</si>
  <si>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</si>
  <si>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</si>
  <si>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</si>
  <si>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</si>
  <si>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</si>
  <si>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</si>
  <si>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</si>
  <si>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</si>
  <si>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</si>
  <si>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</si>
  <si>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</si>
  <si>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</si>
  <si>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</si>
  <si>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</si>
  <si>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</si>
  <si>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</si>
  <si>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</si>
  <si>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</si>
  <si>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</si>
  <si>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</si>
  <si>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</si>
  <si>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</si>
  <si>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</si>
  <si>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</si>
  <si>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</si>
  <si>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</si>
  <si>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</si>
  <si>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</si>
  <si>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</si>
  <si>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</si>
  <si>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</si>
  <si>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</si>
  <si>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</si>
  <si>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</si>
  <si>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</si>
  <si>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</si>
  <si>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</si>
  <si>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</si>
  <si>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</si>
  <si>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</si>
  <si>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</si>
  <si>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</si>
  <si>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</si>
  <si>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</si>
  <si>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</si>
  <si>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</si>
  <si>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</si>
  <si>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</si>
  <si>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</si>
  <si>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</si>
  <si>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</si>
  <si>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</si>
  <si>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</si>
  <si>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</si>
  <si>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</si>
  <si>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</si>
  <si>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</si>
  <si>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</si>
  <si>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</si>
  <si>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</si>
  <si>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</si>
  <si>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</si>
  <si>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</si>
  <si>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</si>
  <si>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</si>
  <si>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</si>
  <si>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</si>
  <si>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</si>
  <si>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</si>
  <si>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</si>
  <si>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</si>
  <si>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</si>
  <si>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</si>
  <si>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 xml:space="preserve">Önkormányzat 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</si>
  <si>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</si>
  <si>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</si>
  <si>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</si>
  <si>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</si>
  <si>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</si>
  <si>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</si>
  <si>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</si>
  <si>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</si>
  <si>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</si>
  <si>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</si>
  <si>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</si>
  <si>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</si>
  <si>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</si>
  <si>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</si>
  <si>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</si>
  <si>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</si>
  <si>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</si>
  <si>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</si>
  <si>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</si>
  <si>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</si>
  <si>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</si>
  <si>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</si>
  <si>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</si>
  <si>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</si>
  <si>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</si>
  <si>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</si>
  <si>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</si>
  <si>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</si>
  <si>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</si>
  <si>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</si>
  <si>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</si>
  <si>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</si>
  <si>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</si>
  <si>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</si>
  <si>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</si>
  <si>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</si>
  <si>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</si>
  <si>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</si>
  <si>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</si>
  <si>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</si>
  <si>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</si>
  <si>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</si>
  <si>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</si>
  <si>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</si>
  <si>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</si>
  <si>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</si>
  <si>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</si>
  <si>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</si>
  <si>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</si>
  <si>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</si>
  <si>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</si>
  <si>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</si>
  <si>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</si>
  <si>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</si>
  <si>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</si>
  <si>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</si>
  <si>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</si>
  <si>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</si>
  <si>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</si>
  <si>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</si>
  <si>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</si>
  <si>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</si>
  <si>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</si>
  <si>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</si>
  <si>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</si>
  <si>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</si>
  <si>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</si>
  <si>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</si>
  <si>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</si>
  <si>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</si>
  <si>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</si>
  <si>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</si>
  <si>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</si>
  <si>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</si>
  <si>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</si>
  <si>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</si>
  <si>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</si>
  <si>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</si>
  <si>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</si>
  <si>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</si>
  <si>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</si>
  <si>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</si>
  <si>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</si>
  <si>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</si>
  <si>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</si>
  <si>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</si>
  <si>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</si>
  <si>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</si>
  <si>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</si>
  <si>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</si>
  <si>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</si>
  <si>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</si>
  <si>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</si>
  <si>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</si>
  <si>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</si>
  <si>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</si>
  <si>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</si>
  <si>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</si>
  <si>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</si>
  <si>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</si>
  <si>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</si>
  <si>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</si>
  <si>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</si>
  <si>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</si>
  <si>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</si>
  <si>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</si>
  <si>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</si>
  <si>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</si>
  <si>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</si>
  <si>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</si>
  <si>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</si>
  <si>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</si>
  <si>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</si>
  <si>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</si>
  <si>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</si>
  <si>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</si>
  <si>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</si>
  <si>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</si>
  <si>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</si>
  <si>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</si>
  <si>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</si>
  <si>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</si>
  <si>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</si>
  <si>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</si>
  <si>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</si>
  <si>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</si>
  <si>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</si>
  <si>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</si>
  <si>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</si>
  <si>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</si>
  <si>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</si>
  <si>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</si>
  <si>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</si>
  <si>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</si>
  <si>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</si>
  <si>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</si>
  <si>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</si>
  <si>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</si>
  <si>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</si>
  <si>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</si>
  <si>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</si>
  <si>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</si>
  <si>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</si>
  <si>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</si>
  <si>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</si>
  <si>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</si>
  <si>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</si>
  <si>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</si>
  <si>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</si>
  <si>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</si>
  <si>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</si>
  <si>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</si>
  <si>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</si>
  <si>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</si>
  <si>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</si>
  <si>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</si>
  <si>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</si>
  <si>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</si>
  <si>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</si>
  <si>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</si>
  <si>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</si>
  <si>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</si>
  <si>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</si>
  <si>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</si>
  <si>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</si>
  <si>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</si>
  <si>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</si>
  <si>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</si>
  <si>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</si>
  <si>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</si>
  <si>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</si>
  <si>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</si>
  <si>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</si>
  <si>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</si>
  <si>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</si>
  <si>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</si>
  <si>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</si>
  <si>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</si>
  <si>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</si>
  <si>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</si>
  <si>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</si>
  <si>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</si>
  <si>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</si>
  <si>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</si>
  <si>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</si>
  <si>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</si>
  <si>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</si>
  <si>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</si>
  <si>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</si>
  <si>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</si>
  <si>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</si>
  <si>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</si>
  <si>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</si>
  <si>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</si>
  <si>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</si>
  <si>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</si>
  <si>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</si>
  <si>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Kondoros Város Önkormányzat 2014. évi beszámoló 07/A - MARADVÁNYKIMUTATÁS</t>
  </si>
  <si>
    <t>Kondoros Város Önkormányzat 2014. évi beszámoló 12/A - Mérleg</t>
  </si>
  <si>
    <t>Adósságkonszolidáció keretében 2014. február 28-ig törlesztésre kerültek, így az önkormányzatnak 2014. december 31-én adósság állománya nem volt.</t>
  </si>
  <si>
    <t>2014.évi terv</t>
  </si>
  <si>
    <t>2014 évi tény</t>
  </si>
  <si>
    <t>Kondoros Város Önkormányzat vagyona 2014. december 31-i állapot szerint</t>
  </si>
  <si>
    <t>Bruttó érték</t>
  </si>
  <si>
    <t>Nettó érték</t>
  </si>
  <si>
    <t>Imm: Szellemi termék</t>
  </si>
  <si>
    <t xml:space="preserve">Imm: Szellemi term o-ás </t>
  </si>
  <si>
    <t>-</t>
  </si>
  <si>
    <t>Egyéb épületek</t>
  </si>
  <si>
    <t>Egyéb épületek 0-ás</t>
  </si>
  <si>
    <t>Építmény</t>
  </si>
  <si>
    <t>Építmény 0-s</t>
  </si>
  <si>
    <t xml:space="preserve">Ügyviteli és szám </t>
  </si>
  <si>
    <t>Ügyviteli és szám.0-ás</t>
  </si>
  <si>
    <t>Gépek berendezések</t>
  </si>
  <si>
    <t>Gépek berendezések 0-ás</t>
  </si>
  <si>
    <t>Képzőműv.alk.f.képtelen.</t>
  </si>
  <si>
    <t>Hangszerek k.f.k.</t>
  </si>
  <si>
    <t>Járművek k.f.k.</t>
  </si>
  <si>
    <t>Járművek 0-s k.f.k.</t>
  </si>
  <si>
    <t xml:space="preserve">Földterület </t>
  </si>
  <si>
    <t xml:space="preserve">Telek </t>
  </si>
  <si>
    <t xml:space="preserve">Zöld terület </t>
  </si>
  <si>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</si>
  <si>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</si>
  <si>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</si>
  <si>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</si>
  <si>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</si>
  <si>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</si>
  <si>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</si>
  <si>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</si>
  <si>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</si>
  <si>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</si>
  <si>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</si>
  <si>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</si>
  <si>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</si>
  <si>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</si>
  <si>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</si>
  <si>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</si>
  <si>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</si>
  <si>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</si>
  <si>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</si>
  <si>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</si>
  <si>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</si>
  <si>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</si>
  <si>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</si>
  <si>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Működési célú központosított előirányzatok</t>
  </si>
  <si>
    <t>2014.évi kötelező feladat tv.szerint</t>
  </si>
  <si>
    <t>2014.évi kötelező feladat önk.döntés értelmében</t>
  </si>
  <si>
    <t>2014.évi önként vállalt feladat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</si>
  <si>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</si>
  <si>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</si>
  <si>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</si>
  <si>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</si>
  <si>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</si>
  <si>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</si>
  <si>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</si>
  <si>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</si>
  <si>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</si>
  <si>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</si>
  <si>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</si>
  <si>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</si>
  <si>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</si>
  <si>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</si>
  <si>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</si>
  <si>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</si>
  <si>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</si>
  <si>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</si>
  <si>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</si>
  <si>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</si>
  <si>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</si>
  <si>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</si>
  <si>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</si>
  <si>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</si>
  <si>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</si>
  <si>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</si>
  <si>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</si>
  <si>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</si>
  <si>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</si>
  <si>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</si>
  <si>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</si>
  <si>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</si>
  <si>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</si>
  <si>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</si>
  <si>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</si>
  <si>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</si>
  <si>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</si>
  <si>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</si>
  <si>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</si>
  <si>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</si>
  <si>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</si>
  <si>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</si>
  <si>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</si>
  <si>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</si>
  <si>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2014. évi kiadások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</si>
  <si>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</si>
  <si>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</si>
  <si>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</si>
  <si>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</si>
  <si>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</si>
  <si>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</si>
  <si>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</si>
  <si>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</si>
  <si>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</si>
  <si>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</si>
  <si>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</si>
  <si>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</si>
  <si>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</si>
  <si>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</si>
  <si>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</si>
  <si>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</si>
  <si>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</si>
  <si>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</si>
  <si>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</si>
  <si>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</si>
  <si>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</si>
  <si>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</si>
  <si>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</si>
  <si>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</si>
  <si>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</si>
  <si>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Körösszögi Többcélú Társulás</t>
  </si>
  <si>
    <t>Megnevezés</t>
  </si>
  <si>
    <t>FELHALMOZÁSI KIADÁS ÖSSZESEN:</t>
  </si>
  <si>
    <t>Zöldterület</t>
  </si>
  <si>
    <t>Közvilágítás</t>
  </si>
  <si>
    <t>Köztemetés</t>
  </si>
  <si>
    <t>Közút</t>
  </si>
  <si>
    <t>III.2</t>
  </si>
  <si>
    <t>Termékek és szolgáltatások adói</t>
  </si>
  <si>
    <t>B62</t>
  </si>
  <si>
    <t>Működési célú kölcsönök</t>
  </si>
  <si>
    <t>Felhalmozási célú kölcsönök</t>
  </si>
  <si>
    <t>1.</t>
  </si>
  <si>
    <t>2.</t>
  </si>
  <si>
    <t>Általános- és céltartalék</t>
  </si>
  <si>
    <t>Sorszám</t>
  </si>
  <si>
    <t>cél megnevezése</t>
  </si>
  <si>
    <t>4.</t>
  </si>
  <si>
    <t>Ö S S Z E S E N :</t>
  </si>
  <si>
    <t>KONDOROS VÁROS ÖNKORMÁNYZAT 2014. ÉVI KÖLTSÉGVETÉSE</t>
  </si>
  <si>
    <t>Kondoros Város Önkormányzat 2014. évi költségvetése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</si>
  <si>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</si>
  <si>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</si>
  <si>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</si>
  <si>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</si>
  <si>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</si>
  <si>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</si>
  <si>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Bevétel összesen</t>
  </si>
  <si>
    <t>R.sz.</t>
  </si>
  <si>
    <t>Önkormányzat</t>
  </si>
  <si>
    <t>Személyi juttatások</t>
  </si>
  <si>
    <t>Munkaadókat terhelő járulékok</t>
  </si>
  <si>
    <t>Ellátottak pénzbeli juttatása</t>
  </si>
  <si>
    <t xml:space="preserve">Beruházások </t>
  </si>
  <si>
    <t>Kiadás összesen</t>
  </si>
  <si>
    <t>Kondorosi Közös Önk.Hivatal</t>
  </si>
  <si>
    <t xml:space="preserve">Finanszírozás </t>
  </si>
  <si>
    <t>Önkormányzat és intézményei finanszírozása</t>
  </si>
  <si>
    <t>Települési Szolgáltató Intézmény</t>
  </si>
  <si>
    <t>2014. évi támogatások</t>
  </si>
  <si>
    <t>Normatíva megnevezése</t>
  </si>
  <si>
    <t>mutató</t>
  </si>
  <si>
    <t>Beszámítás</t>
  </si>
  <si>
    <t>Támogatás összege</t>
  </si>
  <si>
    <t>Helyi önkormányzatok általános támogatása</t>
  </si>
  <si>
    <t>I.1a</t>
  </si>
  <si>
    <t>Önkormányzati hivatal működtetése</t>
  </si>
  <si>
    <t>I.1ba</t>
  </si>
  <si>
    <t>I.1bb</t>
  </si>
  <si>
    <t>I.1bc</t>
  </si>
  <si>
    <t>I.1bd</t>
  </si>
  <si>
    <t>Település-üzemeltetés összesen</t>
  </si>
  <si>
    <t>I.1.c</t>
  </si>
  <si>
    <t>Egyéb önkormányzati feladatok</t>
  </si>
  <si>
    <t>I.2.</t>
  </si>
  <si>
    <t>I.1d</t>
  </si>
  <si>
    <t>Egyéb kötelező üzemeltetési feladatok</t>
  </si>
  <si>
    <t>Köznevelési feladatok</t>
  </si>
  <si>
    <t>II.1(1)</t>
  </si>
  <si>
    <t>Óvodapedagógusok bértámogatása</t>
  </si>
  <si>
    <t>II.1(2)</t>
  </si>
  <si>
    <t>Óvodapedagógusokat segítő bértámogatása</t>
  </si>
  <si>
    <t>II.2.</t>
  </si>
  <si>
    <t>Óvodaműködtetési támogatás</t>
  </si>
  <si>
    <t>II.3a</t>
  </si>
  <si>
    <t>Bölcsödei étkeztetés</t>
  </si>
  <si>
    <t>II.3b</t>
  </si>
  <si>
    <t>Óvodai, iskolai, kollégiumi étkeztetés támogatása</t>
  </si>
  <si>
    <t>II.4.</t>
  </si>
  <si>
    <t>Óvodába bejáró gyerekek</t>
  </si>
  <si>
    <t>Szociális és gyermekjóléti felatatok támogatása</t>
  </si>
  <si>
    <t>II</t>
  </si>
  <si>
    <t>Hozzájárulás a pénzbeli szoc ellátáshoz</t>
  </si>
  <si>
    <t>III.3ja</t>
  </si>
  <si>
    <t>Bölcsöde</t>
  </si>
  <si>
    <t>III.5a</t>
  </si>
  <si>
    <t>Gyermekétkeztetés bértámogatása</t>
  </si>
  <si>
    <t>IV.1</t>
  </si>
  <si>
    <t>Kulturális feladatok támogatása</t>
  </si>
  <si>
    <t>3. melléklet</t>
  </si>
  <si>
    <t>Mindösszesen:</t>
  </si>
  <si>
    <t>Lakásépítésre, felújításra</t>
  </si>
  <si>
    <t>Környezetvédelmi alap kiadásai</t>
  </si>
  <si>
    <t>2014. évi eredeti ei.</t>
  </si>
  <si>
    <t>KONDOROS VÁROS ÖNKORMÁNYZAT 2014. ÉVI ÁLTALÁNOS TARTALÉKA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</si>
  <si>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</si>
  <si>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</si>
  <si>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</si>
  <si>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</si>
  <si>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</si>
  <si>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</si>
  <si>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</si>
  <si>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</si>
  <si>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</si>
  <si>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</si>
  <si>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</si>
  <si>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</si>
  <si>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</si>
  <si>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Települési Szolgáltató Int.</t>
  </si>
  <si>
    <t>Önállóan működő és gazdálkodó  Int. összesen:</t>
  </si>
  <si>
    <t>Önállóan működő Int. összesen:</t>
  </si>
  <si>
    <t>Támogatás összesen:</t>
  </si>
  <si>
    <t>Kondoros Város Önkormányzat intézmények finanszírozási ütemterve</t>
  </si>
  <si>
    <t>Fejlesztések és felújítások</t>
  </si>
  <si>
    <t>Petőfi I.Ált.Iskola energetikai felújítása</t>
  </si>
  <si>
    <t>Felújítások összesen</t>
  </si>
  <si>
    <t>BERUHÁZÁSOK ÖSSZESEN</t>
  </si>
  <si>
    <t>Felhalmozási kiadásokra</t>
  </si>
  <si>
    <t>Kondorosi Közös Önkormányzati Hivatal energetikai felújítása</t>
  </si>
  <si>
    <t>Járdaépítés</t>
  </si>
  <si>
    <t>Ingatlanvásárlás 291/2013. (X.31.) sz. ÖK.határozat</t>
  </si>
  <si>
    <t>Földvásárlás 340/2013. (XII.12.) sz. ÖK. határozat</t>
  </si>
  <si>
    <t>Egyéb működési támogatás áh belülre</t>
  </si>
  <si>
    <t>Körös-völgyi Hulladékgazd.Rek.Önk.Társulás</t>
  </si>
  <si>
    <t>Szlovák Önkormányzat támogatása</t>
  </si>
  <si>
    <t>Petőfi István Ált.Isk.műk.támogatása KLIK</t>
  </si>
  <si>
    <t>Egyéb működési támogatás áh kívülre</t>
  </si>
  <si>
    <t>Körös-szögi Hulladékgazdálkodási Nonprofit Kft. működéséhez hozzájárulás</t>
  </si>
  <si>
    <t>Dél-alföldi ivóvízjavító program működési hozzájárulás</t>
  </si>
  <si>
    <t>Képviselő Alap</t>
  </si>
  <si>
    <t>Polgármesteri Alap</t>
  </si>
  <si>
    <t>Támogatási Keret</t>
  </si>
  <si>
    <t>Egyéb működési támogatások</t>
  </si>
  <si>
    <t>Egyéb felhalmozási támogatások</t>
  </si>
  <si>
    <t xml:space="preserve">Könyvtári, közművelődési feladatok </t>
  </si>
  <si>
    <t>Mindösszesen bevétel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</si>
  <si>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</si>
  <si>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</si>
  <si>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</si>
  <si>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</si>
  <si>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</si>
  <si>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2014. évi kiadások. Intézményenként, működési és felhalmozási kiadásonként</t>
  </si>
  <si>
    <t>Működési kiadások összesen</t>
  </si>
  <si>
    <t>Felhalmozási kiadások összesen</t>
  </si>
  <si>
    <t>Dérczy Ferenc Könyvtár</t>
  </si>
  <si>
    <t>Függönyvásárlás</t>
  </si>
  <si>
    <t>2 db számítógép beszerzése</t>
  </si>
  <si>
    <t>Szerver</t>
  </si>
  <si>
    <t>Folyékony hulladék</t>
  </si>
  <si>
    <t>K65</t>
  </si>
  <si>
    <t>Civil pályázat</t>
  </si>
  <si>
    <t>Polgárvédelem támogatása</t>
  </si>
  <si>
    <t>Bursa Hungarica ösztöndíjpályázat</t>
  </si>
  <si>
    <t>Közös Önk.Hivatal homlokzat, vizes blokk felújítása</t>
  </si>
  <si>
    <t>Többsincs Óvoda épület felújítása - BM pályázat</t>
  </si>
  <si>
    <t>III.5.b</t>
  </si>
  <si>
    <t>Gyermekétkeztetés üzem.támogatása</t>
  </si>
  <si>
    <t>16.b</t>
  </si>
  <si>
    <t>17.</t>
  </si>
  <si>
    <t xml:space="preserve">lakott külterülethez kapcsolódó feladatok </t>
  </si>
  <si>
    <t>Finanszírozásból állami támogatás</t>
  </si>
  <si>
    <t>finanszírozásból önkormányzati támogatás</t>
  </si>
  <si>
    <t>Kisértékű tárgyi eszköz</t>
  </si>
  <si>
    <t>Költségvetési kiadások mindösszesen:</t>
  </si>
  <si>
    <t>Finanszírozási kiadások</t>
  </si>
  <si>
    <t>K9</t>
  </si>
  <si>
    <t>Hosszúlejáratú hitelek törlesztése</t>
  </si>
  <si>
    <t>Hosszúlejáratú hitelek törlesztése összesen:</t>
  </si>
  <si>
    <t>Ebből: Egyéb felhalmozási célú támogatások államháztartáson belülre</t>
  </si>
  <si>
    <t>áprl.</t>
  </si>
  <si>
    <t>okt.</t>
  </si>
  <si>
    <t>BEVÉTELEK</t>
  </si>
  <si>
    <t>10. Bevételek összesen (1-7)</t>
  </si>
  <si>
    <t>KIADÁSOK</t>
  </si>
  <si>
    <t>10. Működési kiadások</t>
  </si>
  <si>
    <t>12. Felújítási kiadások</t>
  </si>
  <si>
    <t>13. Fejlesztési kiadások</t>
  </si>
  <si>
    <t>16. Kiadások összesen (10-15)</t>
  </si>
  <si>
    <t>15. Egyenleg (havi záró pénzállomány 9 és 16 különbsége)</t>
  </si>
  <si>
    <t xml:space="preserve">KONDOROS VÁROS ÖNKORMÁNYZAT 2014. ÉVI ELŐIRÁNYZAT FELHASZNÁLÁSI ÜTEMTERVE </t>
  </si>
  <si>
    <t>1. Támogatások államháztartáson belülről</t>
  </si>
  <si>
    <t>2. Közhatalmi bevételek</t>
  </si>
  <si>
    <t>3.Működési bevételek</t>
  </si>
  <si>
    <t>7. Finanszírozási bevételek</t>
  </si>
  <si>
    <t>4. Felhalmozási célú átvett pénzeszközök</t>
  </si>
  <si>
    <t>5. Működési célú  Átvett pénzeszközök</t>
  </si>
  <si>
    <t>Ebből: Tartalék felhasználása</t>
  </si>
  <si>
    <t>Szennyvízberuházás (KEOP-1.2.0/2F/09-2010-0021)</t>
  </si>
  <si>
    <t>Vízvédelmi fejlesztések megvalósítása Gyomaendrőd, Kondoros, Kétsoprony és Kamut településeken (DAOP-5.2.1/A-11-2011-0010)</t>
  </si>
  <si>
    <t>Komplex belvízrendezési program megvalósítása a belterületen és a csatlakozó társulati csatornán I. ütem (DAOP-5.2.1/D-2008-0002)</t>
  </si>
  <si>
    <t>DAOP-5.2.1/D-2008-0002 pályázat kiadásaira</t>
  </si>
  <si>
    <t xml:space="preserve">KONDOROS VÁROS ÖNKORMÁNYZAT </t>
  </si>
  <si>
    <t>Eredeti ei. Összesen</t>
  </si>
  <si>
    <t>K916</t>
  </si>
  <si>
    <t>Pénzeszközök betétként elhelyezése</t>
  </si>
  <si>
    <t>K9111</t>
  </si>
  <si>
    <t>B817</t>
  </si>
  <si>
    <t>Betétek megszüntetése</t>
  </si>
  <si>
    <t>K91</t>
  </si>
  <si>
    <t>Változás</t>
  </si>
  <si>
    <t>Egyéb kisértékű tárgyieszköz beszerzés (egyéb gépek berendezések, felszerelések)</t>
  </si>
  <si>
    <t>Számítógép beszerzés</t>
  </si>
  <si>
    <t>Batthány-Geist Kastély kertjének helyreállítása, értékeinek megőrzése Kondoroson - projekt megvalósithatósági tanulmány</t>
  </si>
  <si>
    <t>Közmunkaprogram eszközbeszerzések</t>
  </si>
  <si>
    <t xml:space="preserve"> ÖSSZESEN</t>
  </si>
  <si>
    <t xml:space="preserve">Kistérségi Civil találkozó </t>
  </si>
  <si>
    <t>Kondorosért Alapítvány</t>
  </si>
  <si>
    <t>Alapítvány a Kondorosi Iskolásokért</t>
  </si>
  <si>
    <t>Kick-Boksz Egyesület</t>
  </si>
  <si>
    <t>Kézilabda Klub</t>
  </si>
  <si>
    <t>Békéscsabai Rendőrfőkapitányság</t>
  </si>
  <si>
    <t>5.</t>
  </si>
  <si>
    <t>Dérczy Ferenc Könytár</t>
  </si>
  <si>
    <t>Részesedések</t>
  </si>
  <si>
    <t>B52</t>
  </si>
  <si>
    <t>Ingatlanok (földterület, beépítetlen terület)</t>
  </si>
  <si>
    <t>B404</t>
  </si>
  <si>
    <t>Ingatlanok értékesítése</t>
  </si>
  <si>
    <t>III.1</t>
  </si>
  <si>
    <t>Egyes jövedelempótló támogatások kiegészítése</t>
  </si>
  <si>
    <t>3.</t>
  </si>
  <si>
    <t>Az e-útdíj bevezetésével egyidejűleg a magántulajdonos árufuvarozók versenyképességét  javító intézkedések miatt az önkormányzatoknál keletkező bevételkiesés ellentételezése</t>
  </si>
  <si>
    <t>6.</t>
  </si>
  <si>
    <t>Helyi intézkedési intézkedésekhez kapcsolódó többletkiadás támogatása</t>
  </si>
  <si>
    <t>9.</t>
  </si>
  <si>
    <t>Gyermekszegénység elleni program keretében nyári gyermekétkeztetés biztosítása</t>
  </si>
  <si>
    <t>13.</t>
  </si>
  <si>
    <t>A 2013. évről áthúzódó bérkompenzáció támogatása</t>
  </si>
  <si>
    <t>Költségvetési szerveknél foglalkoztatottak 2014. évi kompenzációja</t>
  </si>
  <si>
    <t>Ágazati pótlék</t>
  </si>
  <si>
    <t>Települési önkormányzatok köznevelési feladatainak egyéb támogatása</t>
  </si>
  <si>
    <t>Foglalkoztatotti létszám intézményenként</t>
  </si>
  <si>
    <t>Jogcím</t>
  </si>
  <si>
    <t xml:space="preserve">Költségvetési szerv </t>
  </si>
  <si>
    <t>2014. tervezett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</si>
  <si>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</si>
  <si>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</si>
  <si>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</si>
  <si>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</si>
  <si>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</si>
  <si>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</si>
  <si>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</si>
  <si>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Közmunkaprogram</t>
  </si>
  <si>
    <t>Önkormányzat összesen:</t>
  </si>
  <si>
    <t>Dérczy Ferenc Könyvtár és Közműv.I.</t>
  </si>
  <si>
    <t>Egyéb működési célú  átvett pénzeszköz</t>
  </si>
  <si>
    <t>B40</t>
  </si>
  <si>
    <t>Körös-szögi Kistérség Többcélú Társ. - sürgősségi ügyeleti közbeszerz. hozzájárulás</t>
  </si>
  <si>
    <t>Körös-szögi Kistérség Többcélú Társ. - sürgősségi ügyeleti  feladatellátáshoz hozzájárulás</t>
  </si>
  <si>
    <t>2014. módosított</t>
  </si>
  <si>
    <t>Kondoros Város Önkormányzat</t>
  </si>
  <si>
    <t xml:space="preserve">Kondoros Város Önkormányzat több évre szóló kötelezettségvállalása </t>
  </si>
  <si>
    <t>2014. év</t>
  </si>
  <si>
    <t>2015. év</t>
  </si>
  <si>
    <t>2016. év</t>
  </si>
  <si>
    <t>2017. év</t>
  </si>
  <si>
    <t>2018. év</t>
  </si>
  <si>
    <t>2019. év</t>
  </si>
  <si>
    <t>2020. év</t>
  </si>
  <si>
    <t>Viziközmű Társulat kezességvállalás (8 éves lejáratra felveendő 227.913.253.- Ft összegű hitel és kamatai)</t>
  </si>
  <si>
    <t>Legendák Földje Alapítvány DAOP-5.1.3-11-2011-0038 pályázatához kezességvállalás (149/2013. (IV.25.) határozat alapján)</t>
  </si>
  <si>
    <t>KONDI ALAPÍTVÁNY, kezességvállalás 224/2013. (VIII.02.) ingatlan fedezet</t>
  </si>
  <si>
    <t>Iciri-Piciri Alapítvány részére kezességvállalás 91/2014. (III.27.)sz.ÖK. határozat alapján</t>
  </si>
  <si>
    <t>KÖTELEZETTSÉGEK ÖSSZ:</t>
  </si>
  <si>
    <t>Nyertes pályázatok önerővállalás</t>
  </si>
  <si>
    <t>2015.év</t>
  </si>
  <si>
    <t>összesen ezer Ft</t>
  </si>
  <si>
    <t>Egyéb</t>
  </si>
  <si>
    <t xml:space="preserve"> Xerox WorkCentre 7125V_T (fénymásoló/nyomtató) bérleti díja, MMMax Kft.</t>
  </si>
  <si>
    <t>szakorvosi ellátáshoz 2 fő asszisztens megbízási díja</t>
  </si>
  <si>
    <t>iskola működéséhez hozzájárulás KLIK</t>
  </si>
  <si>
    <t>összesen e Ft</t>
  </si>
  <si>
    <t>11.Finanszírozás: Adósságszolgálat, hitel visszafizetés és kamatfizetési kötelezettség, betétlekötés</t>
  </si>
  <si>
    <t>KEOP-1.3.0/09-11-2012-0009 pályázat (Békés Megyei Ivóvízminőség-javító program) 193/2014. (VI. 26.) sz. Önk. Hat.</t>
  </si>
  <si>
    <t>Legendák Földje Alapítvány DAOP-5.1.3-11-2011-0038 pályázatához kezességvállalás (236/2014. (VIII.28.) határozat alapján)</t>
  </si>
  <si>
    <t>Intézményfinanszírozás -</t>
  </si>
  <si>
    <t>Betétek meszüntetése</t>
  </si>
  <si>
    <t>Köznevelési Társulás támogatása</t>
  </si>
  <si>
    <t>Felhalmozási célú bevételek államháztartáson kívülről</t>
  </si>
  <si>
    <t>Egyéb felhalmozási kiadások</t>
  </si>
  <si>
    <t>K84</t>
  </si>
  <si>
    <t>Települési szilárdhulladék gazdálkodási rendszerek fejlesztése a Körös-szögi Kistérségben KEOP-7-1.1.1-2008-0009</t>
  </si>
  <si>
    <t>Települési szilárdhulladék gazdálkodási rendszerek eszközparkjainak fejlesztése, Kistérségi pályázat KEOP-1.1.1/C/13</t>
  </si>
  <si>
    <t>Békés Megyei Ivóvízminőségjavító program</t>
  </si>
  <si>
    <t>Helyi önkormányzatok egyéb felh.támogatása (DAOP-5.2.1/D-2008-0002) - 16 település</t>
  </si>
  <si>
    <t>Körös-szögi Kistérség Többcélú Társ. - sürgősségi ügyeleti gépjármúbeszerzéshez hozzájárulás</t>
  </si>
  <si>
    <t>Körös-szögi Kistérség Többcélú Társ. - sürgősségi ügyeleti hiányzó eszközbesz. hozzájárulás</t>
  </si>
  <si>
    <t>Önkormányzatok uniós fejlesztési támogatása - DAOP-5.2.1/A-11-2011 - 4 település</t>
  </si>
  <si>
    <t>Közvilágítás bővítés (077 hrsz.)DÉMÁSZ-nak átadott pe.</t>
  </si>
  <si>
    <t>Lakossági közmúfejlesztési támogatás</t>
  </si>
  <si>
    <t>8. Felhalmozási célú támogatások, bevételek államháztartáson belülről és kivülről</t>
  </si>
  <si>
    <t>Települési Szolg.Int. Pe. Átadás</t>
  </si>
  <si>
    <t>4. Módosított ei. Összesen</t>
  </si>
  <si>
    <t>Egyéb különféle működési bevételek</t>
  </si>
  <si>
    <t>Ebből:egyéb részesedések utáni osztalékbevétel</t>
  </si>
  <si>
    <t>Ebből: áru- és készletértékesítés, Szolgáltatások ellenértéke, egyéb műk. Bevételek</t>
  </si>
  <si>
    <t>Kisértékű tárgyi eszközés egyéb beruházási költség</t>
  </si>
  <si>
    <t>Települési szilárhulladék gazdálkodási rendszerek fejlesztése a Körös-szögi Kistérségben KEOP-1.1.1-2F/09-11-2012</t>
  </si>
  <si>
    <t>Körösd-szögi Kistérség Többc élú Társ. - tanyagondnoki szolgálathoz eszközbesz. hozzájárulási önerő</t>
  </si>
  <si>
    <t>Átmeneti ivóvízellátás biztosításának támogatása</t>
  </si>
  <si>
    <t xml:space="preserve">Teljesítés </t>
  </si>
  <si>
    <t xml:space="preserve">Teljesítés %-a </t>
  </si>
  <si>
    <t>Megoszlása %</t>
  </si>
  <si>
    <t>Teljesítés</t>
  </si>
  <si>
    <t>Eredeti előirányzat</t>
  </si>
  <si>
    <t>Teljesítés összesen</t>
  </si>
  <si>
    <t>B12</t>
  </si>
  <si>
    <t>Elvonások és befizetések bevételei</t>
  </si>
  <si>
    <t>Egyéb részesedések utáni osztalékbevétel</t>
  </si>
  <si>
    <t>B81</t>
  </si>
  <si>
    <t>Államháztartáson belüli megelőzések teljesítése</t>
  </si>
  <si>
    <t>Teljesítés %-a</t>
  </si>
  <si>
    <t xml:space="preserve"> Módosított ei. Összesen</t>
  </si>
  <si>
    <t>Módosított ei. Összesen</t>
  </si>
  <si>
    <t>MódosítottÖsszesen</t>
  </si>
  <si>
    <t>Módosított Összesen</t>
  </si>
  <si>
    <t>2014. évi  módosított ei.</t>
  </si>
  <si>
    <t>2014. évi módosított ei.</t>
  </si>
  <si>
    <t xml:space="preserve"> Módosított előirányzat</t>
  </si>
  <si>
    <t>Projekt azonosítója:</t>
  </si>
  <si>
    <t>DAOP-5.2-1/A-11-2011-0010</t>
  </si>
  <si>
    <t>tervezett összköltség:</t>
  </si>
  <si>
    <t>bruttó 376.020 ezer Ft</t>
  </si>
  <si>
    <t>kezdés időpontja:</t>
  </si>
  <si>
    <t>2013. március 27.</t>
  </si>
  <si>
    <t>befejezés időpontja:</t>
  </si>
  <si>
    <t>2014. március 26.</t>
  </si>
  <si>
    <t>Konzorciumi tagok:</t>
  </si>
  <si>
    <t>Kondoros Város Önkormányzata</t>
  </si>
  <si>
    <t>Gyomaendrőd Város Önkormányzata</t>
  </si>
  <si>
    <t>Kamut Község Önkormányzata</t>
  </si>
  <si>
    <t>Kétsporony Község Önkormányzata</t>
  </si>
  <si>
    <t>Gesztor:</t>
  </si>
  <si>
    <t>Források</t>
  </si>
  <si>
    <t>2013.12.31-ig</t>
  </si>
  <si>
    <t>2014.</t>
  </si>
  <si>
    <t>2014. után</t>
  </si>
  <si>
    <t>saját erő (Kondoros)</t>
  </si>
  <si>
    <t>saját erőből központi támogatás (Kondoros)</t>
  </si>
  <si>
    <t>Saját erő (Kamut, Kétsoprony, Gyomaendrőd)</t>
  </si>
  <si>
    <t>központi támogatás (Kamut, Kétsoprony, Gyomaendrőd)</t>
  </si>
  <si>
    <t>EU-s forrás</t>
  </si>
  <si>
    <t>Hitel</t>
  </si>
  <si>
    <t>Egyéb forrás</t>
  </si>
  <si>
    <t>Források összesen</t>
  </si>
  <si>
    <t>kiadások</t>
  </si>
  <si>
    <t xml:space="preserve">személyi jellegű </t>
  </si>
  <si>
    <t>beruházások</t>
  </si>
  <si>
    <t>szolgáltatások</t>
  </si>
  <si>
    <t xml:space="preserve">egyéb </t>
  </si>
  <si>
    <t>kiadások összesen</t>
  </si>
  <si>
    <t>Jelenleg forráshiány miatt a pótmunkaigény elutasításra került, enélkül nem valósulhat meg a projekt. Kifogás benyújtás elbírálására várunk.</t>
  </si>
  <si>
    <t>Projekt neve:</t>
  </si>
  <si>
    <t>"Petőfi István Általános Iskola és Alapfokú Művészeti Iskola, Kollégium (5553 Kondoros, Iskola u. 2/6., hrsz: 2068) komplex energetikai fejlesztése)"</t>
  </si>
  <si>
    <t>KEOP-5.5.0/B/12-2013-0066</t>
  </si>
  <si>
    <t>bruttó 243.662  ezer forint</t>
  </si>
  <si>
    <t xml:space="preserve">2015. </t>
  </si>
  <si>
    <t>saját erő</t>
  </si>
  <si>
    <t>központi támogatás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</si>
</sst>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/yyyy"/>
    <numFmt numFmtId="184" formatCode="[$€-2]\ #\ ##,000_);[Red]\([$€-2]\ #\ ##,000\)"/>
    <numFmt numFmtId="185" formatCode="0.0"/>
    <numFmt numFmtId="186" formatCode="#,##0\ &quot;Ft&quot;"/>
    <numFmt numFmtId="187" formatCode="#,##0\ _F_t"/>
    <numFmt numFmtId="188" formatCode="#,##0_ ;\-#,##0\ "/>
    <numFmt numFmtId="189" formatCode="&quot;€&quot;#,##0;\-&quot;€&quot;#,##0"/>
    <numFmt numFmtId="190" formatCode="0__"/>
    <numFmt numFmtId="191" formatCode="_-* #,##0.0\ _F_t_-;\-* #,##0.0\ _F_t_-;_-* &quot;-&quot;??\ _F_t_-;_-@_-"/>
    <numFmt numFmtId="192" formatCode="#,##0.0\ _F_t"/>
    <numFmt numFmtId="193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6"/>
      <name val="Arial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sz val="9"/>
      <name val="Arial"/>
      <family val="2"/>
    </font>
    <font>
      <b/>
      <i/>
      <sz val="12"/>
      <name val="Arial CE"/>
      <family val="2"/>
    </font>
    <font>
      <b/>
      <sz val="13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17" borderId="7" applyNumberFormat="0" applyFont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50" fillId="4" borderId="0" applyNumberFormat="0" applyBorder="0" applyAlignment="0" applyProtection="0"/>
    <xf numFmtId="0" fontId="51" fillId="22" borderId="8" applyNumberFormat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  <xf numFmtId="0" fontId="54" fillId="23" borderId="0" applyNumberFormat="0" applyBorder="0" applyAlignment="0" applyProtection="0"/>
    <xf numFmtId="0" fontId="55" fillId="22" borderId="1" applyNumberFormat="0" applyAlignment="0" applyProtection="0"/>
    <xf numFmtId="9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vertical="center"/>
    </xf>
    <xf numFmtId="49" fontId="5" fillId="22" borderId="10" xfId="0" applyNumberFormat="1" applyFont="1" applyFill="1" applyBorder="1" applyAlignment="1">
      <alignment vertical="center"/>
    </xf>
    <xf numFmtId="0" fontId="5" fillId="22" borderId="10" xfId="0" applyFont="1" applyFill="1" applyBorder="1" applyAlignment="1">
      <alignment vertical="center" wrapText="1"/>
    </xf>
    <xf numFmtId="3" fontId="5" fillId="22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/>
    </xf>
    <xf numFmtId="3" fontId="0" fillId="0" borderId="10" xfId="0" applyNumberFormat="1" applyFill="1" applyBorder="1" applyAlignment="1">
      <alignment/>
    </xf>
    <xf numFmtId="0" fontId="17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/>
    </xf>
    <xf numFmtId="0" fontId="0" fillId="0" borderId="10" xfId="0" applyFont="1" applyFill="1" applyBorder="1" applyAlignment="1">
      <alignment wrapText="1"/>
    </xf>
    <xf numFmtId="3" fontId="22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/>
    </xf>
    <xf numFmtId="0" fontId="1" fillId="22" borderId="10" xfId="0" applyFont="1" applyFill="1" applyBorder="1" applyAlignment="1">
      <alignment horizontal="left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0" fillId="22" borderId="10" xfId="0" applyFont="1" applyFill="1" applyBorder="1" applyAlignment="1">
      <alignment vertical="center"/>
    </xf>
    <xf numFmtId="49" fontId="20" fillId="22" borderId="10" xfId="0" applyNumberFormat="1" applyFont="1" applyFill="1" applyBorder="1" applyAlignment="1">
      <alignment vertical="center"/>
    </xf>
    <xf numFmtId="0" fontId="20" fillId="22" borderId="10" xfId="0" applyFont="1" applyFill="1" applyBorder="1" applyAlignment="1">
      <alignment vertical="center" wrapText="1"/>
    </xf>
    <xf numFmtId="3" fontId="20" fillId="2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/>
    </xf>
    <xf numFmtId="3" fontId="1" fillId="2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23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1" fillId="0" borderId="0" xfId="0" applyFont="1" applyFill="1" applyAlignment="1">
      <alignment/>
    </xf>
    <xf numFmtId="0" fontId="20" fillId="2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25" fillId="22" borderId="10" xfId="0" applyNumberFormat="1" applyFont="1" applyFill="1" applyBorder="1" applyAlignment="1">
      <alignment/>
    </xf>
    <xf numFmtId="0" fontId="25" fillId="22" borderId="10" xfId="0" applyFont="1" applyFill="1" applyBorder="1" applyAlignment="1">
      <alignment/>
    </xf>
    <xf numFmtId="3" fontId="25" fillId="22" borderId="10" xfId="0" applyNumberFormat="1" applyFont="1" applyFill="1" applyBorder="1" applyAlignment="1">
      <alignment/>
    </xf>
    <xf numFmtId="0" fontId="25" fillId="22" borderId="10" xfId="0" applyFont="1" applyFill="1" applyBorder="1" applyAlignment="1">
      <alignment wrapText="1"/>
    </xf>
    <xf numFmtId="49" fontId="0" fillId="22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44" fontId="4" fillId="0" borderId="10" xfId="57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25" fillId="22" borderId="10" xfId="0" applyNumberFormat="1" applyFont="1" applyFill="1" applyBorder="1" applyAlignment="1">
      <alignment vertical="center"/>
    </xf>
    <xf numFmtId="0" fontId="25" fillId="22" borderId="10" xfId="0" applyFont="1" applyFill="1" applyBorder="1" applyAlignment="1">
      <alignment vertical="center"/>
    </xf>
    <xf numFmtId="3" fontId="25" fillId="22" borderId="10" xfId="0" applyNumberFormat="1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4" fillId="22" borderId="10" xfId="0" applyFont="1" applyFill="1" applyBorder="1" applyAlignment="1">
      <alignment vertical="center"/>
    </xf>
    <xf numFmtId="3" fontId="4" fillId="22" borderId="10" xfId="0" applyNumberFormat="1" applyFont="1" applyFill="1" applyBorder="1" applyAlignment="1">
      <alignment vertical="center"/>
    </xf>
    <xf numFmtId="173" fontId="20" fillId="22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49" fontId="25" fillId="2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 shrinkToFit="1"/>
    </xf>
    <xf numFmtId="3" fontId="4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 shrinkToFit="1"/>
    </xf>
    <xf numFmtId="3" fontId="4" fillId="24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0" fontId="4" fillId="22" borderId="10" xfId="0" applyFont="1" applyFill="1" applyBorder="1" applyAlignment="1">
      <alignment/>
    </xf>
    <xf numFmtId="3" fontId="4" fillId="22" borderId="10" xfId="0" applyNumberFormat="1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173" fontId="4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/>
    </xf>
    <xf numFmtId="173" fontId="0" fillId="22" borderId="10" xfId="0" applyNumberFormat="1" applyFill="1" applyBorder="1" applyAlignment="1">
      <alignment/>
    </xf>
    <xf numFmtId="0" fontId="4" fillId="22" borderId="10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/>
    </xf>
    <xf numFmtId="0" fontId="10" fillId="22" borderId="10" xfId="0" applyFont="1" applyFill="1" applyBorder="1" applyAlignment="1">
      <alignment horizontal="centerContinuous"/>
    </xf>
    <xf numFmtId="0" fontId="0" fillId="22" borderId="10" xfId="0" applyFill="1" applyBorder="1" applyAlignment="1">
      <alignment horizontal="centerContinuous"/>
    </xf>
    <xf numFmtId="0" fontId="10" fillId="22" borderId="10" xfId="0" applyFont="1" applyFill="1" applyBorder="1" applyAlignment="1">
      <alignment/>
    </xf>
    <xf numFmtId="0" fontId="10" fillId="22" borderId="10" xfId="0" applyFont="1" applyFill="1" applyBorder="1" applyAlignment="1">
      <alignment horizontal="centerContinuous" vertical="center" wrapText="1"/>
    </xf>
    <xf numFmtId="0" fontId="10" fillId="22" borderId="10" xfId="0" applyFont="1" applyFill="1" applyBorder="1" applyAlignment="1">
      <alignment vertical="center" wrapText="1"/>
    </xf>
    <xf numFmtId="3" fontId="10" fillId="22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2" fillId="22" borderId="10" xfId="0" applyFont="1" applyFill="1" applyBorder="1" applyAlignment="1">
      <alignment vertical="center"/>
    </xf>
    <xf numFmtId="0" fontId="13" fillId="22" borderId="10" xfId="0" applyFont="1" applyFill="1" applyBorder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vertical="center" wrapText="1"/>
    </xf>
    <xf numFmtId="0" fontId="16" fillId="22" borderId="10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vertical="center"/>
    </xf>
    <xf numFmtId="3" fontId="7" fillId="22" borderId="10" xfId="0" applyNumberFormat="1" applyFont="1" applyFill="1" applyBorder="1" applyAlignment="1">
      <alignment vertical="center" wrapText="1"/>
    </xf>
    <xf numFmtId="3" fontId="5" fillId="22" borderId="10" xfId="0" applyNumberFormat="1" applyFont="1" applyFill="1" applyBorder="1" applyAlignment="1">
      <alignment vertical="center" wrapText="1"/>
    </xf>
    <xf numFmtId="3" fontId="4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173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4" fillId="16" borderId="10" xfId="0" applyFont="1" applyFill="1" applyBorder="1" applyAlignment="1">
      <alignment/>
    </xf>
    <xf numFmtId="0" fontId="10" fillId="22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Continuous"/>
    </xf>
    <xf numFmtId="0" fontId="10" fillId="16" borderId="10" xfId="0" applyFont="1" applyFill="1" applyBorder="1" applyAlignment="1">
      <alignment vertical="center" wrapText="1"/>
    </xf>
    <xf numFmtId="3" fontId="10" fillId="16" borderId="10" xfId="0" applyNumberFormat="1" applyFont="1" applyFill="1" applyBorder="1" applyAlignment="1">
      <alignment vertical="center"/>
    </xf>
    <xf numFmtId="3" fontId="4" fillId="16" borderId="10" xfId="0" applyNumberFormat="1" applyFont="1" applyFill="1" applyBorder="1" applyAlignment="1">
      <alignment vertical="center"/>
    </xf>
    <xf numFmtId="0" fontId="4" fillId="22" borderId="10" xfId="0" applyFont="1" applyFill="1" applyBorder="1" applyAlignment="1">
      <alignment vertical="center" shrinkToFit="1"/>
    </xf>
    <xf numFmtId="0" fontId="20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0" xfId="0" applyFont="1" applyFill="1" applyAlignment="1">
      <alignment/>
    </xf>
    <xf numFmtId="0" fontId="0" fillId="24" borderId="10" xfId="0" applyFont="1" applyFill="1" applyBorder="1" applyAlignment="1">
      <alignment vertical="center"/>
    </xf>
    <xf numFmtId="49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85" fontId="4" fillId="23" borderId="10" xfId="0" applyNumberFormat="1" applyFont="1" applyFill="1" applyBorder="1" applyAlignment="1">
      <alignment vertical="center"/>
    </xf>
    <xf numFmtId="0" fontId="4" fillId="23" borderId="10" xfId="0" applyFont="1" applyFill="1" applyBorder="1" applyAlignment="1">
      <alignment vertical="center" wrapText="1"/>
    </xf>
    <xf numFmtId="3" fontId="4" fillId="23" borderId="10" xfId="0" applyNumberFormat="1" applyFont="1" applyFill="1" applyBorder="1" applyAlignment="1">
      <alignment vertical="center" wrapText="1"/>
    </xf>
    <xf numFmtId="0" fontId="4" fillId="23" borderId="10" xfId="0" applyFont="1" applyFill="1" applyBorder="1" applyAlignment="1">
      <alignment vertical="center"/>
    </xf>
    <xf numFmtId="0" fontId="4" fillId="22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left"/>
    </xf>
    <xf numFmtId="3" fontId="4" fillId="16" borderId="10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vertical="center" wrapText="1"/>
    </xf>
    <xf numFmtId="3" fontId="29" fillId="22" borderId="10" xfId="0" applyNumberFormat="1" applyFont="1" applyFill="1" applyBorder="1" applyAlignment="1">
      <alignment vertical="center"/>
    </xf>
    <xf numFmtId="0" fontId="29" fillId="22" borderId="10" xfId="0" applyFont="1" applyFill="1" applyBorder="1" applyAlignment="1">
      <alignment vertical="center"/>
    </xf>
    <xf numFmtId="49" fontId="29" fillId="22" borderId="10" xfId="0" applyNumberFormat="1" applyFont="1" applyFill="1" applyBorder="1" applyAlignment="1">
      <alignment vertical="center"/>
    </xf>
    <xf numFmtId="0" fontId="29" fillId="0" borderId="0" xfId="0" applyFont="1" applyAlignment="1">
      <alignment/>
    </xf>
    <xf numFmtId="3" fontId="30" fillId="22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3" fontId="4" fillId="16" borderId="10" xfId="0" applyNumberFormat="1" applyFont="1" applyFill="1" applyBorder="1" applyAlignment="1">
      <alignment vertical="center"/>
    </xf>
    <xf numFmtId="0" fontId="4" fillId="16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vertical="center" wrapText="1"/>
    </xf>
    <xf numFmtId="0" fontId="4" fillId="22" borderId="1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4" fillId="2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2" fontId="4" fillId="22" borderId="10" xfId="0" applyNumberFormat="1" applyFont="1" applyFill="1" applyBorder="1" applyAlignment="1">
      <alignment horizontal="center" vertical="center"/>
    </xf>
    <xf numFmtId="3" fontId="28" fillId="2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177" fontId="0" fillId="0" borderId="10" xfId="40" applyNumberFormat="1" applyFont="1" applyFill="1" applyBorder="1" applyAlignment="1">
      <alignment horizontal="center" vertical="center"/>
    </xf>
    <xf numFmtId="177" fontId="4" fillId="22" borderId="10" xfId="4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4" fillId="22" borderId="10" xfId="0" applyNumberFormat="1" applyFont="1" applyFill="1" applyBorder="1" applyAlignment="1">
      <alignment horizontal="center"/>
    </xf>
    <xf numFmtId="177" fontId="0" fillId="0" borderId="10" xfId="4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10" xfId="4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8" fillId="24" borderId="10" xfId="0" applyNumberFormat="1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vertical="center" wrapText="1"/>
    </xf>
    <xf numFmtId="3" fontId="1" fillId="16" borderId="10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0" fontId="4" fillId="25" borderId="13" xfId="0" applyFont="1" applyFill="1" applyBorder="1" applyAlignment="1">
      <alignment/>
    </xf>
    <xf numFmtId="0" fontId="4" fillId="25" borderId="12" xfId="0" applyFont="1" applyFill="1" applyBorder="1" applyAlignment="1">
      <alignment vertical="center" wrapText="1"/>
    </xf>
    <xf numFmtId="3" fontId="4" fillId="25" borderId="10" xfId="0" applyNumberFormat="1" applyFont="1" applyFill="1" applyBorder="1" applyAlignment="1">
      <alignment vertical="center"/>
    </xf>
    <xf numFmtId="3" fontId="4" fillId="11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 wrapText="1"/>
    </xf>
    <xf numFmtId="173" fontId="0" fillId="0" borderId="10" xfId="0" applyNumberFormat="1" applyBorder="1" applyAlignment="1">
      <alignment vertical="center"/>
    </xf>
    <xf numFmtId="3" fontId="31" fillId="0" borderId="10" xfId="0" applyNumberFormat="1" applyFont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0" fillId="22" borderId="10" xfId="0" applyFill="1" applyBorder="1" applyAlignment="1">
      <alignment vertical="center"/>
    </xf>
    <xf numFmtId="173" fontId="0" fillId="22" borderId="10" xfId="0" applyNumberFormat="1" applyFill="1" applyBorder="1" applyAlignment="1">
      <alignment vertical="center"/>
    </xf>
    <xf numFmtId="0" fontId="4" fillId="22" borderId="10" xfId="0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 horizontal="center" vertical="center" wrapText="1"/>
    </xf>
    <xf numFmtId="3" fontId="20" fillId="22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vertical="center"/>
    </xf>
    <xf numFmtId="3" fontId="20" fillId="24" borderId="13" xfId="0" applyNumberFormat="1" applyFont="1" applyFill="1" applyBorder="1" applyAlignment="1">
      <alignment vertical="center"/>
    </xf>
    <xf numFmtId="3" fontId="1" fillId="24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1" fillId="16" borderId="13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20" fillId="24" borderId="13" xfId="0" applyNumberFormat="1" applyFont="1" applyFill="1" applyBorder="1" applyAlignment="1">
      <alignment horizontal="right" vertical="center" wrapText="1"/>
    </xf>
    <xf numFmtId="3" fontId="1" fillId="24" borderId="13" xfId="0" applyNumberFormat="1" applyFont="1" applyFill="1" applyBorder="1" applyAlignment="1">
      <alignment horizontal="right" vertical="center" wrapText="1"/>
    </xf>
    <xf numFmtId="0" fontId="20" fillId="24" borderId="13" xfId="0" applyFont="1" applyFill="1" applyBorder="1" applyAlignment="1">
      <alignment horizontal="right" vertical="center" wrapText="1"/>
    </xf>
    <xf numFmtId="3" fontId="25" fillId="22" borderId="13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4" fillId="1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0" fillId="22" borderId="10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20" fillId="16" borderId="10" xfId="0" applyFont="1" applyFill="1" applyBorder="1" applyAlignment="1">
      <alignment horizontal="center" vertical="center" wrapText="1"/>
    </xf>
    <xf numFmtId="3" fontId="20" fillId="22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0" fillId="22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 vertical="center"/>
    </xf>
    <xf numFmtId="3" fontId="20" fillId="24" borderId="10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3" fontId="20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20" fillId="22" borderId="10" xfId="0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3" fontId="4" fillId="24" borderId="10" xfId="0" applyNumberFormat="1" applyFont="1" applyFill="1" applyBorder="1" applyAlignment="1">
      <alignment horizontal="right" vertical="center"/>
    </xf>
    <xf numFmtId="3" fontId="4" fillId="22" borderId="10" xfId="0" applyNumberFormat="1" applyFont="1" applyFill="1" applyBorder="1" applyAlignment="1">
      <alignment horizontal="right" vertical="center"/>
    </xf>
    <xf numFmtId="0" fontId="20" fillId="22" borderId="10" xfId="0" applyNumberFormat="1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20" fillId="22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right" vertical="center"/>
    </xf>
    <xf numFmtId="0" fontId="0" fillId="16" borderId="10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5" xfId="0" applyBorder="1" applyAlignment="1">
      <alignment/>
    </xf>
    <xf numFmtId="0" fontId="20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20" fillId="22" borderId="10" xfId="0" applyNumberFormat="1" applyFont="1" applyFill="1" applyBorder="1" applyAlignment="1">
      <alignment horizontal="right" vertical="center"/>
    </xf>
    <xf numFmtId="1" fontId="1" fillId="24" borderId="10" xfId="0" applyNumberFormat="1" applyFont="1" applyFill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20" fillId="22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right" vertical="center"/>
    </xf>
    <xf numFmtId="1" fontId="20" fillId="22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20" fillId="24" borderId="10" xfId="0" applyNumberFormat="1" applyFont="1" applyFill="1" applyBorder="1" applyAlignment="1">
      <alignment/>
    </xf>
    <xf numFmtId="1" fontId="20" fillId="0" borderId="10" xfId="0" applyNumberFormat="1" applyFont="1" applyBorder="1" applyAlignment="1">
      <alignment/>
    </xf>
    <xf numFmtId="1" fontId="0" fillId="22" borderId="10" xfId="0" applyNumberFormat="1" applyFill="1" applyBorder="1" applyAlignment="1">
      <alignment/>
    </xf>
    <xf numFmtId="1" fontId="4" fillId="22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0" fillId="24" borderId="0" xfId="0" applyNumberFormat="1" applyFill="1" applyBorder="1" applyAlignment="1">
      <alignment/>
    </xf>
    <xf numFmtId="1" fontId="0" fillId="0" borderId="10" xfId="0" applyNumberFormat="1" applyBorder="1" applyAlignment="1">
      <alignment vertical="center"/>
    </xf>
    <xf numFmtId="1" fontId="4" fillId="22" borderId="10" xfId="0" applyNumberFormat="1" applyFont="1" applyFill="1" applyBorder="1" applyAlignment="1">
      <alignment vertical="center"/>
    </xf>
    <xf numFmtId="3" fontId="4" fillId="22" borderId="10" xfId="0" applyNumberFormat="1" applyFont="1" applyFill="1" applyBorder="1" applyAlignment="1">
      <alignment horizontal="right" vertical="center"/>
    </xf>
    <xf numFmtId="1" fontId="4" fillId="22" borderId="10" xfId="0" applyNumberFormat="1" applyFont="1" applyFill="1" applyBorder="1" applyAlignment="1">
      <alignment horizontal="right" vertical="center"/>
    </xf>
    <xf numFmtId="1" fontId="0" fillId="0" borderId="10" xfId="0" applyNumberFormat="1" applyFill="1" applyBorder="1" applyAlignment="1">
      <alignment vertical="center"/>
    </xf>
    <xf numFmtId="1" fontId="4" fillId="16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4" fillId="16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3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1" fontId="5" fillId="16" borderId="10" xfId="0" applyNumberFormat="1" applyFont="1" applyFill="1" applyBorder="1" applyAlignment="1">
      <alignment/>
    </xf>
    <xf numFmtId="1" fontId="5" fillId="16" borderId="10" xfId="0" applyNumberFormat="1" applyFont="1" applyFill="1" applyBorder="1" applyAlignment="1">
      <alignment vertical="center"/>
    </xf>
    <xf numFmtId="41" fontId="29" fillId="16" borderId="10" xfId="0" applyNumberFormat="1" applyFont="1" applyFill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38" fontId="29" fillId="16" borderId="10" xfId="0" applyNumberFormat="1" applyFont="1" applyFill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/>
    </xf>
    <xf numFmtId="37" fontId="29" fillId="16" borderId="10" xfId="0" applyNumberFormat="1" applyFont="1" applyFill="1" applyBorder="1" applyAlignment="1">
      <alignment horizontal="right" vertical="center"/>
    </xf>
    <xf numFmtId="37" fontId="4" fillId="0" borderId="10" xfId="0" applyNumberFormat="1" applyFont="1" applyBorder="1" applyAlignment="1">
      <alignment horizontal="right" vertical="center"/>
    </xf>
    <xf numFmtId="37" fontId="0" fillId="0" borderId="10" xfId="0" applyNumberFormat="1" applyFont="1" applyBorder="1" applyAlignment="1">
      <alignment horizontal="right" vertical="center"/>
    </xf>
    <xf numFmtId="37" fontId="0" fillId="24" borderId="10" xfId="0" applyNumberFormat="1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>
      <alignment horizontal="right" vertical="center"/>
    </xf>
    <xf numFmtId="37" fontId="5" fillId="16" borderId="10" xfId="0" applyNumberFormat="1" applyFont="1" applyFill="1" applyBorder="1" applyAlignment="1">
      <alignment horizontal="right" vertical="center"/>
    </xf>
    <xf numFmtId="1" fontId="4" fillId="1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Continuous" wrapText="1"/>
    </xf>
    <xf numFmtId="0" fontId="10" fillId="22" borderId="10" xfId="0" applyFont="1" applyFill="1" applyBorder="1" applyAlignment="1">
      <alignment horizontal="centerContinuous" vertical="center"/>
    </xf>
    <xf numFmtId="1" fontId="20" fillId="22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right" vertical="center"/>
    </xf>
    <xf numFmtId="1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" fontId="4" fillId="22" borderId="13" xfId="0" applyNumberFormat="1" applyFont="1" applyFill="1" applyBorder="1" applyAlignment="1">
      <alignment/>
    </xf>
    <xf numFmtId="1" fontId="0" fillId="22" borderId="13" xfId="0" applyNumberFormat="1" applyFill="1" applyBorder="1" applyAlignment="1">
      <alignment/>
    </xf>
    <xf numFmtId="1" fontId="4" fillId="24" borderId="13" xfId="0" applyNumberFormat="1" applyFont="1" applyFill="1" applyBorder="1" applyAlignment="1">
      <alignment horizontal="right" vertical="center"/>
    </xf>
    <xf numFmtId="1" fontId="4" fillId="22" borderId="13" xfId="0" applyNumberFormat="1" applyFont="1" applyFill="1" applyBorder="1" applyAlignment="1">
      <alignment horizontal="right" vertical="center"/>
    </xf>
    <xf numFmtId="3" fontId="5" fillId="16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3" fontId="0" fillId="16" borderId="10" xfId="0" applyNumberFormat="1" applyFont="1" applyFill="1" applyBorder="1" applyAlignment="1">
      <alignment/>
    </xf>
    <xf numFmtId="0" fontId="0" fillId="16" borderId="10" xfId="0" applyFont="1" applyFill="1" applyBorder="1" applyAlignment="1">
      <alignment/>
    </xf>
    <xf numFmtId="1" fontId="0" fillId="16" borderId="10" xfId="0" applyNumberFormat="1" applyFont="1" applyFill="1" applyBorder="1" applyAlignment="1">
      <alignment/>
    </xf>
    <xf numFmtId="3" fontId="0" fillId="16" borderId="11" xfId="0" applyNumberFormat="1" applyFont="1" applyFill="1" applyBorder="1" applyAlignment="1">
      <alignment/>
    </xf>
    <xf numFmtId="187" fontId="0" fillId="0" borderId="10" xfId="0" applyNumberForma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22" borderId="10" xfId="0" applyNumberFormat="1" applyFont="1" applyFill="1" applyBorder="1" applyAlignment="1">
      <alignment horizontal="center"/>
    </xf>
    <xf numFmtId="187" fontId="0" fillId="0" borderId="10" xfId="0" applyNumberFormat="1" applyBorder="1" applyAlignment="1">
      <alignment/>
    </xf>
    <xf numFmtId="187" fontId="4" fillId="22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88" fontId="0" fillId="0" borderId="10" xfId="4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88" fontId="4" fillId="22" borderId="10" xfId="40" applyNumberFormat="1" applyFont="1" applyFill="1" applyBorder="1" applyAlignment="1">
      <alignment horizontal="center"/>
    </xf>
    <xf numFmtId="187" fontId="0" fillId="0" borderId="10" xfId="0" applyNumberFormat="1" applyBorder="1" applyAlignment="1">
      <alignment horizontal="right"/>
    </xf>
    <xf numFmtId="188" fontId="4" fillId="22" borderId="10" xfId="40" applyNumberFormat="1" applyFont="1" applyFill="1" applyBorder="1" applyAlignment="1">
      <alignment/>
    </xf>
    <xf numFmtId="18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87" fontId="4" fillId="22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Continuous" vertical="center"/>
    </xf>
    <xf numFmtId="49" fontId="27" fillId="0" borderId="10" xfId="0" applyNumberFormat="1" applyFont="1" applyBorder="1" applyAlignment="1">
      <alignment horizontal="centerContinuous" vertical="center"/>
    </xf>
    <xf numFmtId="3" fontId="27" fillId="0" borderId="10" xfId="0" applyNumberFormat="1" applyFont="1" applyBorder="1" applyAlignment="1">
      <alignment horizontal="center" vertical="center"/>
    </xf>
    <xf numFmtId="3" fontId="27" fillId="26" borderId="10" xfId="0" applyNumberFormat="1" applyFont="1" applyFill="1" applyBorder="1" applyAlignment="1">
      <alignment horizontal="right"/>
    </xf>
    <xf numFmtId="0" fontId="27" fillId="26" borderId="10" xfId="0" applyFont="1" applyFill="1" applyBorder="1" applyAlignment="1">
      <alignment horizontal="left" vertical="center" wrapText="1"/>
    </xf>
    <xf numFmtId="0" fontId="27" fillId="26" borderId="10" xfId="0" applyNumberFormat="1" applyFont="1" applyFill="1" applyBorder="1" applyAlignment="1" quotePrefix="1">
      <alignment horizontal="center" vertical="center"/>
    </xf>
    <xf numFmtId="177" fontId="38" fillId="26" borderId="10" xfId="40" applyNumberFormat="1" applyFont="1" applyFill="1" applyBorder="1" applyAlignment="1">
      <alignment horizontal="center"/>
    </xf>
    <xf numFmtId="3" fontId="38" fillId="26" borderId="10" xfId="0" applyNumberFormat="1" applyFont="1" applyFill="1" applyBorder="1" applyAlignment="1">
      <alignment horizontal="right"/>
    </xf>
    <xf numFmtId="0" fontId="25" fillId="26" borderId="10" xfId="0" applyFont="1" applyFill="1" applyBorder="1" applyAlignment="1">
      <alignment horizontal="left" vertical="center" wrapText="1"/>
    </xf>
    <xf numFmtId="0" fontId="25" fillId="26" borderId="10" xfId="0" applyNumberFormat="1" applyFont="1" applyFill="1" applyBorder="1" applyAlignment="1" quotePrefix="1">
      <alignment horizontal="center" vertical="center"/>
    </xf>
    <xf numFmtId="3" fontId="25" fillId="26" borderId="10" xfId="0" applyNumberFormat="1" applyFont="1" applyFill="1" applyBorder="1" applyAlignment="1">
      <alignment horizontal="right"/>
    </xf>
    <xf numFmtId="49" fontId="27" fillId="0" borderId="10" xfId="0" applyNumberFormat="1" applyFont="1" applyBorder="1" applyAlignment="1" quotePrefix="1">
      <alignment horizontal="centerContinuous" vertical="center"/>
    </xf>
    <xf numFmtId="0" fontId="27" fillId="26" borderId="10" xfId="0" applyFont="1" applyFill="1" applyBorder="1" applyAlignment="1">
      <alignment horizontal="center"/>
    </xf>
    <xf numFmtId="177" fontId="25" fillId="26" borderId="10" xfId="40" applyNumberFormat="1" applyFont="1" applyFill="1" applyBorder="1" applyAlignment="1">
      <alignment horizontal="right"/>
    </xf>
    <xf numFmtId="177" fontId="25" fillId="26" borderId="10" xfId="4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25" fillId="22" borderId="10" xfId="0" applyFont="1" applyFill="1" applyBorder="1" applyAlignment="1">
      <alignment horizontal="left" vertical="center" wrapText="1"/>
    </xf>
    <xf numFmtId="49" fontId="25" fillId="22" borderId="10" xfId="0" applyNumberFormat="1" applyFont="1" applyFill="1" applyBorder="1" applyAlignment="1" quotePrefix="1">
      <alignment horizontal="centerContinuous" vertical="center"/>
    </xf>
    <xf numFmtId="3" fontId="25" fillId="22" borderId="10" xfId="0" applyNumberFormat="1" applyFont="1" applyFill="1" applyBorder="1" applyAlignment="1">
      <alignment horizontal="right"/>
    </xf>
    <xf numFmtId="0" fontId="25" fillId="23" borderId="10" xfId="0" applyFont="1" applyFill="1" applyBorder="1" applyAlignment="1">
      <alignment horizontal="left" vertical="center" wrapText="1"/>
    </xf>
    <xf numFmtId="49" fontId="25" fillId="23" borderId="10" xfId="0" applyNumberFormat="1" applyFont="1" applyFill="1" applyBorder="1" applyAlignment="1" quotePrefix="1">
      <alignment horizontal="centerContinuous" vertical="center"/>
    </xf>
    <xf numFmtId="3" fontId="25" fillId="23" borderId="10" xfId="0" applyNumberFormat="1" applyFont="1" applyFill="1" applyBorder="1" applyAlignment="1">
      <alignment horizontal="right"/>
    </xf>
    <xf numFmtId="0" fontId="25" fillId="23" borderId="10" xfId="0" applyFont="1" applyFill="1" applyBorder="1" applyAlignment="1">
      <alignment horizontal="center" vertical="center"/>
    </xf>
    <xf numFmtId="49" fontId="25" fillId="23" borderId="10" xfId="0" applyNumberFormat="1" applyFont="1" applyFill="1" applyBorder="1" applyAlignment="1">
      <alignment horizontal="centerContinuous" vertical="center" wrapText="1"/>
    </xf>
    <xf numFmtId="0" fontId="25" fillId="23" borderId="10" xfId="0" applyFont="1" applyFill="1" applyBorder="1" applyAlignment="1">
      <alignment horizontal="center" vertical="center" wrapText="1"/>
    </xf>
    <xf numFmtId="3" fontId="25" fillId="23" borderId="10" xfId="0" applyNumberFormat="1" applyFont="1" applyFill="1" applyBorder="1" applyAlignment="1">
      <alignment horizontal="right" vertical="center"/>
    </xf>
    <xf numFmtId="3" fontId="25" fillId="23" borderId="10" xfId="0" applyNumberFormat="1" applyFont="1" applyFill="1" applyBorder="1" applyAlignment="1">
      <alignment horizontal="center" vertical="center" wrapText="1"/>
    </xf>
    <xf numFmtId="177" fontId="25" fillId="26" borderId="10" xfId="40" applyNumberFormat="1" applyFont="1" applyFill="1" applyBorder="1" applyAlignment="1">
      <alignment/>
    </xf>
    <xf numFmtId="177" fontId="25" fillId="23" borderId="10" xfId="40" applyNumberFormat="1" applyFont="1" applyFill="1" applyBorder="1" applyAlignment="1">
      <alignment horizontal="center"/>
    </xf>
    <xf numFmtId="177" fontId="25" fillId="22" borderId="10" xfId="40" applyNumberFormat="1" applyFont="1" applyFill="1" applyBorder="1" applyAlignment="1">
      <alignment horizontal="center"/>
    </xf>
    <xf numFmtId="3" fontId="38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14" borderId="0" xfId="0" applyFont="1" applyFill="1" applyAlignment="1">
      <alignment horizontal="center" vertical="top" wrapText="1"/>
    </xf>
    <xf numFmtId="0" fontId="5" fillId="14" borderId="0" xfId="0" applyFont="1" applyFill="1" applyAlignment="1">
      <alignment horizontal="left" vertical="top" wrapText="1"/>
    </xf>
    <xf numFmtId="3" fontId="5" fillId="14" borderId="0" xfId="0" applyNumberFormat="1" applyFont="1" applyFill="1" applyAlignment="1">
      <alignment horizontal="right" vertical="top" wrapText="1"/>
    </xf>
    <xf numFmtId="0" fontId="4" fillId="14" borderId="0" xfId="0" applyFont="1" applyFill="1" applyAlignment="1">
      <alignment horizontal="left" vertical="top" wrapText="1"/>
    </xf>
    <xf numFmtId="3" fontId="4" fillId="14" borderId="0" xfId="0" applyNumberFormat="1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39" fillId="0" borderId="0" xfId="0" applyFont="1" applyAlignment="1">
      <alignment vertical="center"/>
    </xf>
    <xf numFmtId="0" fontId="56" fillId="0" borderId="13" xfId="0" applyFont="1" applyBorder="1" applyAlignment="1">
      <alignment horizont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3" fontId="58" fillId="0" borderId="19" xfId="0" applyNumberFormat="1" applyFont="1" applyBorder="1" applyAlignment="1">
      <alignment horizontal="right" vertical="center"/>
    </xf>
    <xf numFmtId="3" fontId="58" fillId="0" borderId="20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/>
    </xf>
    <xf numFmtId="3" fontId="32" fillId="0" borderId="10" xfId="0" applyNumberFormat="1" applyFont="1" applyBorder="1" applyAlignment="1">
      <alignment/>
    </xf>
    <xf numFmtId="3" fontId="58" fillId="22" borderId="20" xfId="0" applyNumberFormat="1" applyFont="1" applyFill="1" applyBorder="1" applyAlignment="1">
      <alignment horizontal="right" vertical="center"/>
    </xf>
    <xf numFmtId="0" fontId="58" fillId="24" borderId="13" xfId="0" applyFont="1" applyFill="1" applyBorder="1" applyAlignment="1">
      <alignment vertical="center"/>
    </xf>
    <xf numFmtId="3" fontId="58" fillId="24" borderId="19" xfId="0" applyNumberFormat="1" applyFont="1" applyFill="1" applyBorder="1" applyAlignment="1">
      <alignment horizontal="right" vertical="center"/>
    </xf>
    <xf numFmtId="3" fontId="58" fillId="24" borderId="20" xfId="0" applyNumberFormat="1" applyFont="1" applyFill="1" applyBorder="1" applyAlignment="1">
      <alignment horizontal="right" vertical="center"/>
    </xf>
    <xf numFmtId="3" fontId="58" fillId="16" borderId="20" xfId="0" applyNumberFormat="1" applyFont="1" applyFill="1" applyBorder="1" applyAlignment="1">
      <alignment horizontal="right" vertical="center"/>
    </xf>
    <xf numFmtId="0" fontId="58" fillId="0" borderId="13" xfId="0" applyFont="1" applyBorder="1" applyAlignment="1">
      <alignment vertical="center"/>
    </xf>
    <xf numFmtId="3" fontId="58" fillId="0" borderId="19" xfId="0" applyNumberFormat="1" applyFont="1" applyBorder="1" applyAlignment="1">
      <alignment horizontal="right" vertical="center"/>
    </xf>
    <xf numFmtId="3" fontId="58" fillId="0" borderId="20" xfId="0" applyNumberFormat="1" applyFont="1" applyBorder="1" applyAlignment="1">
      <alignment horizontal="right" vertical="center"/>
    </xf>
    <xf numFmtId="3" fontId="58" fillId="22" borderId="20" xfId="0" applyNumberFormat="1" applyFont="1" applyFill="1" applyBorder="1" applyAlignment="1">
      <alignment horizontal="right" vertical="center"/>
    </xf>
    <xf numFmtId="0" fontId="57" fillId="0" borderId="13" xfId="0" applyFont="1" applyBorder="1" applyAlignment="1">
      <alignment vertical="center"/>
    </xf>
    <xf numFmtId="3" fontId="32" fillId="0" borderId="21" xfId="0" applyNumberFormat="1" applyFont="1" applyBorder="1" applyAlignment="1">
      <alignment horizontal="center" vertical="center"/>
    </xf>
    <xf numFmtId="3" fontId="32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23" xfId="0" applyFont="1" applyBorder="1" applyAlignment="1">
      <alignment horizontal="center"/>
    </xf>
    <xf numFmtId="0" fontId="4" fillId="22" borderId="13" xfId="0" applyFont="1" applyFill="1" applyBorder="1" applyAlignment="1">
      <alignment horizontal="center" vertical="center" wrapText="1" shrinkToFit="1"/>
    </xf>
    <xf numFmtId="0" fontId="4" fillId="22" borderId="16" xfId="0" applyFont="1" applyFill="1" applyBorder="1" applyAlignment="1">
      <alignment horizontal="center" vertical="center" wrapText="1" shrinkToFit="1"/>
    </xf>
    <xf numFmtId="0" fontId="4" fillId="22" borderId="12" xfId="0" applyFont="1" applyFill="1" applyBorder="1" applyAlignment="1">
      <alignment horizontal="center" vertical="center" wrapText="1" shrinkToFit="1"/>
    </xf>
    <xf numFmtId="0" fontId="14" fillId="0" borderId="23" xfId="0" applyFont="1" applyBorder="1" applyAlignment="1">
      <alignment horizontal="center"/>
    </xf>
    <xf numFmtId="0" fontId="10" fillId="16" borderId="13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4" fillId="22" borderId="13" xfId="0" applyFont="1" applyFill="1" applyBorder="1" applyAlignment="1">
      <alignment horizontal="center" wrapText="1"/>
    </xf>
    <xf numFmtId="0" fontId="4" fillId="22" borderId="16" xfId="0" applyFont="1" applyFill="1" applyBorder="1" applyAlignment="1">
      <alignment horizont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13" xfId="0" applyNumberForma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14" fontId="0" fillId="0" borderId="13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4" fillId="0" borderId="23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0" fontId="10" fillId="0" borderId="24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22" borderId="13" xfId="0" applyFont="1" applyFill="1" applyBorder="1" applyAlignment="1">
      <alignment horizontal="left" vertical="center"/>
    </xf>
    <xf numFmtId="0" fontId="4" fillId="22" borderId="16" xfId="0" applyFont="1" applyFill="1" applyBorder="1" applyAlignment="1">
      <alignment horizontal="left" vertical="center"/>
    </xf>
    <xf numFmtId="0" fontId="4" fillId="22" borderId="12" xfId="0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2" borderId="13" xfId="0" applyFont="1" applyFill="1" applyBorder="1" applyAlignment="1">
      <alignment horizontal="left"/>
    </xf>
    <xf numFmtId="0" fontId="4" fillId="22" borderId="16" xfId="0" applyFont="1" applyFill="1" applyBorder="1" applyAlignment="1">
      <alignment horizontal="left"/>
    </xf>
    <xf numFmtId="0" fontId="4" fillId="22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4" fontId="11" fillId="0" borderId="13" xfId="0" applyNumberFormat="1" applyFont="1" applyBorder="1" applyAlignment="1">
      <alignment horizontal="right" wrapText="1"/>
    </xf>
    <xf numFmtId="14" fontId="11" fillId="0" borderId="16" xfId="0" applyNumberFormat="1" applyFont="1" applyBorder="1" applyAlignment="1">
      <alignment horizontal="right" wrapText="1"/>
    </xf>
    <xf numFmtId="14" fontId="11" fillId="0" borderId="12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2" fontId="19" fillId="0" borderId="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right" vertical="center" wrapText="1"/>
    </xf>
    <xf numFmtId="0" fontId="34" fillId="0" borderId="10" xfId="0" applyFont="1" applyBorder="1" applyAlignment="1">
      <alignment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4" fillId="16" borderId="13" xfId="0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13" fillId="22" borderId="11" xfId="0" applyNumberFormat="1" applyFont="1" applyFill="1" applyBorder="1" applyAlignment="1">
      <alignment horizontal="center" vertical="center" wrapText="1"/>
    </xf>
    <xf numFmtId="3" fontId="13" fillId="22" borderId="1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11" borderId="13" xfId="0" applyFont="1" applyFill="1" applyBorder="1" applyAlignment="1">
      <alignment horizontal="left"/>
    </xf>
    <xf numFmtId="0" fontId="4" fillId="11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6" fillId="26" borderId="10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right" vertical="center"/>
    </xf>
    <xf numFmtId="0" fontId="5" fillId="14" borderId="0" xfId="0" applyFont="1" applyFill="1" applyAlignment="1">
      <alignment horizontal="center" vertical="top" wrapText="1"/>
    </xf>
    <xf numFmtId="0" fontId="4" fillId="0" borderId="0" xfId="0" applyFont="1" applyAlignment="1">
      <alignment/>
    </xf>
    <xf numFmtId="0" fontId="56" fillId="0" borderId="14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7" fillId="0" borderId="16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" sqref="B3"/>
    </sheetView>
  </sheetViews>
  <sheetFormatPr defaultColWidth="9.140625" defaultRowHeight="12.75"/>
  <sheetData/>
  <sheetProtection/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  <oleObjects>
    <oleObject progId="Document" dvAspect="DVASPECT_ICON" shapeId="1923108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"/>
  <sheetViews>
    <sheetView view="pageLayout" workbookViewId="0" topLeftCell="A1">
      <selection activeCell="K8" sqref="K8"/>
    </sheetView>
  </sheetViews>
  <sheetFormatPr defaultColWidth="9.140625" defaultRowHeight="12.75"/>
  <cols>
    <col min="2" max="2" width="38.00390625" style="0" customWidth="1"/>
    <col min="4" max="4" width="8.8515625" style="0" customWidth="1"/>
    <col min="5" max="5" width="8.00390625" style="0" customWidth="1"/>
  </cols>
  <sheetData>
    <row r="1" spans="1:6" ht="15.75">
      <c r="A1" s="3"/>
      <c r="B1" s="535" t="s">
        <v>562</v>
      </c>
      <c r="C1" s="535"/>
      <c r="D1" s="535"/>
      <c r="E1" s="535"/>
      <c r="F1" s="535"/>
    </row>
    <row r="2" spans="1:6" ht="15.75">
      <c r="A2" s="3"/>
      <c r="B2" s="517" t="s">
        <v>763</v>
      </c>
      <c r="C2" s="517"/>
      <c r="D2" s="517"/>
      <c r="E2" s="517"/>
      <c r="F2" s="517"/>
    </row>
    <row r="3" spans="1:14" ht="12.75">
      <c r="A3" s="536" t="s">
        <v>764</v>
      </c>
      <c r="B3" s="214" t="s">
        <v>765</v>
      </c>
      <c r="C3" s="531" t="s">
        <v>766</v>
      </c>
      <c r="D3" s="532"/>
      <c r="E3" s="532"/>
      <c r="F3" s="533"/>
      <c r="G3" s="531" t="s">
        <v>781</v>
      </c>
      <c r="H3" s="532"/>
      <c r="I3" s="532"/>
      <c r="J3" s="533"/>
      <c r="K3" s="531" t="s">
        <v>781</v>
      </c>
      <c r="L3" s="532"/>
      <c r="M3" s="532"/>
      <c r="N3" s="533"/>
    </row>
    <row r="4" spans="1:14" ht="25.5">
      <c r="A4" s="536"/>
      <c r="B4" s="537" t="s">
        <v>767</v>
      </c>
      <c r="C4" s="215" t="s">
        <v>768</v>
      </c>
      <c r="D4" s="215" t="s">
        <v>769</v>
      </c>
      <c r="E4" s="215" t="s">
        <v>770</v>
      </c>
      <c r="F4" s="216" t="s">
        <v>771</v>
      </c>
      <c r="G4" s="215" t="s">
        <v>768</v>
      </c>
      <c r="H4" s="215" t="s">
        <v>769</v>
      </c>
      <c r="I4" s="215" t="s">
        <v>770</v>
      </c>
      <c r="J4" s="216" t="s">
        <v>771</v>
      </c>
      <c r="K4" s="215" t="s">
        <v>768</v>
      </c>
      <c r="L4" s="215" t="s">
        <v>769</v>
      </c>
      <c r="M4" s="215" t="s">
        <v>770</v>
      </c>
      <c r="N4" s="216" t="s">
        <v>771</v>
      </c>
    </row>
    <row r="5" spans="1:14" ht="12.75">
      <c r="A5" s="536"/>
      <c r="B5" s="538"/>
      <c r="C5" s="217" t="s">
        <v>772</v>
      </c>
      <c r="D5" s="217" t="s">
        <v>772</v>
      </c>
      <c r="E5" s="217" t="s">
        <v>773</v>
      </c>
      <c r="F5" s="214" t="s">
        <v>773</v>
      </c>
      <c r="G5" s="217" t="s">
        <v>772</v>
      </c>
      <c r="H5" s="217" t="s">
        <v>772</v>
      </c>
      <c r="I5" s="217" t="s">
        <v>773</v>
      </c>
      <c r="J5" s="214" t="s">
        <v>773</v>
      </c>
      <c r="K5" s="217" t="s">
        <v>772</v>
      </c>
      <c r="L5" s="217" t="s">
        <v>772</v>
      </c>
      <c r="M5" s="217" t="s">
        <v>773</v>
      </c>
      <c r="N5" s="214" t="s">
        <v>773</v>
      </c>
    </row>
    <row r="6" spans="1:14" ht="12.75">
      <c r="A6" s="217" t="s">
        <v>554</v>
      </c>
      <c r="B6" s="218" t="s">
        <v>571</v>
      </c>
      <c r="C6" s="219">
        <v>4</v>
      </c>
      <c r="D6" s="219">
        <v>2</v>
      </c>
      <c r="E6" s="219">
        <v>0</v>
      </c>
      <c r="F6" s="220">
        <f aca="true" t="shared" si="0" ref="F6:F11">SUM(C6:E6)</f>
        <v>6</v>
      </c>
      <c r="G6" s="219">
        <v>4</v>
      </c>
      <c r="H6" s="219">
        <v>2</v>
      </c>
      <c r="I6" s="219"/>
      <c r="J6" s="220">
        <f aca="true" t="shared" si="1" ref="J6:J11">SUM(G6:I6)</f>
        <v>6</v>
      </c>
      <c r="K6" s="219">
        <v>4</v>
      </c>
      <c r="L6" s="219">
        <v>2</v>
      </c>
      <c r="M6" s="219"/>
      <c r="N6" s="220">
        <f aca="true" t="shared" si="2" ref="N6:N11">SUM(K6:M6)</f>
        <v>6</v>
      </c>
    </row>
    <row r="7" spans="1:14" ht="12.75">
      <c r="A7" s="222"/>
      <c r="B7" s="218" t="s">
        <v>774</v>
      </c>
      <c r="C7" s="221">
        <v>168</v>
      </c>
      <c r="D7" s="221"/>
      <c r="E7" s="221"/>
      <c r="F7" s="220">
        <f>SUM(C7:E7)</f>
        <v>168</v>
      </c>
      <c r="G7" s="221">
        <v>177</v>
      </c>
      <c r="H7" s="221"/>
      <c r="I7" s="221"/>
      <c r="J7" s="220">
        <f t="shared" si="1"/>
        <v>177</v>
      </c>
      <c r="K7" s="221">
        <v>177</v>
      </c>
      <c r="L7" s="221"/>
      <c r="M7" s="221"/>
      <c r="N7" s="220">
        <f t="shared" si="2"/>
        <v>177</v>
      </c>
    </row>
    <row r="8" spans="1:14" ht="12.75">
      <c r="A8" s="217" t="s">
        <v>555</v>
      </c>
      <c r="B8" s="218" t="s">
        <v>669</v>
      </c>
      <c r="C8" s="221">
        <v>26</v>
      </c>
      <c r="D8" s="221">
        <v>0</v>
      </c>
      <c r="E8" s="221">
        <v>1</v>
      </c>
      <c r="F8" s="220">
        <f t="shared" si="0"/>
        <v>27</v>
      </c>
      <c r="G8" s="221">
        <v>26</v>
      </c>
      <c r="H8" s="221">
        <v>0</v>
      </c>
      <c r="I8" s="221">
        <v>1</v>
      </c>
      <c r="J8" s="220">
        <f t="shared" si="1"/>
        <v>27</v>
      </c>
      <c r="K8" s="221">
        <v>26</v>
      </c>
      <c r="L8" s="221">
        <v>0</v>
      </c>
      <c r="M8" s="221">
        <v>1</v>
      </c>
      <c r="N8" s="220">
        <f t="shared" si="2"/>
        <v>27</v>
      </c>
    </row>
    <row r="9" spans="1:14" ht="12.75">
      <c r="A9" s="217" t="s">
        <v>752</v>
      </c>
      <c r="B9" s="218" t="s">
        <v>580</v>
      </c>
      <c r="C9" s="221">
        <v>35</v>
      </c>
      <c r="D9" s="221">
        <v>0</v>
      </c>
      <c r="E9" s="221">
        <v>0</v>
      </c>
      <c r="F9" s="220">
        <f t="shared" si="0"/>
        <v>35</v>
      </c>
      <c r="G9" s="221">
        <v>33</v>
      </c>
      <c r="H9" s="221">
        <v>0</v>
      </c>
      <c r="I9" s="221">
        <v>0</v>
      </c>
      <c r="J9" s="220">
        <f t="shared" si="1"/>
        <v>33</v>
      </c>
      <c r="K9" s="221">
        <v>33</v>
      </c>
      <c r="L9" s="221">
        <v>0</v>
      </c>
      <c r="M9" s="221">
        <v>0</v>
      </c>
      <c r="N9" s="220">
        <f t="shared" si="2"/>
        <v>33</v>
      </c>
    </row>
    <row r="10" spans="1:14" ht="12.75">
      <c r="A10" s="217" t="s">
        <v>559</v>
      </c>
      <c r="B10" s="218" t="s">
        <v>776</v>
      </c>
      <c r="C10" s="221">
        <v>3</v>
      </c>
      <c r="D10" s="223">
        <v>0</v>
      </c>
      <c r="E10" s="223">
        <v>0</v>
      </c>
      <c r="F10" s="220">
        <f t="shared" si="0"/>
        <v>3</v>
      </c>
      <c r="G10" s="221">
        <v>3</v>
      </c>
      <c r="H10" s="223">
        <v>0</v>
      </c>
      <c r="I10" s="223">
        <v>0</v>
      </c>
      <c r="J10" s="220">
        <f t="shared" si="1"/>
        <v>3</v>
      </c>
      <c r="K10" s="221">
        <v>3</v>
      </c>
      <c r="L10" s="223">
        <v>0</v>
      </c>
      <c r="M10" s="223">
        <v>0</v>
      </c>
      <c r="N10" s="220">
        <f t="shared" si="2"/>
        <v>3</v>
      </c>
    </row>
    <row r="11" spans="1:14" ht="12.75">
      <c r="A11" s="534" t="s">
        <v>775</v>
      </c>
      <c r="B11" s="534"/>
      <c r="C11" s="220">
        <f>SUM(C6:C10)</f>
        <v>236</v>
      </c>
      <c r="D11" s="220">
        <f>SUM(D6:D10)</f>
        <v>2</v>
      </c>
      <c r="E11" s="220">
        <f>SUM(E6:E10)</f>
        <v>1</v>
      </c>
      <c r="F11" s="220">
        <f t="shared" si="0"/>
        <v>239</v>
      </c>
      <c r="G11" s="220">
        <f>SUM(G6:G10)</f>
        <v>243</v>
      </c>
      <c r="H11" s="220">
        <f>SUM(H6:H10)</f>
        <v>2</v>
      </c>
      <c r="I11" s="220">
        <f>SUM(I6:I10)</f>
        <v>1</v>
      </c>
      <c r="J11" s="220">
        <f t="shared" si="1"/>
        <v>246</v>
      </c>
      <c r="K11" s="220">
        <f>SUM(K6:K10)</f>
        <v>243</v>
      </c>
      <c r="L11" s="220">
        <f>SUM(L6:L10)</f>
        <v>2</v>
      </c>
      <c r="M11" s="220">
        <f>SUM(M6:M10)</f>
        <v>1</v>
      </c>
      <c r="N11" s="220">
        <f t="shared" si="2"/>
        <v>246</v>
      </c>
    </row>
  </sheetData>
  <sheetProtection/>
  <mergeCells count="8">
    <mergeCell ref="K3:N3"/>
    <mergeCell ref="G3:J3"/>
    <mergeCell ref="A11:B11"/>
    <mergeCell ref="B1:F1"/>
    <mergeCell ref="B2:F2"/>
    <mergeCell ref="A3:A5"/>
    <mergeCell ref="C3:F3"/>
    <mergeCell ref="B4:B5"/>
  </mergeCells>
  <printOptions/>
  <pageMargins left="0.7" right="0.7" top="0.75" bottom="0.75" header="0.3" footer="0.3"/>
  <pageSetup horizontalDpi="600" verticalDpi="600" orientation="landscape" paperSize="9" scale="86" r:id="rId1"/>
  <headerFooter alignWithMargins="0">
    <oddHeader>&amp;R8. melléklet a 7/2015.(V.01.) önk. rendelethez ezer 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2"/>
  <sheetViews>
    <sheetView view="pageLayout" workbookViewId="0" topLeftCell="A1">
      <selection activeCell="A5" sqref="A5:G5"/>
    </sheetView>
  </sheetViews>
  <sheetFormatPr defaultColWidth="9.140625" defaultRowHeight="12.75"/>
  <cols>
    <col min="3" max="3" width="10.8515625" style="0" customWidth="1"/>
    <col min="4" max="4" width="13.7109375" style="0" customWidth="1"/>
    <col min="5" max="5" width="12.421875" style="0" customWidth="1"/>
    <col min="6" max="6" width="13.00390625" style="0" customWidth="1"/>
    <col min="7" max="7" width="16.7109375" style="0" customWidth="1"/>
  </cols>
  <sheetData>
    <row r="1" spans="1:7" ht="12.75">
      <c r="A1" s="512" t="s">
        <v>860</v>
      </c>
      <c r="B1" s="512"/>
      <c r="C1" s="512"/>
      <c r="D1" s="512"/>
      <c r="E1" s="512"/>
      <c r="F1" s="512"/>
      <c r="G1" s="512"/>
    </row>
    <row r="2" spans="1:7" ht="12.75">
      <c r="A2" s="512"/>
      <c r="B2" s="512"/>
      <c r="C2" s="512"/>
      <c r="D2" s="512"/>
      <c r="E2" s="512"/>
      <c r="F2" s="512"/>
      <c r="G2" s="512"/>
    </row>
    <row r="3" spans="1:7" ht="12.75">
      <c r="A3" s="512"/>
      <c r="B3" s="512"/>
      <c r="C3" s="512"/>
      <c r="D3" s="512"/>
      <c r="E3" s="512"/>
      <c r="F3" s="512"/>
      <c r="G3" s="512"/>
    </row>
    <row r="4" spans="1:7" ht="12.75">
      <c r="A4" s="560" t="s">
        <v>33</v>
      </c>
      <c r="B4" s="561"/>
      <c r="C4" s="561"/>
      <c r="D4" s="561"/>
      <c r="E4" s="561"/>
      <c r="F4" s="561"/>
      <c r="G4" s="561"/>
    </row>
    <row r="5" spans="1:7" ht="12.75">
      <c r="A5" s="560" t="s">
        <v>34</v>
      </c>
      <c r="B5" s="561"/>
      <c r="C5" s="561"/>
      <c r="D5" s="561"/>
      <c r="E5" s="561"/>
      <c r="F5" s="561"/>
      <c r="G5" s="561"/>
    </row>
    <row r="6" spans="1:7" ht="12.75">
      <c r="A6" s="562" t="s">
        <v>35</v>
      </c>
      <c r="B6" s="562"/>
      <c r="C6" s="562"/>
      <c r="D6" s="562"/>
      <c r="E6" s="562"/>
      <c r="F6" s="562"/>
      <c r="G6" s="562"/>
    </row>
    <row r="7" spans="1:7" ht="12.75">
      <c r="A7" s="562"/>
      <c r="B7" s="562"/>
      <c r="C7" s="562"/>
      <c r="D7" s="562"/>
      <c r="E7" s="562"/>
      <c r="F7" s="562"/>
      <c r="G7" s="562"/>
    </row>
    <row r="8" spans="1:7" ht="12.75">
      <c r="A8" s="563"/>
      <c r="B8" s="563"/>
      <c r="C8" s="563"/>
      <c r="D8" s="563"/>
      <c r="E8" s="563"/>
      <c r="F8" s="563"/>
      <c r="G8" s="563"/>
    </row>
    <row r="10" spans="1:7" ht="12.75">
      <c r="A10" s="583" t="s">
        <v>851</v>
      </c>
      <c r="B10" s="584"/>
      <c r="C10" s="585"/>
      <c r="D10" s="577" t="s">
        <v>852</v>
      </c>
      <c r="E10" s="578"/>
      <c r="F10" s="578"/>
      <c r="G10" s="579"/>
    </row>
    <row r="11" spans="1:7" ht="12.75">
      <c r="A11" s="544" t="s">
        <v>853</v>
      </c>
      <c r="B11" s="545"/>
      <c r="C11" s="546"/>
      <c r="D11" s="553" t="s">
        <v>854</v>
      </c>
      <c r="E11" s="554"/>
      <c r="F11" s="554"/>
      <c r="G11" s="555"/>
    </row>
    <row r="12" spans="1:7" ht="12.75">
      <c r="A12" s="544" t="s">
        <v>855</v>
      </c>
      <c r="B12" s="545"/>
      <c r="C12" s="546"/>
      <c r="D12" s="556" t="s">
        <v>856</v>
      </c>
      <c r="E12" s="557"/>
      <c r="F12" s="557"/>
      <c r="G12" s="558"/>
    </row>
    <row r="13" spans="1:7" ht="12.75">
      <c r="A13" s="544" t="s">
        <v>857</v>
      </c>
      <c r="B13" s="545"/>
      <c r="C13" s="546"/>
      <c r="D13" s="556" t="s">
        <v>858</v>
      </c>
      <c r="E13" s="557"/>
      <c r="F13" s="557"/>
      <c r="G13" s="558"/>
    </row>
    <row r="14" spans="1:7" ht="12.75" customHeight="1">
      <c r="A14" s="596" t="s">
        <v>859</v>
      </c>
      <c r="B14" s="597"/>
      <c r="C14" s="598"/>
      <c r="D14" s="605" t="s">
        <v>860</v>
      </c>
      <c r="E14" s="606"/>
      <c r="F14" s="606"/>
      <c r="G14" s="607"/>
    </row>
    <row r="15" spans="1:7" ht="12.75" customHeight="1">
      <c r="A15" s="599"/>
      <c r="B15" s="600"/>
      <c r="C15" s="601"/>
      <c r="D15" s="605" t="s">
        <v>861</v>
      </c>
      <c r="E15" s="606"/>
      <c r="F15" s="606"/>
      <c r="G15" s="607"/>
    </row>
    <row r="16" spans="1:7" ht="12.75" customHeight="1">
      <c r="A16" s="599"/>
      <c r="B16" s="600"/>
      <c r="C16" s="601"/>
      <c r="D16" s="605" t="s">
        <v>862</v>
      </c>
      <c r="E16" s="606"/>
      <c r="F16" s="606"/>
      <c r="G16" s="607"/>
    </row>
    <row r="17" spans="1:7" ht="12.75" customHeight="1">
      <c r="A17" s="602"/>
      <c r="B17" s="603"/>
      <c r="C17" s="604"/>
      <c r="D17" s="605" t="s">
        <v>863</v>
      </c>
      <c r="E17" s="606"/>
      <c r="F17" s="606"/>
      <c r="G17" s="607"/>
    </row>
    <row r="18" spans="1:7" ht="12.75">
      <c r="A18" s="544" t="s">
        <v>864</v>
      </c>
      <c r="B18" s="545"/>
      <c r="C18" s="546"/>
      <c r="D18" s="556" t="s">
        <v>860</v>
      </c>
      <c r="E18" s="557"/>
      <c r="F18" s="557"/>
      <c r="G18" s="558"/>
    </row>
    <row r="19" spans="1:7" ht="12.75">
      <c r="A19" s="550"/>
      <c r="B19" s="551"/>
      <c r="C19" s="551"/>
      <c r="D19" s="551"/>
      <c r="E19" s="551"/>
      <c r="F19" s="551"/>
      <c r="G19" s="552"/>
    </row>
    <row r="20" spans="1:7" ht="12.75">
      <c r="A20" s="564" t="s">
        <v>865</v>
      </c>
      <c r="B20" s="565"/>
      <c r="C20" s="566"/>
      <c r="D20" s="244" t="s">
        <v>866</v>
      </c>
      <c r="E20" s="244" t="s">
        <v>867</v>
      </c>
      <c r="F20" s="244" t="s">
        <v>868</v>
      </c>
      <c r="G20" s="244" t="s">
        <v>639</v>
      </c>
    </row>
    <row r="21" spans="1:7" ht="12.75">
      <c r="A21" s="544" t="s">
        <v>869</v>
      </c>
      <c r="B21" s="545"/>
      <c r="C21" s="546"/>
      <c r="D21" s="400">
        <v>10683</v>
      </c>
      <c r="E21" s="400">
        <v>163</v>
      </c>
      <c r="F21" s="400">
        <v>0</v>
      </c>
      <c r="G21" s="401">
        <f>SUM(D21:F21)</f>
        <v>10846</v>
      </c>
    </row>
    <row r="22" spans="1:7" ht="12.75" customHeight="1">
      <c r="A22" s="595" t="s">
        <v>870</v>
      </c>
      <c r="B22" s="548"/>
      <c r="C22" s="549"/>
      <c r="D22" s="400">
        <v>6943</v>
      </c>
      <c r="E22" s="400">
        <v>108</v>
      </c>
      <c r="F22" s="400">
        <v>0</v>
      </c>
      <c r="G22" s="401">
        <f aca="true" t="shared" si="0" ref="G22:G27">SUM(D22:F22)</f>
        <v>7051</v>
      </c>
    </row>
    <row r="23" spans="1:7" ht="12.75" customHeight="1">
      <c r="A23" s="595" t="s">
        <v>871</v>
      </c>
      <c r="B23" s="548"/>
      <c r="C23" s="549"/>
      <c r="D23" s="400">
        <v>26339</v>
      </c>
      <c r="E23" s="400">
        <v>416</v>
      </c>
      <c r="F23" s="400">
        <v>0</v>
      </c>
      <c r="G23" s="401">
        <f t="shared" si="0"/>
        <v>26755</v>
      </c>
    </row>
    <row r="24" spans="1:7" ht="12.75" customHeight="1">
      <c r="A24" s="595" t="s">
        <v>872</v>
      </c>
      <c r="B24" s="548"/>
      <c r="C24" s="549"/>
      <c r="D24" s="400">
        <v>17116</v>
      </c>
      <c r="E24" s="400">
        <v>274</v>
      </c>
      <c r="F24" s="400">
        <v>0</v>
      </c>
      <c r="G24" s="401">
        <f t="shared" si="0"/>
        <v>17390</v>
      </c>
    </row>
    <row r="25" spans="1:7" ht="12.75">
      <c r="A25" s="544" t="s">
        <v>873</v>
      </c>
      <c r="B25" s="545"/>
      <c r="C25" s="546"/>
      <c r="D25" s="400">
        <v>333001</v>
      </c>
      <c r="E25" s="400">
        <v>5418</v>
      </c>
      <c r="F25" s="400">
        <v>0</v>
      </c>
      <c r="G25" s="401">
        <f t="shared" si="0"/>
        <v>338419</v>
      </c>
    </row>
    <row r="26" spans="1:7" ht="12.75">
      <c r="A26" s="544" t="s">
        <v>874</v>
      </c>
      <c r="B26" s="545"/>
      <c r="C26" s="546"/>
      <c r="D26" s="400">
        <v>0</v>
      </c>
      <c r="E26" s="400">
        <v>0</v>
      </c>
      <c r="F26" s="400">
        <v>0</v>
      </c>
      <c r="G26" s="401">
        <f t="shared" si="0"/>
        <v>0</v>
      </c>
    </row>
    <row r="27" spans="1:7" ht="12.75">
      <c r="A27" s="544" t="s">
        <v>875</v>
      </c>
      <c r="B27" s="545"/>
      <c r="C27" s="546"/>
      <c r="D27" s="400">
        <v>0</v>
      </c>
      <c r="E27" s="400">
        <v>0</v>
      </c>
      <c r="F27" s="400">
        <v>0</v>
      </c>
      <c r="G27" s="401">
        <f t="shared" si="0"/>
        <v>0</v>
      </c>
    </row>
    <row r="28" spans="1:7" ht="12.75">
      <c r="A28" s="550"/>
      <c r="B28" s="551"/>
      <c r="C28" s="552"/>
      <c r="D28" s="400"/>
      <c r="E28" s="400"/>
      <c r="F28" s="400"/>
      <c r="G28" s="401"/>
    </row>
    <row r="29" spans="1:7" ht="12.75">
      <c r="A29" s="564" t="s">
        <v>876</v>
      </c>
      <c r="B29" s="565"/>
      <c r="C29" s="566"/>
      <c r="D29" s="402">
        <f>D21+D23+D25+D26+D27</f>
        <v>370023</v>
      </c>
      <c r="E29" s="402">
        <f>E21+E23+E25+E26+E27</f>
        <v>5997</v>
      </c>
      <c r="F29" s="402">
        <f>F21+F23+F25+F26+F27</f>
        <v>0</v>
      </c>
      <c r="G29" s="402">
        <f>G21+G23+G25+G26+G27</f>
        <v>376020</v>
      </c>
    </row>
    <row r="30" spans="1:7" ht="12.75">
      <c r="A30" s="550"/>
      <c r="B30" s="551"/>
      <c r="C30" s="552"/>
      <c r="D30" s="1"/>
      <c r="E30" s="1"/>
      <c r="F30" s="1"/>
      <c r="G30" s="1"/>
    </row>
    <row r="31" spans="1:7" ht="12.75" customHeight="1">
      <c r="A31" s="564" t="s">
        <v>877</v>
      </c>
      <c r="B31" s="565"/>
      <c r="C31" s="566"/>
      <c r="D31" s="244" t="s">
        <v>866</v>
      </c>
      <c r="E31" s="244" t="s">
        <v>867</v>
      </c>
      <c r="F31" s="244" t="s">
        <v>868</v>
      </c>
      <c r="G31" s="244" t="s">
        <v>639</v>
      </c>
    </row>
    <row r="32" spans="1:7" ht="12.75">
      <c r="A32" s="544" t="s">
        <v>878</v>
      </c>
      <c r="B32" s="545"/>
      <c r="C32" s="546"/>
      <c r="D32" s="400">
        <v>0</v>
      </c>
      <c r="E32" s="400">
        <v>0</v>
      </c>
      <c r="F32" s="400">
        <v>0</v>
      </c>
      <c r="G32" s="401">
        <f>SUM(D32:F32)</f>
        <v>0</v>
      </c>
    </row>
    <row r="33" spans="1:7" ht="12.75">
      <c r="A33" s="544" t="s">
        <v>879</v>
      </c>
      <c r="B33" s="545"/>
      <c r="C33" s="546"/>
      <c r="D33" s="400">
        <v>330456</v>
      </c>
      <c r="E33" s="400">
        <v>5303</v>
      </c>
      <c r="F33" s="400">
        <v>0</v>
      </c>
      <c r="G33" s="401">
        <f>SUM(D33:F33)</f>
        <v>335759</v>
      </c>
    </row>
    <row r="34" spans="1:7" ht="12.75">
      <c r="A34" s="544" t="s">
        <v>880</v>
      </c>
      <c r="B34" s="545"/>
      <c r="C34" s="546"/>
      <c r="D34" s="400">
        <v>14460</v>
      </c>
      <c r="E34" s="400">
        <v>232</v>
      </c>
      <c r="F34" s="400">
        <v>0</v>
      </c>
      <c r="G34" s="401">
        <f>SUM(D34:F34)</f>
        <v>14692</v>
      </c>
    </row>
    <row r="35" spans="1:7" ht="12.75">
      <c r="A35" s="544" t="s">
        <v>881</v>
      </c>
      <c r="B35" s="545"/>
      <c r="C35" s="546"/>
      <c r="D35" s="400">
        <v>25569</v>
      </c>
      <c r="E35" s="400">
        <v>0</v>
      </c>
      <c r="F35" s="400">
        <v>0</v>
      </c>
      <c r="G35" s="401">
        <f>SUM(D35:F35)</f>
        <v>25569</v>
      </c>
    </row>
    <row r="36" spans="1:7" ht="12.75">
      <c r="A36" s="550"/>
      <c r="B36" s="551"/>
      <c r="C36" s="552"/>
      <c r="D36" s="403"/>
      <c r="E36" s="403"/>
      <c r="F36" s="403"/>
      <c r="G36" s="401"/>
    </row>
    <row r="37" spans="1:7" ht="12.75">
      <c r="A37" s="564" t="s">
        <v>882</v>
      </c>
      <c r="B37" s="565"/>
      <c r="C37" s="566"/>
      <c r="D37" s="404">
        <f>SUM(D32:D35)</f>
        <v>370485</v>
      </c>
      <c r="E37" s="404">
        <f>SUM(E32:E35)</f>
        <v>5535</v>
      </c>
      <c r="F37" s="404">
        <f>SUM(F32:F35)</f>
        <v>0</v>
      </c>
      <c r="G37" s="402">
        <f>SUM(G32:G35)</f>
        <v>376020</v>
      </c>
    </row>
    <row r="38" spans="1:7" ht="12.75" customHeight="1">
      <c r="A38" s="589" t="s">
        <v>883</v>
      </c>
      <c r="B38" s="590"/>
      <c r="C38" s="590"/>
      <c r="D38" s="590"/>
      <c r="E38" s="590"/>
      <c r="F38" s="590"/>
      <c r="G38" s="591"/>
    </row>
    <row r="39" spans="1:7" ht="12.75">
      <c r="A39" s="592"/>
      <c r="B39" s="593"/>
      <c r="C39" s="593"/>
      <c r="D39" s="593"/>
      <c r="E39" s="593"/>
      <c r="F39" s="593"/>
      <c r="G39" s="594"/>
    </row>
    <row r="40" spans="1:7" ht="12.75">
      <c r="A40" s="405"/>
      <c r="B40" s="405"/>
      <c r="C40" s="405"/>
      <c r="D40" s="405"/>
      <c r="E40" s="405"/>
      <c r="F40" s="405"/>
      <c r="G40" s="405"/>
    </row>
    <row r="41" spans="1:7" ht="12.75">
      <c r="A41" s="405"/>
      <c r="B41" s="405"/>
      <c r="C41" s="405"/>
      <c r="D41" s="405"/>
      <c r="E41" s="405"/>
      <c r="F41" s="405"/>
      <c r="G41" s="405"/>
    </row>
    <row r="42" spans="1:7" ht="12.75" customHeight="1">
      <c r="A42" s="580" t="s">
        <v>884</v>
      </c>
      <c r="B42" s="581"/>
      <c r="C42" s="582"/>
      <c r="D42" s="540" t="s">
        <v>885</v>
      </c>
      <c r="E42" s="541"/>
      <c r="F42" s="541"/>
      <c r="G42" s="542"/>
    </row>
    <row r="43" spans="1:7" ht="12.75">
      <c r="A43" s="583" t="s">
        <v>851</v>
      </c>
      <c r="B43" s="584"/>
      <c r="C43" s="585"/>
      <c r="D43" s="577" t="s">
        <v>886</v>
      </c>
      <c r="E43" s="578"/>
      <c r="F43" s="578"/>
      <c r="G43" s="579"/>
    </row>
    <row r="44" spans="1:7" ht="12.75">
      <c r="A44" s="544" t="s">
        <v>853</v>
      </c>
      <c r="B44" s="545"/>
      <c r="C44" s="546"/>
      <c r="D44" s="553" t="s">
        <v>887</v>
      </c>
      <c r="E44" s="554"/>
      <c r="F44" s="554"/>
      <c r="G44" s="555"/>
    </row>
    <row r="45" spans="1:7" ht="12.75">
      <c r="A45" s="544" t="s">
        <v>855</v>
      </c>
      <c r="B45" s="545"/>
      <c r="C45" s="546"/>
      <c r="D45" s="556">
        <v>41698</v>
      </c>
      <c r="E45" s="557"/>
      <c r="F45" s="557"/>
      <c r="G45" s="558"/>
    </row>
    <row r="46" spans="1:7" ht="12.75">
      <c r="A46" s="544" t="s">
        <v>857</v>
      </c>
      <c r="B46" s="545"/>
      <c r="C46" s="546"/>
      <c r="D46" s="556">
        <v>42004</v>
      </c>
      <c r="E46" s="557"/>
      <c r="F46" s="557"/>
      <c r="G46" s="558"/>
    </row>
    <row r="47" spans="1:7" ht="12.75">
      <c r="A47" s="550"/>
      <c r="B47" s="551"/>
      <c r="C47" s="551"/>
      <c r="D47" s="551"/>
      <c r="E47" s="551"/>
      <c r="F47" s="551"/>
      <c r="G47" s="552"/>
    </row>
    <row r="48" spans="1:7" ht="12.75">
      <c r="A48" s="564" t="s">
        <v>865</v>
      </c>
      <c r="B48" s="565"/>
      <c r="C48" s="566"/>
      <c r="D48" s="244" t="s">
        <v>866</v>
      </c>
      <c r="E48" s="244" t="s">
        <v>867</v>
      </c>
      <c r="F48" s="244" t="s">
        <v>888</v>
      </c>
      <c r="G48" s="244" t="s">
        <v>639</v>
      </c>
    </row>
    <row r="49" spans="1:7" ht="12.75">
      <c r="A49" s="544" t="s">
        <v>889</v>
      </c>
      <c r="B49" s="545"/>
      <c r="C49" s="546"/>
      <c r="D49" s="400">
        <v>5016.5</v>
      </c>
      <c r="E49" s="400">
        <v>13247</v>
      </c>
      <c r="F49" s="400">
        <v>0</v>
      </c>
      <c r="G49" s="401">
        <f>SUM(D49:F49)</f>
        <v>18263.5</v>
      </c>
    </row>
    <row r="50" spans="1:7" ht="12.75">
      <c r="A50" s="544" t="s">
        <v>890</v>
      </c>
      <c r="B50" s="545"/>
      <c r="C50" s="546"/>
      <c r="D50" s="400">
        <v>0</v>
      </c>
      <c r="E50" s="400">
        <v>0</v>
      </c>
      <c r="F50" s="400">
        <v>0</v>
      </c>
      <c r="G50" s="401">
        <f>SUM(D50:F50)</f>
        <v>0</v>
      </c>
    </row>
    <row r="51" spans="1:7" ht="12.75">
      <c r="A51" s="544" t="s">
        <v>873</v>
      </c>
      <c r="B51" s="545"/>
      <c r="C51" s="546"/>
      <c r="D51" s="400">
        <v>0</v>
      </c>
      <c r="E51" s="406">
        <v>202057</v>
      </c>
      <c r="F51" s="400">
        <v>4933</v>
      </c>
      <c r="G51" s="401">
        <f>SUM(D51:F51)</f>
        <v>206990</v>
      </c>
    </row>
    <row r="52" spans="1:7" ht="12.75">
      <c r="A52" s="544" t="s">
        <v>874</v>
      </c>
      <c r="B52" s="545"/>
      <c r="C52" s="546"/>
      <c r="D52" s="400">
        <v>0</v>
      </c>
      <c r="E52" s="400">
        <v>0</v>
      </c>
      <c r="F52" s="400">
        <v>0</v>
      </c>
      <c r="G52" s="401">
        <f>SUM(D52:F52)</f>
        <v>0</v>
      </c>
    </row>
    <row r="53" spans="1:7" ht="12.75">
      <c r="A53" s="407" t="s">
        <v>0</v>
      </c>
      <c r="B53" s="407"/>
      <c r="C53" s="407"/>
      <c r="D53" s="400">
        <v>0</v>
      </c>
      <c r="E53" s="400">
        <v>17828</v>
      </c>
      <c r="F53" s="400">
        <v>436</v>
      </c>
      <c r="G53" s="401">
        <f>SUM(D53:F53)</f>
        <v>18264</v>
      </c>
    </row>
    <row r="54" spans="1:7" ht="12.75">
      <c r="A54" s="550"/>
      <c r="B54" s="551"/>
      <c r="C54" s="552"/>
      <c r="D54" s="1"/>
      <c r="E54" s="1"/>
      <c r="F54" s="1"/>
      <c r="G54" s="49"/>
    </row>
    <row r="55" spans="1:7" ht="12.75">
      <c r="A55" s="564" t="s">
        <v>876</v>
      </c>
      <c r="B55" s="565"/>
      <c r="C55" s="566"/>
      <c r="D55" s="402">
        <f>SUM(D49:D54)</f>
        <v>5016.5</v>
      </c>
      <c r="E55" s="408">
        <f>SUM(E49:E54)</f>
        <v>233132</v>
      </c>
      <c r="F55" s="402">
        <f>SUM(F49:F54)</f>
        <v>5369</v>
      </c>
      <c r="G55" s="402">
        <f>SUM(G49:G54)</f>
        <v>243517.5</v>
      </c>
    </row>
    <row r="56" spans="1:7" ht="12.75">
      <c r="A56" s="550"/>
      <c r="B56" s="551"/>
      <c r="C56" s="552"/>
      <c r="D56" s="1"/>
      <c r="E56" s="1"/>
      <c r="F56" s="1"/>
      <c r="G56" s="1"/>
    </row>
    <row r="57" spans="1:7" ht="12.75">
      <c r="A57" s="564" t="s">
        <v>877</v>
      </c>
      <c r="B57" s="565"/>
      <c r="C57" s="566"/>
      <c r="D57" s="244" t="s">
        <v>866</v>
      </c>
      <c r="E57" s="244" t="s">
        <v>867</v>
      </c>
      <c r="F57" s="244" t="s">
        <v>868</v>
      </c>
      <c r="G57" s="244" t="s">
        <v>639</v>
      </c>
    </row>
    <row r="58" spans="1:7" ht="12.75">
      <c r="A58" s="544" t="s">
        <v>878</v>
      </c>
      <c r="B58" s="545"/>
      <c r="C58" s="546"/>
      <c r="D58" s="400">
        <v>0</v>
      </c>
      <c r="E58" s="400">
        <v>0</v>
      </c>
      <c r="F58" s="400">
        <v>0</v>
      </c>
      <c r="G58" s="401">
        <f>SUM(D58:F58)</f>
        <v>0</v>
      </c>
    </row>
    <row r="59" spans="1:7" ht="12.75">
      <c r="A59" s="544" t="s">
        <v>879</v>
      </c>
      <c r="B59" s="545"/>
      <c r="C59" s="546"/>
      <c r="D59" s="400">
        <v>0</v>
      </c>
      <c r="E59" s="406">
        <v>222667</v>
      </c>
      <c r="F59" s="400">
        <v>0</v>
      </c>
      <c r="G59" s="401">
        <f>SUM(D59:F59)</f>
        <v>222667</v>
      </c>
    </row>
    <row r="60" spans="1:7" ht="12.75" customHeight="1">
      <c r="A60" s="544" t="s">
        <v>880</v>
      </c>
      <c r="B60" s="545"/>
      <c r="C60" s="546"/>
      <c r="D60" s="400">
        <v>5016.5</v>
      </c>
      <c r="E60" s="409">
        <v>15834</v>
      </c>
      <c r="F60" s="400">
        <v>0</v>
      </c>
      <c r="G60" s="401">
        <f>SUM(D60:F60)</f>
        <v>20850.5</v>
      </c>
    </row>
    <row r="61" spans="1:7" ht="12.75">
      <c r="A61" s="544" t="s">
        <v>881</v>
      </c>
      <c r="B61" s="545"/>
      <c r="C61" s="546"/>
      <c r="D61" s="400">
        <v>0</v>
      </c>
      <c r="E61" s="400">
        <v>0</v>
      </c>
      <c r="F61" s="400">
        <v>0</v>
      </c>
      <c r="G61" s="401">
        <f>SUM(D61:F61)</f>
        <v>0</v>
      </c>
    </row>
    <row r="62" spans="1:7" ht="12.75">
      <c r="A62" s="550"/>
      <c r="B62" s="551"/>
      <c r="C62" s="552"/>
      <c r="D62" s="403"/>
      <c r="E62" s="403"/>
      <c r="F62" s="403"/>
      <c r="G62" s="401"/>
    </row>
    <row r="63" spans="1:7" ht="12.75">
      <c r="A63" s="564" t="s">
        <v>882</v>
      </c>
      <c r="B63" s="565"/>
      <c r="C63" s="566"/>
      <c r="D63" s="404">
        <f>SUM(D58:D61)</f>
        <v>5016.5</v>
      </c>
      <c r="E63" s="410">
        <f>SUM(E58:E61)</f>
        <v>238501</v>
      </c>
      <c r="F63" s="404">
        <f>SUM(F58:F61)</f>
        <v>0</v>
      </c>
      <c r="G63" s="402">
        <f>SUM(G58:G61)</f>
        <v>243517.5</v>
      </c>
    </row>
    <row r="64" ht="12.75" customHeight="1"/>
    <row r="65" spans="1:7" ht="12.75" customHeight="1">
      <c r="A65" s="580" t="s">
        <v>884</v>
      </c>
      <c r="B65" s="581"/>
      <c r="C65" s="582"/>
      <c r="D65" s="540" t="s">
        <v>1</v>
      </c>
      <c r="E65" s="541"/>
      <c r="F65" s="541"/>
      <c r="G65" s="542"/>
    </row>
    <row r="66" spans="1:7" ht="12.75">
      <c r="A66" s="583" t="s">
        <v>851</v>
      </c>
      <c r="B66" s="584"/>
      <c r="C66" s="585"/>
      <c r="D66" s="577" t="s">
        <v>2</v>
      </c>
      <c r="E66" s="578"/>
      <c r="F66" s="578"/>
      <c r="G66" s="579"/>
    </row>
    <row r="67" spans="1:7" ht="12.75">
      <c r="A67" s="544" t="s">
        <v>853</v>
      </c>
      <c r="B67" s="545"/>
      <c r="C67" s="546"/>
      <c r="D67" s="553" t="s">
        <v>3</v>
      </c>
      <c r="E67" s="554"/>
      <c r="F67" s="554"/>
      <c r="G67" s="555"/>
    </row>
    <row r="68" spans="1:7" ht="12.75" customHeight="1">
      <c r="A68" s="544" t="s">
        <v>855</v>
      </c>
      <c r="B68" s="545"/>
      <c r="C68" s="546"/>
      <c r="D68" s="556" t="s">
        <v>4</v>
      </c>
      <c r="E68" s="557"/>
      <c r="F68" s="557"/>
      <c r="G68" s="558"/>
    </row>
    <row r="69" spans="1:7" ht="12.75">
      <c r="A69" s="544" t="s">
        <v>857</v>
      </c>
      <c r="B69" s="545"/>
      <c r="C69" s="546"/>
      <c r="D69" s="556" t="s">
        <v>5</v>
      </c>
      <c r="E69" s="557"/>
      <c r="F69" s="557"/>
      <c r="G69" s="558"/>
    </row>
    <row r="70" spans="1:7" ht="12.75">
      <c r="A70" s="550"/>
      <c r="B70" s="551"/>
      <c r="C70" s="551"/>
      <c r="D70" s="551"/>
      <c r="E70" s="551"/>
      <c r="F70" s="551"/>
      <c r="G70" s="552"/>
    </row>
    <row r="71" spans="1:7" ht="12.75">
      <c r="A71" s="564" t="s">
        <v>865</v>
      </c>
      <c r="B71" s="565"/>
      <c r="C71" s="566"/>
      <c r="D71" s="244" t="s">
        <v>866</v>
      </c>
      <c r="E71" s="244" t="s">
        <v>867</v>
      </c>
      <c r="F71" s="244">
        <v>2015</v>
      </c>
      <c r="G71" s="244" t="s">
        <v>639</v>
      </c>
    </row>
    <row r="72" spans="1:7" ht="12.75" customHeight="1">
      <c r="A72" s="586" t="s">
        <v>889</v>
      </c>
      <c r="B72" s="587"/>
      <c r="C72" s="588"/>
      <c r="D72" s="411">
        <v>1003.3</v>
      </c>
      <c r="E72" s="411">
        <v>1151.475</v>
      </c>
      <c r="F72" s="411">
        <v>254</v>
      </c>
      <c r="G72" s="401">
        <f>SUM(D72:F72)</f>
        <v>2408.7749999999996</v>
      </c>
    </row>
    <row r="73" spans="1:7" ht="12.75">
      <c r="A73" s="586" t="s">
        <v>890</v>
      </c>
      <c r="B73" s="587"/>
      <c r="C73" s="588"/>
      <c r="D73" s="411">
        <v>0</v>
      </c>
      <c r="E73" s="411">
        <v>0</v>
      </c>
      <c r="F73" s="411">
        <v>0</v>
      </c>
      <c r="G73" s="401">
        <f>SUM(D73:F73)</f>
        <v>0</v>
      </c>
    </row>
    <row r="74" spans="1:7" ht="12.75">
      <c r="A74" s="586" t="s">
        <v>873</v>
      </c>
      <c r="B74" s="587"/>
      <c r="C74" s="588"/>
      <c r="D74" s="411">
        <v>0</v>
      </c>
      <c r="E74" s="411">
        <v>1122.68</v>
      </c>
      <c r="F74" s="411">
        <v>23298.117</v>
      </c>
      <c r="G74" s="401">
        <f>SUM(D74:F74)</f>
        <v>24420.797</v>
      </c>
    </row>
    <row r="75" spans="1:7" ht="12.75">
      <c r="A75" s="586" t="s">
        <v>874</v>
      </c>
      <c r="B75" s="587"/>
      <c r="C75" s="588"/>
      <c r="D75" s="411">
        <v>0</v>
      </c>
      <c r="E75" s="411">
        <v>0</v>
      </c>
      <c r="F75" s="411">
        <v>0</v>
      </c>
      <c r="G75" s="401">
        <f>SUM(D75:F75)</f>
        <v>0</v>
      </c>
    </row>
    <row r="76" spans="1:7" ht="12.75" customHeight="1">
      <c r="A76" s="586" t="s">
        <v>6</v>
      </c>
      <c r="B76" s="587"/>
      <c r="C76" s="588"/>
      <c r="D76" s="411">
        <v>0</v>
      </c>
      <c r="E76" s="411">
        <v>99.06</v>
      </c>
      <c r="F76" s="411">
        <v>2055.716</v>
      </c>
      <c r="G76" s="401">
        <f>SUM(D76:F76)</f>
        <v>2154.776</v>
      </c>
    </row>
    <row r="77" spans="1:7" ht="12.75">
      <c r="A77" s="568"/>
      <c r="B77" s="569"/>
      <c r="C77" s="570"/>
      <c r="D77" s="412"/>
      <c r="E77" s="412"/>
      <c r="F77" s="412"/>
      <c r="G77" s="49"/>
    </row>
    <row r="78" spans="1:7" ht="12.75">
      <c r="A78" s="564" t="s">
        <v>876</v>
      </c>
      <c r="B78" s="565"/>
      <c r="C78" s="566"/>
      <c r="D78" s="402">
        <f>SUM(D72:D77)</f>
        <v>1003.3</v>
      </c>
      <c r="E78" s="408">
        <f>SUM(E72:E77)</f>
        <v>2373.2149999999997</v>
      </c>
      <c r="F78" s="402">
        <f>SUM(F72:F77)</f>
        <v>25607.833</v>
      </c>
      <c r="G78" s="402">
        <f>SUM(G72:G77)</f>
        <v>28984.347999999998</v>
      </c>
    </row>
    <row r="79" spans="1:7" ht="12.75">
      <c r="A79" s="550"/>
      <c r="B79" s="551"/>
      <c r="C79" s="552"/>
      <c r="D79" s="1"/>
      <c r="E79" s="1"/>
      <c r="F79" s="1"/>
      <c r="G79" s="1"/>
    </row>
    <row r="80" spans="1:7" ht="12.75" customHeight="1">
      <c r="A80" s="564" t="s">
        <v>877</v>
      </c>
      <c r="B80" s="565"/>
      <c r="C80" s="566"/>
      <c r="D80" s="244" t="s">
        <v>866</v>
      </c>
      <c r="E80" s="244" t="s">
        <v>867</v>
      </c>
      <c r="F80" s="244">
        <v>2015</v>
      </c>
      <c r="G80" s="244" t="s">
        <v>639</v>
      </c>
    </row>
    <row r="81" spans="1:7" ht="12.75">
      <c r="A81" s="544" t="s">
        <v>878</v>
      </c>
      <c r="B81" s="545"/>
      <c r="C81" s="546"/>
      <c r="D81" s="400">
        <v>0</v>
      </c>
      <c r="E81" s="400">
        <v>0</v>
      </c>
      <c r="F81" s="400">
        <v>0</v>
      </c>
      <c r="G81" s="401">
        <f>SUM(D81:F81)</f>
        <v>0</v>
      </c>
    </row>
    <row r="82" spans="1:7" ht="12.75">
      <c r="A82" s="544" t="s">
        <v>879</v>
      </c>
      <c r="B82" s="545"/>
      <c r="C82" s="546"/>
      <c r="D82" s="400">
        <v>0</v>
      </c>
      <c r="E82" s="400">
        <v>3797.107</v>
      </c>
      <c r="F82" s="400">
        <v>21516.941</v>
      </c>
      <c r="G82" s="401">
        <f>SUM(E82:F82)</f>
        <v>25314.048</v>
      </c>
    </row>
    <row r="83" spans="1:7" ht="12.75">
      <c r="A83" s="544" t="s">
        <v>880</v>
      </c>
      <c r="B83" s="545"/>
      <c r="C83" s="546"/>
      <c r="D83" s="400">
        <v>1003.3</v>
      </c>
      <c r="E83" s="400">
        <v>2413</v>
      </c>
      <c r="F83" s="400">
        <v>254</v>
      </c>
      <c r="G83" s="401">
        <f>SUM(D83:F83)</f>
        <v>3670.3</v>
      </c>
    </row>
    <row r="84" spans="1:7" ht="12.75">
      <c r="A84" s="544" t="s">
        <v>881</v>
      </c>
      <c r="B84" s="545"/>
      <c r="C84" s="546"/>
      <c r="D84" s="400">
        <v>0</v>
      </c>
      <c r="E84" s="400">
        <v>0</v>
      </c>
      <c r="F84" s="400">
        <v>0</v>
      </c>
      <c r="G84" s="401">
        <f>SUM(D84:F84)</f>
        <v>0</v>
      </c>
    </row>
    <row r="85" spans="1:7" ht="12.75">
      <c r="A85" s="550"/>
      <c r="B85" s="551"/>
      <c r="C85" s="552"/>
      <c r="D85" s="403"/>
      <c r="E85" s="403"/>
      <c r="F85" s="403"/>
      <c r="G85" s="401"/>
    </row>
    <row r="86" spans="1:7" ht="12.75">
      <c r="A86" s="564" t="s">
        <v>882</v>
      </c>
      <c r="B86" s="565"/>
      <c r="C86" s="566"/>
      <c r="D86" s="402">
        <f>SUM(D81:D84)</f>
        <v>1003.3</v>
      </c>
      <c r="E86" s="408">
        <f>SUM(E81:E84)</f>
        <v>6210.107</v>
      </c>
      <c r="F86" s="402">
        <f>SUM(F81:F84)</f>
        <v>21770.941</v>
      </c>
      <c r="G86" s="402">
        <f>SUM(G81:G84)</f>
        <v>28984.347999999998</v>
      </c>
    </row>
    <row r="87" spans="1:7" ht="12.75" customHeight="1">
      <c r="A87" s="567" t="s">
        <v>7</v>
      </c>
      <c r="B87" s="567"/>
      <c r="C87" s="567"/>
      <c r="D87" s="567"/>
      <c r="E87" s="567"/>
      <c r="F87" s="567"/>
      <c r="G87" s="567"/>
    </row>
    <row r="89" spans="1:7" ht="12.75" customHeight="1">
      <c r="A89" s="580" t="s">
        <v>884</v>
      </c>
      <c r="B89" s="581"/>
      <c r="C89" s="582"/>
      <c r="D89" s="540" t="s">
        <v>8</v>
      </c>
      <c r="E89" s="541"/>
      <c r="F89" s="541"/>
      <c r="G89" s="542"/>
    </row>
    <row r="90" spans="1:7" ht="12.75">
      <c r="A90" s="583" t="s">
        <v>851</v>
      </c>
      <c r="B90" s="584"/>
      <c r="C90" s="585"/>
      <c r="D90" s="577" t="s">
        <v>9</v>
      </c>
      <c r="E90" s="578"/>
      <c r="F90" s="578"/>
      <c r="G90" s="579"/>
    </row>
    <row r="91" spans="1:7" ht="12.75">
      <c r="A91" s="544" t="s">
        <v>853</v>
      </c>
      <c r="B91" s="545"/>
      <c r="C91" s="546"/>
      <c r="D91" s="553" t="s">
        <v>10</v>
      </c>
      <c r="E91" s="554"/>
      <c r="F91" s="554"/>
      <c r="G91" s="555"/>
    </row>
    <row r="92" spans="1:7" ht="12.75">
      <c r="A92" s="544" t="s">
        <v>855</v>
      </c>
      <c r="B92" s="545"/>
      <c r="C92" s="546"/>
      <c r="D92" s="556" t="s">
        <v>11</v>
      </c>
      <c r="E92" s="557"/>
      <c r="F92" s="557"/>
      <c r="G92" s="558"/>
    </row>
    <row r="93" spans="1:7" ht="12.75">
      <c r="A93" s="544" t="s">
        <v>857</v>
      </c>
      <c r="B93" s="545"/>
      <c r="C93" s="546"/>
      <c r="D93" s="556" t="s">
        <v>12</v>
      </c>
      <c r="E93" s="557"/>
      <c r="F93" s="557"/>
      <c r="G93" s="558"/>
    </row>
    <row r="94" spans="1:7" ht="12.75">
      <c r="A94" s="550"/>
      <c r="B94" s="551"/>
      <c r="C94" s="551"/>
      <c r="D94" s="551"/>
      <c r="E94" s="551"/>
      <c r="F94" s="551"/>
      <c r="G94" s="552"/>
    </row>
    <row r="95" spans="1:7" ht="12.75">
      <c r="A95" s="564" t="s">
        <v>865</v>
      </c>
      <c r="B95" s="565"/>
      <c r="C95" s="566"/>
      <c r="D95" s="244"/>
      <c r="E95" s="244" t="s">
        <v>13</v>
      </c>
      <c r="F95" s="244">
        <v>2015</v>
      </c>
      <c r="G95" s="244" t="s">
        <v>639</v>
      </c>
    </row>
    <row r="96" spans="1:7" ht="12.75">
      <c r="A96" s="544" t="s">
        <v>889</v>
      </c>
      <c r="B96" s="545"/>
      <c r="C96" s="546"/>
      <c r="D96" s="400">
        <v>0</v>
      </c>
      <c r="E96" s="400">
        <v>1438.62</v>
      </c>
      <c r="F96" s="400">
        <v>801.99</v>
      </c>
      <c r="G96" s="401">
        <f>SUM(D96:F96)</f>
        <v>2240.6099999999997</v>
      </c>
    </row>
    <row r="97" spans="1:7" ht="12.75">
      <c r="A97" s="544" t="s">
        <v>890</v>
      </c>
      <c r="B97" s="545"/>
      <c r="C97" s="546"/>
      <c r="D97" s="400">
        <v>0</v>
      </c>
      <c r="E97" s="400">
        <v>0</v>
      </c>
      <c r="F97" s="400">
        <v>0</v>
      </c>
      <c r="G97" s="401">
        <f>SUM(D97:F97)</f>
        <v>0</v>
      </c>
    </row>
    <row r="98" spans="1:7" ht="12.75">
      <c r="A98" s="544" t="s">
        <v>873</v>
      </c>
      <c r="B98" s="545"/>
      <c r="C98" s="546"/>
      <c r="D98" s="400">
        <v>0</v>
      </c>
      <c r="E98" s="400">
        <v>15886.48</v>
      </c>
      <c r="F98" s="400">
        <v>185975.58</v>
      </c>
      <c r="G98" s="401">
        <f>SUM(D98:F98)</f>
        <v>201862.06</v>
      </c>
    </row>
    <row r="99" spans="1:7" ht="12.75">
      <c r="A99" s="544" t="s">
        <v>874</v>
      </c>
      <c r="B99" s="545"/>
      <c r="C99" s="546"/>
      <c r="D99" s="400">
        <v>0</v>
      </c>
      <c r="E99" s="400">
        <v>0</v>
      </c>
      <c r="F99" s="400">
        <v>0</v>
      </c>
      <c r="G99" s="401">
        <f>SUM(D99:F99)</f>
        <v>0</v>
      </c>
    </row>
    <row r="100" spans="1:7" ht="12.75">
      <c r="A100" s="544" t="s">
        <v>875</v>
      </c>
      <c r="B100" s="545"/>
      <c r="C100" s="546"/>
      <c r="D100" s="400">
        <v>0</v>
      </c>
      <c r="E100" s="400">
        <v>0</v>
      </c>
      <c r="F100" s="400">
        <v>0</v>
      </c>
      <c r="G100" s="401">
        <v>0</v>
      </c>
    </row>
    <row r="101" spans="1:7" ht="12.75">
      <c r="A101" s="550"/>
      <c r="B101" s="551"/>
      <c r="C101" s="552"/>
      <c r="D101" s="1"/>
      <c r="E101" s="1"/>
      <c r="F101" s="1"/>
      <c r="G101" s="49"/>
    </row>
    <row r="102" spans="1:7" ht="12.75">
      <c r="A102" s="564" t="s">
        <v>876</v>
      </c>
      <c r="B102" s="565"/>
      <c r="C102" s="566"/>
      <c r="D102" s="402">
        <f>SUM(D96:D101)</f>
        <v>0</v>
      </c>
      <c r="E102" s="408">
        <f>SUM(E96:E101)</f>
        <v>17325.1</v>
      </c>
      <c r="F102" s="402">
        <f>SUM(F96:F101)</f>
        <v>186777.56999999998</v>
      </c>
      <c r="G102" s="402">
        <f>SUM(G96:G101)</f>
        <v>204102.66999999998</v>
      </c>
    </row>
    <row r="103" spans="1:7" ht="12.75">
      <c r="A103" s="550"/>
      <c r="B103" s="551"/>
      <c r="C103" s="552"/>
      <c r="D103" s="1"/>
      <c r="E103" s="1"/>
      <c r="F103" s="1"/>
      <c r="G103" s="1"/>
    </row>
    <row r="104" spans="1:7" ht="12.75">
      <c r="A104" s="564" t="s">
        <v>877</v>
      </c>
      <c r="B104" s="565"/>
      <c r="C104" s="566"/>
      <c r="D104" s="244"/>
      <c r="E104" s="244" t="s">
        <v>13</v>
      </c>
      <c r="F104" s="244">
        <v>2015</v>
      </c>
      <c r="G104" s="244" t="s">
        <v>639</v>
      </c>
    </row>
    <row r="105" spans="1:7" ht="12.75">
      <c r="A105" s="544" t="s">
        <v>878</v>
      </c>
      <c r="B105" s="545"/>
      <c r="C105" s="546"/>
      <c r="D105" s="400">
        <v>0</v>
      </c>
      <c r="E105" s="400">
        <v>0</v>
      </c>
      <c r="F105" s="400">
        <v>0</v>
      </c>
      <c r="G105" s="401">
        <f>SUM(D105:F105)</f>
        <v>0</v>
      </c>
    </row>
    <row r="106" spans="1:7" ht="12.75">
      <c r="A106" s="544" t="s">
        <v>879</v>
      </c>
      <c r="B106" s="545"/>
      <c r="C106" s="546"/>
      <c r="D106" s="400">
        <v>0</v>
      </c>
      <c r="E106" s="400">
        <v>0</v>
      </c>
      <c r="F106" s="400">
        <v>168662.168</v>
      </c>
      <c r="G106" s="401">
        <f>SUM(E106:F106)</f>
        <v>168662.168</v>
      </c>
    </row>
    <row r="107" spans="1:7" ht="12.75">
      <c r="A107" s="544" t="s">
        <v>880</v>
      </c>
      <c r="B107" s="545"/>
      <c r="C107" s="546"/>
      <c r="D107" s="400">
        <v>0</v>
      </c>
      <c r="E107" s="400">
        <v>17325.1</v>
      </c>
      <c r="F107" s="400">
        <v>18115.401</v>
      </c>
      <c r="G107" s="401">
        <f>SUM(D107:F107)</f>
        <v>35440.501000000004</v>
      </c>
    </row>
    <row r="108" spans="1:7" ht="12.75">
      <c r="A108" s="544" t="s">
        <v>881</v>
      </c>
      <c r="B108" s="545"/>
      <c r="C108" s="546"/>
      <c r="D108" s="400">
        <v>0</v>
      </c>
      <c r="E108" s="400">
        <v>0</v>
      </c>
      <c r="F108" s="400">
        <v>0</v>
      </c>
      <c r="G108" s="401">
        <f>SUM(D108:F108)</f>
        <v>0</v>
      </c>
    </row>
    <row r="109" spans="1:7" ht="12.75">
      <c r="A109" s="550"/>
      <c r="B109" s="551"/>
      <c r="C109" s="552"/>
      <c r="D109" s="403"/>
      <c r="E109" s="403"/>
      <c r="F109" s="403"/>
      <c r="G109" s="401"/>
    </row>
    <row r="110" spans="1:7" ht="12.75">
      <c r="A110" s="564" t="s">
        <v>882</v>
      </c>
      <c r="B110" s="565"/>
      <c r="C110" s="566"/>
      <c r="D110" s="402">
        <f>SUM(D105:D108)</f>
        <v>0</v>
      </c>
      <c r="E110" s="408">
        <f>SUM(E105:E108)</f>
        <v>17325.1</v>
      </c>
      <c r="F110" s="402">
        <f>SUM(F105:F108)</f>
        <v>186777.56900000002</v>
      </c>
      <c r="G110" s="402">
        <f>SUM(G105:G108)</f>
        <v>204102.669</v>
      </c>
    </row>
    <row r="111" spans="1:7" ht="12.75">
      <c r="A111" s="567" t="s">
        <v>14</v>
      </c>
      <c r="B111" s="567"/>
      <c r="C111" s="567"/>
      <c r="D111" s="567"/>
      <c r="E111" s="567"/>
      <c r="F111" s="567"/>
      <c r="G111" s="567"/>
    </row>
    <row r="115" spans="1:7" ht="12.75">
      <c r="A115" s="580" t="s">
        <v>884</v>
      </c>
      <c r="B115" s="581"/>
      <c r="C115" s="582"/>
      <c r="D115" s="540" t="s">
        <v>15</v>
      </c>
      <c r="E115" s="541"/>
      <c r="F115" s="541"/>
      <c r="G115" s="542"/>
    </row>
    <row r="116" spans="1:7" ht="12.75">
      <c r="A116" s="583" t="s">
        <v>851</v>
      </c>
      <c r="B116" s="584"/>
      <c r="C116" s="585"/>
      <c r="D116" s="577" t="s">
        <v>16</v>
      </c>
      <c r="E116" s="578"/>
      <c r="F116" s="578"/>
      <c r="G116" s="579"/>
    </row>
    <row r="117" spans="1:7" ht="12.75">
      <c r="A117" s="539" t="s">
        <v>853</v>
      </c>
      <c r="B117" s="539"/>
      <c r="C117" s="539"/>
      <c r="D117" s="553" t="s">
        <v>17</v>
      </c>
      <c r="E117" s="554"/>
      <c r="F117" s="554"/>
      <c r="G117" s="555"/>
    </row>
    <row r="118" spans="1:7" ht="12.75">
      <c r="A118" s="544" t="s">
        <v>18</v>
      </c>
      <c r="B118" s="545"/>
      <c r="C118" s="546"/>
      <c r="D118" s="556" t="s">
        <v>19</v>
      </c>
      <c r="E118" s="545"/>
      <c r="F118" s="545"/>
      <c r="G118" s="546"/>
    </row>
    <row r="119" spans="1:7" ht="12.75">
      <c r="A119" s="544"/>
      <c r="B119" s="545"/>
      <c r="C119" s="546"/>
      <c r="D119" s="547" t="s">
        <v>20</v>
      </c>
      <c r="E119" s="548"/>
      <c r="F119" s="548"/>
      <c r="G119" s="549"/>
    </row>
    <row r="123" spans="1:7" ht="12.75">
      <c r="A123" s="574" t="s">
        <v>884</v>
      </c>
      <c r="B123" s="574"/>
      <c r="C123" s="574"/>
      <c r="D123" s="540" t="s">
        <v>21</v>
      </c>
      <c r="E123" s="541"/>
      <c r="F123" s="541"/>
      <c r="G123" s="542"/>
    </row>
    <row r="124" spans="1:7" ht="12.75">
      <c r="A124" s="576" t="s">
        <v>851</v>
      </c>
      <c r="B124" s="576"/>
      <c r="C124" s="576"/>
      <c r="D124" s="575" t="s">
        <v>22</v>
      </c>
      <c r="E124" s="575"/>
      <c r="F124" s="575"/>
      <c r="G124" s="575"/>
    </row>
    <row r="125" spans="1:7" ht="12.75">
      <c r="A125" s="539" t="s">
        <v>853</v>
      </c>
      <c r="B125" s="539"/>
      <c r="C125" s="539"/>
      <c r="D125" s="553" t="s">
        <v>23</v>
      </c>
      <c r="E125" s="554"/>
      <c r="F125" s="554"/>
      <c r="G125" s="555"/>
    </row>
    <row r="126" spans="1:7" ht="12.75">
      <c r="A126" s="544" t="s">
        <v>18</v>
      </c>
      <c r="B126" s="545"/>
      <c r="C126" s="546"/>
      <c r="D126" s="556" t="s">
        <v>24</v>
      </c>
      <c r="E126" s="545"/>
      <c r="F126" s="545"/>
      <c r="G126" s="546"/>
    </row>
    <row r="127" spans="1:7" ht="12.75">
      <c r="A127" s="544"/>
      <c r="B127" s="545"/>
      <c r="C127" s="546"/>
      <c r="D127" s="547" t="s">
        <v>25</v>
      </c>
      <c r="E127" s="548"/>
      <c r="F127" s="548"/>
      <c r="G127" s="549"/>
    </row>
    <row r="131" spans="1:7" ht="12.75">
      <c r="A131" s="571" t="s">
        <v>884</v>
      </c>
      <c r="B131" s="572"/>
      <c r="C131" s="573"/>
      <c r="D131" s="540" t="s">
        <v>26</v>
      </c>
      <c r="E131" s="541"/>
      <c r="F131" s="541"/>
      <c r="G131" s="542"/>
    </row>
    <row r="132" spans="1:7" ht="12.75">
      <c r="A132" s="576" t="s">
        <v>851</v>
      </c>
      <c r="B132" s="576"/>
      <c r="C132" s="576"/>
      <c r="D132" s="575" t="s">
        <v>27</v>
      </c>
      <c r="E132" s="575"/>
      <c r="F132" s="575"/>
      <c r="G132" s="575"/>
    </row>
    <row r="133" spans="1:7" ht="12.75">
      <c r="A133" s="539" t="s">
        <v>853</v>
      </c>
      <c r="B133" s="539"/>
      <c r="C133" s="539"/>
      <c r="D133" s="553" t="s">
        <v>28</v>
      </c>
      <c r="E133" s="554"/>
      <c r="F133" s="554"/>
      <c r="G133" s="555"/>
    </row>
    <row r="134" spans="1:7" ht="12.75">
      <c r="A134" s="544" t="s">
        <v>855</v>
      </c>
      <c r="B134" s="545"/>
      <c r="C134" s="546"/>
      <c r="D134" s="556" t="s">
        <v>29</v>
      </c>
      <c r="E134" s="545"/>
      <c r="F134" s="545"/>
      <c r="G134" s="546"/>
    </row>
    <row r="135" spans="1:7" ht="12.75">
      <c r="A135" s="544" t="s">
        <v>857</v>
      </c>
      <c r="B135" s="545"/>
      <c r="C135" s="546"/>
      <c r="D135" s="556" t="s">
        <v>30</v>
      </c>
      <c r="E135" s="545"/>
      <c r="F135" s="545"/>
      <c r="G135" s="546"/>
    </row>
    <row r="136" spans="1:7" ht="12.75">
      <c r="A136" s="559"/>
      <c r="B136" s="559"/>
      <c r="C136" s="559"/>
      <c r="D136" s="559"/>
      <c r="E136" s="559"/>
      <c r="F136" s="559"/>
      <c r="G136" s="559"/>
    </row>
    <row r="137" spans="1:7" ht="12.75">
      <c r="A137" s="543" t="s">
        <v>865</v>
      </c>
      <c r="B137" s="543"/>
      <c r="C137" s="543"/>
      <c r="D137" s="244" t="s">
        <v>866</v>
      </c>
      <c r="E137" s="244" t="s">
        <v>867</v>
      </c>
      <c r="F137" s="244" t="s">
        <v>31</v>
      </c>
      <c r="G137" s="244" t="s">
        <v>639</v>
      </c>
    </row>
    <row r="138" spans="1:7" ht="12.75">
      <c r="A138" s="539" t="s">
        <v>889</v>
      </c>
      <c r="B138" s="539"/>
      <c r="C138" s="539"/>
      <c r="D138" s="400">
        <v>0</v>
      </c>
      <c r="E138" s="400">
        <v>0</v>
      </c>
      <c r="F138" s="400">
        <v>0</v>
      </c>
      <c r="G138" s="401">
        <f>SUM(D138:F138)</f>
        <v>0</v>
      </c>
    </row>
    <row r="139" spans="1:7" ht="12.75">
      <c r="A139" s="539" t="s">
        <v>890</v>
      </c>
      <c r="B139" s="539"/>
      <c r="C139" s="539"/>
      <c r="D139" s="400">
        <v>84341</v>
      </c>
      <c r="E139" s="400">
        <v>97379</v>
      </c>
      <c r="F139" s="400">
        <v>21484</v>
      </c>
      <c r="G139" s="401">
        <f>SUM(D139:F139)</f>
        <v>203204</v>
      </c>
    </row>
    <row r="140" spans="1:7" ht="12.75">
      <c r="A140" s="539" t="s">
        <v>873</v>
      </c>
      <c r="B140" s="539"/>
      <c r="C140" s="539"/>
      <c r="D140" s="400">
        <v>477933</v>
      </c>
      <c r="E140" s="400">
        <v>551811</v>
      </c>
      <c r="F140" s="400">
        <v>121742</v>
      </c>
      <c r="G140" s="401">
        <f>SUM(D140:F140)</f>
        <v>1151486</v>
      </c>
    </row>
    <row r="141" spans="1:7" ht="12.75">
      <c r="A141" s="539" t="s">
        <v>874</v>
      </c>
      <c r="B141" s="539"/>
      <c r="C141" s="539"/>
      <c r="D141" s="400">
        <v>0</v>
      </c>
      <c r="E141" s="400">
        <v>0</v>
      </c>
      <c r="F141" s="400">
        <v>0</v>
      </c>
      <c r="G141" s="401">
        <f>SUM(D141:F141)</f>
        <v>0</v>
      </c>
    </row>
    <row r="142" spans="1:7" ht="12.75">
      <c r="A142" s="539" t="s">
        <v>32</v>
      </c>
      <c r="B142" s="539"/>
      <c r="C142" s="539"/>
      <c r="D142" s="400">
        <v>31353</v>
      </c>
      <c r="E142" s="400">
        <v>36200</v>
      </c>
      <c r="F142" s="400">
        <v>7987</v>
      </c>
      <c r="G142" s="401">
        <f>SUM(D142:F142)</f>
        <v>75540</v>
      </c>
    </row>
    <row r="143" spans="1:7" ht="12.75">
      <c r="A143" s="559"/>
      <c r="B143" s="559"/>
      <c r="C143" s="559"/>
      <c r="D143" s="1"/>
      <c r="E143" s="1"/>
      <c r="F143" s="1"/>
      <c r="G143" s="49"/>
    </row>
    <row r="144" spans="1:7" ht="12.75">
      <c r="A144" s="543" t="s">
        <v>876</v>
      </c>
      <c r="B144" s="543"/>
      <c r="C144" s="543"/>
      <c r="D144" s="402">
        <f>SUM(D138:D143)</f>
        <v>593627</v>
      </c>
      <c r="E144" s="402">
        <f>SUM(E138:E143)</f>
        <v>685390</v>
      </c>
      <c r="F144" s="402">
        <f>SUM(F138:F143)</f>
        <v>151213</v>
      </c>
      <c r="G144" s="402">
        <f>SUM(G138:G143)</f>
        <v>1430230</v>
      </c>
    </row>
    <row r="145" spans="1:7" ht="12.75">
      <c r="A145" s="550"/>
      <c r="B145" s="551"/>
      <c r="C145" s="552"/>
      <c r="D145" s="1"/>
      <c r="E145" s="1"/>
      <c r="F145" s="1"/>
      <c r="G145" s="1"/>
    </row>
    <row r="146" spans="1:7" ht="12.75">
      <c r="A146" s="543" t="s">
        <v>877</v>
      </c>
      <c r="B146" s="543"/>
      <c r="C146" s="543"/>
      <c r="D146" s="244" t="s">
        <v>866</v>
      </c>
      <c r="E146" s="244" t="s">
        <v>867</v>
      </c>
      <c r="F146" s="244" t="s">
        <v>31</v>
      </c>
      <c r="G146" s="244" t="s">
        <v>639</v>
      </c>
    </row>
    <row r="147" spans="1:7" ht="12.75">
      <c r="A147" s="539" t="s">
        <v>878</v>
      </c>
      <c r="B147" s="539"/>
      <c r="C147" s="539"/>
      <c r="D147" s="400">
        <v>0</v>
      </c>
      <c r="E147" s="400">
        <v>0</v>
      </c>
      <c r="F147" s="400">
        <v>0</v>
      </c>
      <c r="G147" s="401">
        <f>SUM(D147:F147)</f>
        <v>0</v>
      </c>
    </row>
    <row r="148" spans="1:7" ht="12.75">
      <c r="A148" s="539" t="s">
        <v>879</v>
      </c>
      <c r="B148" s="539"/>
      <c r="C148" s="539"/>
      <c r="D148" s="400">
        <v>539399</v>
      </c>
      <c r="E148" s="400">
        <v>656604</v>
      </c>
      <c r="F148" s="400">
        <v>139568</v>
      </c>
      <c r="G148" s="401">
        <f>SUM(D148:F148)</f>
        <v>1335571</v>
      </c>
    </row>
    <row r="149" spans="1:7" ht="12.75">
      <c r="A149" s="539" t="s">
        <v>880</v>
      </c>
      <c r="B149" s="539"/>
      <c r="C149" s="539"/>
      <c r="D149" s="400">
        <v>54228</v>
      </c>
      <c r="E149" s="400">
        <v>28786</v>
      </c>
      <c r="F149" s="400">
        <v>11645</v>
      </c>
      <c r="G149" s="401">
        <f>SUM(D149:F149)</f>
        <v>94659</v>
      </c>
    </row>
    <row r="150" spans="1:7" ht="12.75">
      <c r="A150" s="539" t="s">
        <v>881</v>
      </c>
      <c r="B150" s="539"/>
      <c r="C150" s="539"/>
      <c r="D150" s="400">
        <v>0</v>
      </c>
      <c r="E150" s="400">
        <v>0</v>
      </c>
      <c r="F150" s="400">
        <v>0</v>
      </c>
      <c r="G150" s="401">
        <f>SUM(D150:F150)</f>
        <v>0</v>
      </c>
    </row>
    <row r="151" spans="1:7" ht="12.75">
      <c r="A151" s="550"/>
      <c r="B151" s="551"/>
      <c r="C151" s="552"/>
      <c r="D151" s="403"/>
      <c r="E151" s="403"/>
      <c r="F151" s="403"/>
      <c r="G151" s="401"/>
    </row>
    <row r="152" spans="1:7" ht="12.75">
      <c r="A152" s="543" t="s">
        <v>882</v>
      </c>
      <c r="B152" s="543"/>
      <c r="C152" s="543"/>
      <c r="D152" s="404">
        <f>SUM(D147:D150)</f>
        <v>593627</v>
      </c>
      <c r="E152" s="404">
        <f>SUM(E147:E150)</f>
        <v>685390</v>
      </c>
      <c r="F152" s="413">
        <f>SUM(F147:F150)</f>
        <v>151213</v>
      </c>
      <c r="G152" s="402">
        <f>SUM(G147:G150)</f>
        <v>1430230</v>
      </c>
    </row>
  </sheetData>
  <sheetProtection/>
  <mergeCells count="169">
    <mergeCell ref="A10:C10"/>
    <mergeCell ref="D10:G10"/>
    <mergeCell ref="A11:C11"/>
    <mergeCell ref="D11:G11"/>
    <mergeCell ref="A12:C12"/>
    <mergeCell ref="D12:G12"/>
    <mergeCell ref="A13:C13"/>
    <mergeCell ref="D13:G13"/>
    <mergeCell ref="A14:C17"/>
    <mergeCell ref="D14:G14"/>
    <mergeCell ref="D15:G15"/>
    <mergeCell ref="D16:G16"/>
    <mergeCell ref="D17:G17"/>
    <mergeCell ref="A18:C18"/>
    <mergeCell ref="D18:G18"/>
    <mergeCell ref="A19:G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G39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G47"/>
    <mergeCell ref="A48:C48"/>
    <mergeCell ref="A49:C49"/>
    <mergeCell ref="A50:C50"/>
    <mergeCell ref="A51:C51"/>
    <mergeCell ref="A52:C52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5:C65"/>
    <mergeCell ref="D65:G65"/>
    <mergeCell ref="A66:C66"/>
    <mergeCell ref="D66:G66"/>
    <mergeCell ref="A67:C67"/>
    <mergeCell ref="D67:G67"/>
    <mergeCell ref="A75:C75"/>
    <mergeCell ref="A76:C76"/>
    <mergeCell ref="A68:C68"/>
    <mergeCell ref="D68:G68"/>
    <mergeCell ref="A71:C71"/>
    <mergeCell ref="A72:C72"/>
    <mergeCell ref="A73:C73"/>
    <mergeCell ref="A74:C74"/>
    <mergeCell ref="A81:C81"/>
    <mergeCell ref="A82:C82"/>
    <mergeCell ref="A83:C83"/>
    <mergeCell ref="A84:C84"/>
    <mergeCell ref="D91:G91"/>
    <mergeCell ref="A97:C97"/>
    <mergeCell ref="A98:C98"/>
    <mergeCell ref="A92:C92"/>
    <mergeCell ref="A95:C95"/>
    <mergeCell ref="A96:C96"/>
    <mergeCell ref="A91:C91"/>
    <mergeCell ref="A89:C89"/>
    <mergeCell ref="D89:G89"/>
    <mergeCell ref="A90:C90"/>
    <mergeCell ref="D90:G90"/>
    <mergeCell ref="A99:C99"/>
    <mergeCell ref="A101:C101"/>
    <mergeCell ref="A102:C102"/>
    <mergeCell ref="A116:C116"/>
    <mergeCell ref="A107:C107"/>
    <mergeCell ref="A108:C108"/>
    <mergeCell ref="A100:C100"/>
    <mergeCell ref="D116:G116"/>
    <mergeCell ref="A103:C103"/>
    <mergeCell ref="A104:C104"/>
    <mergeCell ref="A105:C105"/>
    <mergeCell ref="A106:C106"/>
    <mergeCell ref="A109:C109"/>
    <mergeCell ref="A115:C115"/>
    <mergeCell ref="D115:G115"/>
    <mergeCell ref="A111:G111"/>
    <mergeCell ref="A110:C110"/>
    <mergeCell ref="A137:C137"/>
    <mergeCell ref="D135:G135"/>
    <mergeCell ref="A132:C132"/>
    <mergeCell ref="D132:G132"/>
    <mergeCell ref="A134:C134"/>
    <mergeCell ref="D134:G134"/>
    <mergeCell ref="A136:G136"/>
    <mergeCell ref="A135:C135"/>
    <mergeCell ref="A123:C123"/>
    <mergeCell ref="D131:G131"/>
    <mergeCell ref="A117:C117"/>
    <mergeCell ref="D117:G117"/>
    <mergeCell ref="A118:C118"/>
    <mergeCell ref="D118:G118"/>
    <mergeCell ref="D124:G124"/>
    <mergeCell ref="A125:C125"/>
    <mergeCell ref="A124:C124"/>
    <mergeCell ref="A8:G8"/>
    <mergeCell ref="A86:C86"/>
    <mergeCell ref="A87:G87"/>
    <mergeCell ref="A93:C93"/>
    <mergeCell ref="D92:G92"/>
    <mergeCell ref="A85:C85"/>
    <mergeCell ref="A77:C77"/>
    <mergeCell ref="A78:C78"/>
    <mergeCell ref="A79:C79"/>
    <mergeCell ref="A80:C80"/>
    <mergeCell ref="A1:G3"/>
    <mergeCell ref="A4:G4"/>
    <mergeCell ref="A5:G5"/>
    <mergeCell ref="A6:G7"/>
    <mergeCell ref="A150:C150"/>
    <mergeCell ref="A139:C139"/>
    <mergeCell ref="A140:C140"/>
    <mergeCell ref="A141:C141"/>
    <mergeCell ref="A142:C142"/>
    <mergeCell ref="A143:C143"/>
    <mergeCell ref="A148:C148"/>
    <mergeCell ref="A145:C145"/>
    <mergeCell ref="A146:C146"/>
    <mergeCell ref="A147:C147"/>
    <mergeCell ref="A138:C138"/>
    <mergeCell ref="D133:G133"/>
    <mergeCell ref="A69:C69"/>
    <mergeCell ref="D69:G69"/>
    <mergeCell ref="D93:G93"/>
    <mergeCell ref="A94:G94"/>
    <mergeCell ref="A70:G70"/>
    <mergeCell ref="D125:G125"/>
    <mergeCell ref="A126:C126"/>
    <mergeCell ref="D126:G126"/>
    <mergeCell ref="A131:C131"/>
    <mergeCell ref="A149:C149"/>
    <mergeCell ref="D123:G123"/>
    <mergeCell ref="A152:C152"/>
    <mergeCell ref="A119:C119"/>
    <mergeCell ref="D119:G119"/>
    <mergeCell ref="A127:C127"/>
    <mergeCell ref="D127:G127"/>
    <mergeCell ref="A151:C151"/>
    <mergeCell ref="A144:C144"/>
    <mergeCell ref="A133:C133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&amp;R9. melléklet a 7/2015.(V.01.) önk. rendelethez ezer 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view="pageLayout" workbookViewId="0" topLeftCell="A1">
      <selection activeCell="A1" sqref="A1:I1"/>
    </sheetView>
  </sheetViews>
  <sheetFormatPr defaultColWidth="9.140625" defaultRowHeight="12.75"/>
  <cols>
    <col min="1" max="1" width="42.7109375" style="0" customWidth="1"/>
    <col min="2" max="2" width="14.140625" style="0" bestFit="1" customWidth="1"/>
    <col min="3" max="3" width="12.140625" style="0" customWidth="1"/>
    <col min="4" max="4" width="11.28125" style="0" bestFit="1" customWidth="1"/>
    <col min="5" max="5" width="11.57421875" style="0" customWidth="1"/>
    <col min="6" max="6" width="10.00390625" style="0" customWidth="1"/>
    <col min="7" max="7" width="10.00390625" style="0" bestFit="1" customWidth="1"/>
    <col min="8" max="8" width="11.00390625" style="0" customWidth="1"/>
    <col min="9" max="9" width="9.8515625" style="0" customWidth="1"/>
  </cols>
  <sheetData>
    <row r="1" spans="1:9" ht="18">
      <c r="A1" s="608" t="s">
        <v>782</v>
      </c>
      <c r="B1" s="608"/>
      <c r="C1" s="608"/>
      <c r="D1" s="608"/>
      <c r="E1" s="608"/>
      <c r="F1" s="608"/>
      <c r="G1" s="608"/>
      <c r="H1" s="608"/>
      <c r="I1" s="608"/>
    </row>
    <row r="2" spans="1:9" ht="18">
      <c r="A2" s="609" t="s">
        <v>783</v>
      </c>
      <c r="B2" s="609"/>
      <c r="C2" s="609"/>
      <c r="D2" s="609"/>
      <c r="E2" s="609"/>
      <c r="F2" s="609"/>
      <c r="G2" s="609"/>
      <c r="H2" s="609"/>
      <c r="I2" s="609"/>
    </row>
    <row r="3" spans="1:9" ht="12.75">
      <c r="A3" s="239"/>
      <c r="B3" s="246"/>
      <c r="C3" s="250"/>
      <c r="D3" s="250"/>
      <c r="E3" s="250"/>
      <c r="F3" s="250"/>
      <c r="G3" s="250"/>
      <c r="H3" s="250"/>
      <c r="I3" s="250"/>
    </row>
    <row r="4" spans="1:9" ht="12.75">
      <c r="A4" s="210" t="s">
        <v>543</v>
      </c>
      <c r="B4" s="247"/>
      <c r="C4" s="247" t="s">
        <v>784</v>
      </c>
      <c r="D4" s="247" t="s">
        <v>785</v>
      </c>
      <c r="E4" s="247" t="s">
        <v>786</v>
      </c>
      <c r="F4" s="247" t="s">
        <v>787</v>
      </c>
      <c r="G4" s="244" t="s">
        <v>788</v>
      </c>
      <c r="H4" s="244" t="s">
        <v>789</v>
      </c>
      <c r="I4" s="244" t="s">
        <v>790</v>
      </c>
    </row>
    <row r="5" spans="1:9" ht="27.75" customHeight="1">
      <c r="A5" s="610" t="s">
        <v>791</v>
      </c>
      <c r="B5" s="611"/>
      <c r="C5" s="251">
        <v>10688</v>
      </c>
      <c r="D5" s="251">
        <v>10604</v>
      </c>
      <c r="E5" s="251">
        <v>14485</v>
      </c>
      <c r="F5" s="251">
        <v>60241</v>
      </c>
      <c r="G5" s="261">
        <v>57641</v>
      </c>
      <c r="H5" s="261">
        <v>55041</v>
      </c>
      <c r="I5" s="261">
        <v>49392</v>
      </c>
    </row>
    <row r="6" spans="1:9" ht="42" customHeight="1">
      <c r="A6" s="612" t="s">
        <v>792</v>
      </c>
      <c r="B6" s="613"/>
      <c r="C6" s="251">
        <v>20837</v>
      </c>
      <c r="D6" s="251"/>
      <c r="E6" s="251"/>
      <c r="F6" s="251"/>
      <c r="G6" s="261"/>
      <c r="H6" s="261"/>
      <c r="I6" s="261"/>
    </row>
    <row r="7" spans="1:9" ht="25.5" customHeight="1">
      <c r="A7" s="612" t="s">
        <v>806</v>
      </c>
      <c r="B7" s="613"/>
      <c r="C7" s="251">
        <v>13000</v>
      </c>
      <c r="D7" s="251"/>
      <c r="E7" s="251"/>
      <c r="F7" s="251"/>
      <c r="G7" s="262"/>
      <c r="H7" s="261"/>
      <c r="I7" s="261"/>
    </row>
    <row r="8" spans="1:9" ht="25.5" customHeight="1">
      <c r="A8" s="612" t="s">
        <v>793</v>
      </c>
      <c r="B8" s="613"/>
      <c r="C8" s="252">
        <v>3499</v>
      </c>
      <c r="D8" s="252"/>
      <c r="E8" s="252"/>
      <c r="F8" s="252"/>
      <c r="G8" s="262"/>
      <c r="H8" s="262"/>
      <c r="I8" s="262"/>
    </row>
    <row r="9" spans="1:9" ht="26.25" customHeight="1">
      <c r="A9" s="612" t="s">
        <v>794</v>
      </c>
      <c r="B9" s="613"/>
      <c r="C9" s="252">
        <v>10000</v>
      </c>
      <c r="D9" s="252"/>
      <c r="E9" s="252"/>
      <c r="F9" s="252"/>
      <c r="G9" s="263"/>
      <c r="H9" s="262"/>
      <c r="I9" s="262"/>
    </row>
    <row r="10" spans="1:9" ht="12.75">
      <c r="A10" s="240" t="s">
        <v>795</v>
      </c>
      <c r="B10" s="248"/>
      <c r="C10" s="248">
        <f>SUM(C5:C9)</f>
        <v>58024</v>
      </c>
      <c r="D10" s="248">
        <f aca="true" t="shared" si="0" ref="D10:I10">SUM(D5:D7)</f>
        <v>10604</v>
      </c>
      <c r="E10" s="248">
        <f t="shared" si="0"/>
        <v>14485</v>
      </c>
      <c r="F10" s="248">
        <f t="shared" si="0"/>
        <v>60241</v>
      </c>
      <c r="G10" s="248">
        <f>SUM(G5:G9)</f>
        <v>57641</v>
      </c>
      <c r="H10" s="248">
        <f t="shared" si="0"/>
        <v>55041</v>
      </c>
      <c r="I10" s="248">
        <f t="shared" si="0"/>
        <v>49392</v>
      </c>
    </row>
    <row r="11" spans="1:9" ht="12.75">
      <c r="A11" s="12"/>
      <c r="B11" s="38"/>
      <c r="C11" s="38"/>
      <c r="D11" s="38"/>
      <c r="E11" s="38"/>
      <c r="F11" s="38"/>
      <c r="G11" s="38"/>
      <c r="H11" s="38"/>
      <c r="I11" s="38"/>
    </row>
    <row r="12" spans="1:9" ht="12.75">
      <c r="A12" s="241" t="s">
        <v>796</v>
      </c>
      <c r="B12" s="72"/>
      <c r="C12" s="253"/>
      <c r="D12" s="247" t="s">
        <v>797</v>
      </c>
      <c r="E12" s="38"/>
      <c r="F12" s="38"/>
      <c r="G12" s="38"/>
      <c r="H12" s="38"/>
      <c r="I12" s="38"/>
    </row>
    <row r="13" spans="1:9" ht="38.25">
      <c r="A13" s="25" t="s">
        <v>805</v>
      </c>
      <c r="B13" s="249"/>
      <c r="C13" s="254"/>
      <c r="D13" s="258">
        <v>18733</v>
      </c>
      <c r="E13" s="38"/>
      <c r="F13" s="38"/>
      <c r="G13" s="38"/>
      <c r="H13" s="38"/>
      <c r="I13" s="38"/>
    </row>
    <row r="14" spans="1:9" ht="12.75">
      <c r="A14" s="242" t="s">
        <v>798</v>
      </c>
      <c r="B14" s="147"/>
      <c r="C14" s="255"/>
      <c r="D14" s="255">
        <f>SUM(D13:D13)</f>
        <v>18733</v>
      </c>
      <c r="E14" s="38"/>
      <c r="F14" s="38"/>
      <c r="G14" s="38"/>
      <c r="H14" s="38"/>
      <c r="I14" s="38"/>
    </row>
    <row r="15" spans="1:9" ht="12.75">
      <c r="A15" s="243"/>
      <c r="B15" s="249"/>
      <c r="C15" s="254"/>
      <c r="D15" s="38"/>
      <c r="E15" s="38"/>
      <c r="F15" s="38"/>
      <c r="G15" s="38"/>
      <c r="H15" s="38"/>
      <c r="I15" s="38"/>
    </row>
    <row r="16" spans="1:9" ht="12.75">
      <c r="A16" s="543" t="s">
        <v>799</v>
      </c>
      <c r="B16" s="543"/>
      <c r="C16" s="247"/>
      <c r="D16" s="247" t="s">
        <v>785</v>
      </c>
      <c r="E16" s="247" t="s">
        <v>786</v>
      </c>
      <c r="F16" s="38"/>
      <c r="G16" s="38"/>
      <c r="H16" s="38"/>
      <c r="I16" s="38"/>
    </row>
    <row r="17" spans="1:9" ht="32.25" customHeight="1">
      <c r="A17" s="614" t="s">
        <v>800</v>
      </c>
      <c r="B17" s="614"/>
      <c r="C17" s="256"/>
      <c r="D17" s="259">
        <v>360</v>
      </c>
      <c r="E17" s="259"/>
      <c r="F17" s="38"/>
      <c r="G17" s="38"/>
      <c r="H17" s="38"/>
      <c r="I17" s="38"/>
    </row>
    <row r="18" spans="1:9" ht="25.5">
      <c r="A18" s="245" t="s">
        <v>801</v>
      </c>
      <c r="B18" s="245"/>
      <c r="C18" s="256"/>
      <c r="D18" s="256">
        <v>488</v>
      </c>
      <c r="E18" s="256">
        <v>488</v>
      </c>
      <c r="F18" s="38"/>
      <c r="G18" s="38"/>
      <c r="H18" s="38"/>
      <c r="I18" s="38"/>
    </row>
    <row r="19" spans="1:9" ht="14.25" customHeight="1">
      <c r="A19" s="245" t="s">
        <v>802</v>
      </c>
      <c r="B19" s="245"/>
      <c r="C19" s="256"/>
      <c r="D19" s="256">
        <v>27352</v>
      </c>
      <c r="E19" s="256"/>
      <c r="F19" s="38"/>
      <c r="G19" s="38"/>
      <c r="H19" s="38"/>
      <c r="I19" s="38"/>
    </row>
    <row r="20" spans="1:9" ht="12.75">
      <c r="A20" s="543" t="s">
        <v>803</v>
      </c>
      <c r="B20" s="543"/>
      <c r="C20" s="257"/>
      <c r="D20" s="257">
        <f>SUM(D17:D19)</f>
        <v>28200</v>
      </c>
      <c r="E20" s="257">
        <f>SUM(E17:E19)</f>
        <v>488</v>
      </c>
      <c r="F20" s="260"/>
      <c r="H20" s="38"/>
      <c r="I20" s="38"/>
    </row>
  </sheetData>
  <sheetProtection/>
  <mergeCells count="10">
    <mergeCell ref="A17:B17"/>
    <mergeCell ref="A20:B20"/>
    <mergeCell ref="A7:B7"/>
    <mergeCell ref="A8:B8"/>
    <mergeCell ref="A9:B9"/>
    <mergeCell ref="A16:B16"/>
    <mergeCell ref="A1:I1"/>
    <mergeCell ref="A2:I2"/>
    <mergeCell ref="A5:B5"/>
    <mergeCell ref="A6:B6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&amp;R10. melléklet a 7/2015.(V.01.) önk. rendelethez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"/>
  <sheetViews>
    <sheetView view="pageLayout" workbookViewId="0" topLeftCell="A1">
      <selection activeCell="A1" sqref="A1:I1"/>
    </sheetView>
  </sheetViews>
  <sheetFormatPr defaultColWidth="9.140625" defaultRowHeight="12.75"/>
  <cols>
    <col min="2" max="2" width="14.00390625" style="0" customWidth="1"/>
    <col min="3" max="3" width="17.57421875" style="0" customWidth="1"/>
    <col min="4" max="4" width="10.28125" style="0" customWidth="1"/>
    <col min="6" max="6" width="14.421875" style="0" customWidth="1"/>
    <col min="7" max="7" width="13.8515625" style="0" customWidth="1"/>
    <col min="8" max="8" width="13.28125" style="0" customWidth="1"/>
    <col min="9" max="9" width="26.8515625" style="0" customWidth="1"/>
  </cols>
  <sheetData>
    <row r="1" spans="1:9" ht="18.75">
      <c r="A1" s="629" t="s">
        <v>36</v>
      </c>
      <c r="B1" s="629"/>
      <c r="C1" s="629"/>
      <c r="D1" s="629"/>
      <c r="E1" s="629"/>
      <c r="F1" s="629"/>
      <c r="G1" s="629"/>
      <c r="H1" s="629"/>
      <c r="I1" s="629"/>
    </row>
    <row r="2" spans="1:9" ht="60">
      <c r="A2" s="414" t="s">
        <v>37</v>
      </c>
      <c r="B2" s="415" t="s">
        <v>38</v>
      </c>
      <c r="C2" s="415" t="s">
        <v>39</v>
      </c>
      <c r="D2" s="415" t="s">
        <v>40</v>
      </c>
      <c r="E2" s="415" t="s">
        <v>41</v>
      </c>
      <c r="F2" s="415" t="s">
        <v>42</v>
      </c>
      <c r="G2" s="415" t="s">
        <v>43</v>
      </c>
      <c r="H2" s="415" t="s">
        <v>44</v>
      </c>
      <c r="I2" s="415" t="s">
        <v>45</v>
      </c>
    </row>
    <row r="3" spans="1:9" ht="12.75">
      <c r="A3" s="626" t="s">
        <v>554</v>
      </c>
      <c r="B3" s="627" t="s">
        <v>46</v>
      </c>
      <c r="C3" s="628">
        <v>38714</v>
      </c>
      <c r="D3" s="416">
        <v>38805</v>
      </c>
      <c r="E3" s="628">
        <v>42093</v>
      </c>
      <c r="F3" s="630">
        <v>1205330008965</v>
      </c>
      <c r="G3" s="417">
        <v>828</v>
      </c>
      <c r="H3" s="616">
        <v>908</v>
      </c>
      <c r="I3" s="615">
        <v>187</v>
      </c>
    </row>
    <row r="4" spans="1:9" ht="12.75">
      <c r="A4" s="626"/>
      <c r="B4" s="627"/>
      <c r="C4" s="628"/>
      <c r="D4" s="416">
        <v>38966</v>
      </c>
      <c r="E4" s="628"/>
      <c r="F4" s="630"/>
      <c r="G4" s="417" t="s">
        <v>47</v>
      </c>
      <c r="H4" s="616"/>
      <c r="I4" s="615"/>
    </row>
    <row r="5" spans="1:9" ht="12.75">
      <c r="A5" s="626"/>
      <c r="B5" s="627"/>
      <c r="C5" s="628"/>
      <c r="D5" s="20"/>
      <c r="E5" s="628"/>
      <c r="F5" s="630"/>
      <c r="G5" s="417" t="s">
        <v>48</v>
      </c>
      <c r="H5" s="616"/>
      <c r="I5" s="615"/>
    </row>
    <row r="6" spans="1:9" ht="12.75">
      <c r="A6" s="626" t="s">
        <v>555</v>
      </c>
      <c r="B6" s="627" t="s">
        <v>49</v>
      </c>
      <c r="C6" s="628">
        <v>39499</v>
      </c>
      <c r="D6" s="628">
        <v>39499</v>
      </c>
      <c r="E6" s="628">
        <v>46803</v>
      </c>
      <c r="F6" s="627" t="s">
        <v>50</v>
      </c>
      <c r="G6" s="615" t="s">
        <v>51</v>
      </c>
      <c r="H6" s="616">
        <v>220664</v>
      </c>
      <c r="I6" s="616">
        <v>77024</v>
      </c>
    </row>
    <row r="7" spans="1:9" ht="12.75">
      <c r="A7" s="626"/>
      <c r="B7" s="627"/>
      <c r="C7" s="628"/>
      <c r="D7" s="628"/>
      <c r="E7" s="628"/>
      <c r="F7" s="627"/>
      <c r="G7" s="615"/>
      <c r="H7" s="616"/>
      <c r="I7" s="616"/>
    </row>
    <row r="9" spans="1:9" ht="12.75">
      <c r="A9" s="617" t="s">
        <v>421</v>
      </c>
      <c r="B9" s="618"/>
      <c r="C9" s="618"/>
      <c r="D9" s="618"/>
      <c r="E9" s="618"/>
      <c r="F9" s="618"/>
      <c r="G9" s="618"/>
      <c r="H9" s="618"/>
      <c r="I9" s="619"/>
    </row>
    <row r="10" spans="1:9" ht="12.75">
      <c r="A10" s="620"/>
      <c r="B10" s="621"/>
      <c r="C10" s="621"/>
      <c r="D10" s="621"/>
      <c r="E10" s="621"/>
      <c r="F10" s="621"/>
      <c r="G10" s="621"/>
      <c r="H10" s="621"/>
      <c r="I10" s="622"/>
    </row>
    <row r="11" spans="1:9" ht="12.75">
      <c r="A11" s="620"/>
      <c r="B11" s="621"/>
      <c r="C11" s="621"/>
      <c r="D11" s="621"/>
      <c r="E11" s="621"/>
      <c r="F11" s="621"/>
      <c r="G11" s="621"/>
      <c r="H11" s="621"/>
      <c r="I11" s="622"/>
    </row>
    <row r="12" spans="1:9" ht="12.75">
      <c r="A12" s="623"/>
      <c r="B12" s="624"/>
      <c r="C12" s="624"/>
      <c r="D12" s="624"/>
      <c r="E12" s="624"/>
      <c r="F12" s="624"/>
      <c r="G12" s="624"/>
      <c r="H12" s="624"/>
      <c r="I12" s="625"/>
    </row>
  </sheetData>
  <sheetProtection/>
  <mergeCells count="18">
    <mergeCell ref="A1:I1"/>
    <mergeCell ref="A3:A5"/>
    <mergeCell ref="B3:B5"/>
    <mergeCell ref="C3:C5"/>
    <mergeCell ref="E3:E5"/>
    <mergeCell ref="F3:F5"/>
    <mergeCell ref="H3:H5"/>
    <mergeCell ref="I3:I5"/>
    <mergeCell ref="G6:G7"/>
    <mergeCell ref="H6:H7"/>
    <mergeCell ref="I6:I7"/>
    <mergeCell ref="A9:I12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300" verticalDpi="300" orientation="landscape" paperSize="9" r:id="rId1"/>
  <headerFooter alignWithMargins="0">
    <oddHeader>&amp;R11. melléklet a 7/2015.(V.01.) önk. rendelethez 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view="pageLayout" workbookViewId="0" topLeftCell="C1">
      <selection activeCell="H10" sqref="H10"/>
    </sheetView>
  </sheetViews>
  <sheetFormatPr defaultColWidth="9.140625" defaultRowHeight="12.75"/>
  <cols>
    <col min="2" max="2" width="40.7109375" style="0" customWidth="1"/>
    <col min="3" max="3" width="10.140625" style="0" customWidth="1"/>
    <col min="4" max="4" width="15.421875" style="0" customWidth="1"/>
    <col min="5" max="5" width="11.57421875" style="0" customWidth="1"/>
    <col min="6" max="6" width="10.140625" style="0" customWidth="1"/>
  </cols>
  <sheetData>
    <row r="1" spans="1:2" ht="15.75">
      <c r="A1" s="58" t="s">
        <v>562</v>
      </c>
      <c r="B1" s="59"/>
    </row>
    <row r="2" spans="1:3" ht="15.75">
      <c r="A2" s="521" t="s">
        <v>556</v>
      </c>
      <c r="B2" s="521"/>
      <c r="C2" s="521"/>
    </row>
    <row r="3" spans="1:6" ht="41.25" customHeight="1">
      <c r="A3" s="156" t="s">
        <v>557</v>
      </c>
      <c r="B3" s="188" t="s">
        <v>558</v>
      </c>
      <c r="C3" s="284" t="s">
        <v>625</v>
      </c>
      <c r="D3" s="284" t="s">
        <v>849</v>
      </c>
      <c r="E3" s="334" t="s">
        <v>835</v>
      </c>
      <c r="F3" s="381" t="s">
        <v>843</v>
      </c>
    </row>
    <row r="4" spans="1:6" ht="12.75">
      <c r="A4" s="64" t="s">
        <v>554</v>
      </c>
      <c r="B4" s="34" t="s">
        <v>623</v>
      </c>
      <c r="C4" s="37">
        <v>19300</v>
      </c>
      <c r="D4" s="37">
        <v>19300</v>
      </c>
      <c r="E4" s="1"/>
      <c r="F4" s="1"/>
    </row>
    <row r="5" spans="1:6" ht="12.75">
      <c r="A5" s="64" t="s">
        <v>555</v>
      </c>
      <c r="B5" s="34" t="s">
        <v>624</v>
      </c>
      <c r="C5" s="37">
        <v>3544</v>
      </c>
      <c r="D5" s="37">
        <v>3544</v>
      </c>
      <c r="E5" s="1"/>
      <c r="F5" s="1"/>
    </row>
    <row r="6" spans="1:6" ht="12" customHeight="1">
      <c r="A6" s="189" t="s">
        <v>559</v>
      </c>
      <c r="B6" s="21" t="s">
        <v>722</v>
      </c>
      <c r="C6" s="37">
        <v>7338</v>
      </c>
      <c r="D6" s="37">
        <v>7338</v>
      </c>
      <c r="E6" s="1"/>
      <c r="F6" s="1"/>
    </row>
    <row r="7" spans="1:6" ht="12.75">
      <c r="A7" s="189" t="s">
        <v>743</v>
      </c>
      <c r="B7" s="21" t="s">
        <v>649</v>
      </c>
      <c r="C7" s="37">
        <v>25169</v>
      </c>
      <c r="D7" s="37">
        <v>6658</v>
      </c>
      <c r="E7" s="1"/>
      <c r="F7" s="1"/>
    </row>
    <row r="8" spans="1:6" ht="12.75">
      <c r="A8" s="631" t="s">
        <v>560</v>
      </c>
      <c r="B8" s="631"/>
      <c r="C8" s="148">
        <f>SUM(C4:C7)</f>
        <v>55351</v>
      </c>
      <c r="D8" s="148">
        <f>SUM(D4:D7)</f>
        <v>36840</v>
      </c>
      <c r="E8" s="152"/>
      <c r="F8" s="152"/>
    </row>
    <row r="9" spans="1:3" ht="12.75">
      <c r="A9" s="50"/>
      <c r="B9" s="50"/>
      <c r="C9" s="4"/>
    </row>
    <row r="10" spans="1:3" ht="32.25" customHeight="1">
      <c r="A10" s="632" t="s">
        <v>626</v>
      </c>
      <c r="B10" s="632"/>
      <c r="C10" s="632"/>
    </row>
    <row r="11" spans="1:3" ht="12.75">
      <c r="A11" s="48"/>
      <c r="B11" s="51"/>
      <c r="C11" s="4"/>
    </row>
    <row r="12" spans="1:6" ht="12.75">
      <c r="A12" s="157" t="s">
        <v>554</v>
      </c>
      <c r="B12" s="158" t="s">
        <v>571</v>
      </c>
      <c r="C12" s="148">
        <v>1000</v>
      </c>
      <c r="D12" s="148">
        <v>2026</v>
      </c>
      <c r="E12" s="152"/>
      <c r="F12" s="152"/>
    </row>
    <row r="13" spans="1:6" ht="12.75">
      <c r="A13" s="152"/>
      <c r="B13" s="158" t="s">
        <v>560</v>
      </c>
      <c r="C13" s="148">
        <v>1000</v>
      </c>
      <c r="D13" s="148">
        <v>2026</v>
      </c>
      <c r="E13" s="152"/>
      <c r="F13" s="152"/>
    </row>
    <row r="14" spans="1:6" ht="12.75">
      <c r="A14" s="633" t="s">
        <v>622</v>
      </c>
      <c r="B14" s="634"/>
      <c r="C14" s="212">
        <f>SUM(C8,C13)</f>
        <v>56351</v>
      </c>
      <c r="D14" s="212">
        <f>SUM(D8,D13)</f>
        <v>38866</v>
      </c>
      <c r="E14" s="330"/>
      <c r="F14" s="330"/>
    </row>
  </sheetData>
  <sheetProtection/>
  <mergeCells count="4">
    <mergeCell ref="A8:B8"/>
    <mergeCell ref="A10:C10"/>
    <mergeCell ref="A2:C2"/>
    <mergeCell ref="A14:B14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 alignWithMargins="0">
    <oddHeader>&amp;R12. melléklet a 7/2015.(V.01.) önk. rendelethez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P9"/>
  <sheetViews>
    <sheetView view="pageLayout" workbookViewId="0" topLeftCell="B1">
      <selection activeCell="O8" sqref="O8"/>
    </sheetView>
  </sheetViews>
  <sheetFormatPr defaultColWidth="9.140625" defaultRowHeight="12.75"/>
  <cols>
    <col min="1" max="1" width="19.421875" style="0" customWidth="1"/>
    <col min="2" max="3" width="8.7109375" style="0" customWidth="1"/>
    <col min="4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7109375" style="0" customWidth="1"/>
    <col min="15" max="15" width="10.140625" style="0" customWidth="1"/>
    <col min="16" max="16" width="10.57421875" style="0" customWidth="1"/>
  </cols>
  <sheetData>
    <row r="1" spans="1:14" ht="18">
      <c r="A1" s="635" t="s">
        <v>562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14" ht="18">
      <c r="A2" s="637" t="s">
        <v>644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</row>
    <row r="3" spans="1:16" ht="27" customHeight="1">
      <c r="A3" s="159" t="s">
        <v>543</v>
      </c>
      <c r="B3" s="383" t="s">
        <v>627</v>
      </c>
      <c r="C3" s="383" t="s">
        <v>628</v>
      </c>
      <c r="D3" s="383" t="s">
        <v>629</v>
      </c>
      <c r="E3" s="383" t="s">
        <v>630</v>
      </c>
      <c r="F3" s="383" t="s">
        <v>631</v>
      </c>
      <c r="G3" s="383" t="s">
        <v>632</v>
      </c>
      <c r="H3" s="383" t="s">
        <v>633</v>
      </c>
      <c r="I3" s="383" t="s">
        <v>634</v>
      </c>
      <c r="J3" s="383" t="s">
        <v>635</v>
      </c>
      <c r="K3" s="383" t="s">
        <v>636</v>
      </c>
      <c r="L3" s="383" t="s">
        <v>637</v>
      </c>
      <c r="M3" s="383" t="s">
        <v>638</v>
      </c>
      <c r="N3" s="383" t="s">
        <v>639</v>
      </c>
      <c r="O3" s="383" t="s">
        <v>835</v>
      </c>
      <c r="P3" s="382" t="s">
        <v>843</v>
      </c>
    </row>
    <row r="4" spans="1:16" s="63" customFormat="1" ht="38.25">
      <c r="A4" s="162" t="s">
        <v>669</v>
      </c>
      <c r="B4" s="175">
        <v>8273</v>
      </c>
      <c r="C4" s="175">
        <v>8273</v>
      </c>
      <c r="D4" s="175">
        <v>8273</v>
      </c>
      <c r="E4" s="175">
        <v>8273</v>
      </c>
      <c r="F4" s="175">
        <v>9000</v>
      </c>
      <c r="G4" s="175">
        <v>9373</v>
      </c>
      <c r="H4" s="175">
        <v>8410</v>
      </c>
      <c r="I4" s="175">
        <v>8411</v>
      </c>
      <c r="J4" s="175">
        <v>8080</v>
      </c>
      <c r="K4" s="175">
        <v>8120</v>
      </c>
      <c r="L4" s="175">
        <v>8233</v>
      </c>
      <c r="M4" s="175">
        <v>7786</v>
      </c>
      <c r="N4" s="43">
        <f>SUM(B4:M4)</f>
        <v>100505</v>
      </c>
      <c r="O4" s="62">
        <v>99717</v>
      </c>
      <c r="P4" s="356">
        <f aca="true" t="shared" si="0" ref="P4:P9">O4/N4*100</f>
        <v>99.21595940500472</v>
      </c>
    </row>
    <row r="5" spans="1:16" s="7" customFormat="1" ht="25.5">
      <c r="A5" s="28" t="s">
        <v>640</v>
      </c>
      <c r="B5" s="175">
        <v>3779</v>
      </c>
      <c r="C5" s="175">
        <v>3779</v>
      </c>
      <c r="D5" s="175">
        <v>3779</v>
      </c>
      <c r="E5" s="23">
        <v>3779</v>
      </c>
      <c r="F5" s="23">
        <v>3779</v>
      </c>
      <c r="G5" s="23">
        <v>3779</v>
      </c>
      <c r="H5" s="23">
        <v>3780</v>
      </c>
      <c r="I5" s="23">
        <v>4113</v>
      </c>
      <c r="J5" s="23">
        <v>4113</v>
      </c>
      <c r="K5" s="23">
        <v>4113</v>
      </c>
      <c r="L5" s="23">
        <v>4391</v>
      </c>
      <c r="M5" s="23">
        <v>4687</v>
      </c>
      <c r="N5" s="43">
        <f>SUM(B5:M5)</f>
        <v>47871</v>
      </c>
      <c r="O5" s="62">
        <v>47871</v>
      </c>
      <c r="P5" s="276">
        <f t="shared" si="0"/>
        <v>100</v>
      </c>
    </row>
    <row r="6" spans="1:16" s="7" customFormat="1" ht="38.25">
      <c r="A6" s="160" t="s">
        <v>641</v>
      </c>
      <c r="B6" s="161">
        <f aca="true" t="shared" si="1" ref="B6:N6">SUM(B4:B5)</f>
        <v>12052</v>
      </c>
      <c r="C6" s="161">
        <f t="shared" si="1"/>
        <v>12052</v>
      </c>
      <c r="D6" s="161">
        <f t="shared" si="1"/>
        <v>12052</v>
      </c>
      <c r="E6" s="161">
        <f t="shared" si="1"/>
        <v>12052</v>
      </c>
      <c r="F6" s="161">
        <f t="shared" si="1"/>
        <v>12779</v>
      </c>
      <c r="G6" s="161">
        <f t="shared" si="1"/>
        <v>13152</v>
      </c>
      <c r="H6" s="161">
        <f t="shared" si="1"/>
        <v>12190</v>
      </c>
      <c r="I6" s="161">
        <f t="shared" si="1"/>
        <v>12524</v>
      </c>
      <c r="J6" s="161">
        <f t="shared" si="1"/>
        <v>12193</v>
      </c>
      <c r="K6" s="161">
        <f t="shared" si="1"/>
        <v>12233</v>
      </c>
      <c r="L6" s="161">
        <f t="shared" si="1"/>
        <v>12624</v>
      </c>
      <c r="M6" s="161">
        <f t="shared" si="1"/>
        <v>12473</v>
      </c>
      <c r="N6" s="161">
        <f t="shared" si="1"/>
        <v>148376</v>
      </c>
      <c r="O6" s="129">
        <f>SUM(O4:O5)</f>
        <v>147588</v>
      </c>
      <c r="P6" s="353">
        <f t="shared" si="0"/>
        <v>99.46891680595245</v>
      </c>
    </row>
    <row r="7" spans="1:16" s="7" customFormat="1" ht="25.5">
      <c r="A7" s="28" t="s">
        <v>744</v>
      </c>
      <c r="B7" s="62">
        <v>1121</v>
      </c>
      <c r="C7" s="62">
        <v>1120</v>
      </c>
      <c r="D7" s="62">
        <v>1641</v>
      </c>
      <c r="E7" s="62">
        <v>1077</v>
      </c>
      <c r="F7" s="62">
        <v>964</v>
      </c>
      <c r="G7" s="62">
        <v>1236</v>
      </c>
      <c r="H7" s="62">
        <v>2852</v>
      </c>
      <c r="I7" s="62">
        <v>3675</v>
      </c>
      <c r="J7" s="62">
        <v>1123</v>
      </c>
      <c r="K7" s="62">
        <v>1063</v>
      </c>
      <c r="L7" s="62">
        <v>1000</v>
      </c>
      <c r="M7" s="62">
        <v>1030</v>
      </c>
      <c r="N7" s="43">
        <f>SUM(B7:M7)</f>
        <v>17902</v>
      </c>
      <c r="O7" s="62">
        <v>16725</v>
      </c>
      <c r="P7" s="352">
        <f t="shared" si="0"/>
        <v>93.42531560719472</v>
      </c>
    </row>
    <row r="8" spans="1:16" s="7" customFormat="1" ht="25.5">
      <c r="A8" s="160" t="s">
        <v>642</v>
      </c>
      <c r="B8" s="161">
        <f aca="true" t="shared" si="2" ref="B8:M8">SUM(B7:B7)</f>
        <v>1121</v>
      </c>
      <c r="C8" s="161">
        <f t="shared" si="2"/>
        <v>1120</v>
      </c>
      <c r="D8" s="161">
        <f t="shared" si="2"/>
        <v>1641</v>
      </c>
      <c r="E8" s="161">
        <f t="shared" si="2"/>
        <v>1077</v>
      </c>
      <c r="F8" s="161">
        <f t="shared" si="2"/>
        <v>964</v>
      </c>
      <c r="G8" s="161">
        <f t="shared" si="2"/>
        <v>1236</v>
      </c>
      <c r="H8" s="161">
        <f t="shared" si="2"/>
        <v>2852</v>
      </c>
      <c r="I8" s="161">
        <f t="shared" si="2"/>
        <v>3675</v>
      </c>
      <c r="J8" s="161">
        <f t="shared" si="2"/>
        <v>1123</v>
      </c>
      <c r="K8" s="161">
        <f t="shared" si="2"/>
        <v>1063</v>
      </c>
      <c r="L8" s="161">
        <f t="shared" si="2"/>
        <v>1000</v>
      </c>
      <c r="M8" s="161">
        <f t="shared" si="2"/>
        <v>1030</v>
      </c>
      <c r="N8" s="129">
        <f>SUM(B8:M8)</f>
        <v>17902</v>
      </c>
      <c r="O8" s="129">
        <f>O7</f>
        <v>16725</v>
      </c>
      <c r="P8" s="353">
        <f t="shared" si="0"/>
        <v>93.42531560719472</v>
      </c>
    </row>
    <row r="9" spans="1:16" s="7" customFormat="1" ht="25.5">
      <c r="A9" s="190" t="s">
        <v>643</v>
      </c>
      <c r="B9" s="191">
        <f aca="true" t="shared" si="3" ref="B9:M9">SUM(B6+B8)</f>
        <v>13173</v>
      </c>
      <c r="C9" s="191">
        <f t="shared" si="3"/>
        <v>13172</v>
      </c>
      <c r="D9" s="191">
        <f t="shared" si="3"/>
        <v>13693</v>
      </c>
      <c r="E9" s="191">
        <f t="shared" si="3"/>
        <v>13129</v>
      </c>
      <c r="F9" s="191">
        <f t="shared" si="3"/>
        <v>13743</v>
      </c>
      <c r="G9" s="191">
        <f t="shared" si="3"/>
        <v>14388</v>
      </c>
      <c r="H9" s="191">
        <f t="shared" si="3"/>
        <v>15042</v>
      </c>
      <c r="I9" s="191">
        <f t="shared" si="3"/>
        <v>16199</v>
      </c>
      <c r="J9" s="191">
        <f t="shared" si="3"/>
        <v>13316</v>
      </c>
      <c r="K9" s="191">
        <f t="shared" si="3"/>
        <v>13296</v>
      </c>
      <c r="L9" s="191">
        <f t="shared" si="3"/>
        <v>13624</v>
      </c>
      <c r="M9" s="191">
        <f t="shared" si="3"/>
        <v>13503</v>
      </c>
      <c r="N9" s="192">
        <f>SUM(B9:M9)</f>
        <v>166278</v>
      </c>
      <c r="O9" s="192">
        <f>O6+O8</f>
        <v>164313</v>
      </c>
      <c r="P9" s="357">
        <f t="shared" si="0"/>
        <v>98.81824414534694</v>
      </c>
    </row>
  </sheetData>
  <sheetProtection/>
  <mergeCells count="2">
    <mergeCell ref="A1:N1"/>
    <mergeCell ref="A2:N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headerFooter alignWithMargins="0">
    <oddHeader>&amp;R13. melléklet a 7/2015.(V.01.) önk. rendelethez 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3.421875" style="0" customWidth="1"/>
    <col min="2" max="2" width="59.421875" style="0" customWidth="1"/>
    <col min="3" max="3" width="12.7109375" style="0" customWidth="1"/>
    <col min="4" max="4" width="12.00390625" style="0" customWidth="1"/>
  </cols>
  <sheetData>
    <row r="1" spans="1:4" ht="15.75">
      <c r="A1" s="470" t="s">
        <v>52</v>
      </c>
      <c r="B1" s="471"/>
      <c r="C1" s="472" t="s">
        <v>422</v>
      </c>
      <c r="D1" s="469" t="s">
        <v>423</v>
      </c>
    </row>
    <row r="2" spans="1:4" ht="12.75">
      <c r="A2" s="583" t="s">
        <v>53</v>
      </c>
      <c r="B2" s="585"/>
      <c r="C2" s="418">
        <v>3216096</v>
      </c>
      <c r="D2" s="418">
        <v>3255917</v>
      </c>
    </row>
    <row r="3" spans="1:4" ht="12.75">
      <c r="A3" s="550"/>
      <c r="B3" s="552"/>
      <c r="C3" s="419"/>
      <c r="D3" s="419"/>
    </row>
    <row r="4" spans="1:4" ht="12.75">
      <c r="A4" s="583" t="s">
        <v>54</v>
      </c>
      <c r="B4" s="585"/>
      <c r="C4" s="419"/>
      <c r="D4" s="419"/>
    </row>
    <row r="5" spans="1:4" ht="12.75">
      <c r="A5" s="1" t="s">
        <v>55</v>
      </c>
      <c r="B5" s="1"/>
      <c r="C5" s="419"/>
      <c r="D5" s="419"/>
    </row>
    <row r="6" spans="1:4" ht="12.75">
      <c r="A6" s="1" t="s">
        <v>56</v>
      </c>
      <c r="B6" s="1"/>
      <c r="C6" s="419">
        <v>717893</v>
      </c>
      <c r="D6" s="419">
        <v>717893</v>
      </c>
    </row>
    <row r="7" spans="1:4" ht="12.75">
      <c r="A7" s="1" t="s">
        <v>57</v>
      </c>
      <c r="B7" s="1"/>
      <c r="C7" s="419">
        <v>17700</v>
      </c>
      <c r="D7" s="419">
        <v>17700</v>
      </c>
    </row>
    <row r="8" spans="1:4" ht="12.75">
      <c r="A8" s="1" t="s">
        <v>58</v>
      </c>
      <c r="B8" s="1"/>
      <c r="C8" s="419">
        <v>45000</v>
      </c>
      <c r="D8" s="419">
        <v>45000</v>
      </c>
    </row>
    <row r="9" spans="1:4" ht="12.75">
      <c r="A9" s="1" t="s">
        <v>59</v>
      </c>
      <c r="B9" s="1"/>
      <c r="C9" s="419">
        <v>273930</v>
      </c>
      <c r="D9" s="419">
        <v>275285</v>
      </c>
    </row>
    <row r="10" spans="1:4" ht="12.75">
      <c r="A10" s="1" t="s">
        <v>60</v>
      </c>
      <c r="B10" s="1"/>
      <c r="C10" s="419">
        <v>0</v>
      </c>
      <c r="D10" s="419"/>
    </row>
    <row r="11" spans="1:4" ht="12.75">
      <c r="A11" s="49" t="s">
        <v>61</v>
      </c>
      <c r="B11" s="49"/>
      <c r="C11" s="418">
        <f>SUM(C6:C10)</f>
        <v>1054523</v>
      </c>
      <c r="D11" s="418">
        <v>1055878</v>
      </c>
    </row>
    <row r="12" spans="1:4" ht="12.75">
      <c r="A12" s="550"/>
      <c r="B12" s="552"/>
      <c r="C12" s="1"/>
      <c r="D12" s="1"/>
    </row>
    <row r="13" spans="1:4" ht="12.75">
      <c r="A13" s="583" t="s">
        <v>62</v>
      </c>
      <c r="B13" s="585"/>
      <c r="C13" s="418">
        <v>1140078</v>
      </c>
      <c r="D13" s="418">
        <v>1151458</v>
      </c>
    </row>
  </sheetData>
  <sheetProtection/>
  <mergeCells count="5">
    <mergeCell ref="A13:B13"/>
    <mergeCell ref="A2:B2"/>
    <mergeCell ref="A3:B3"/>
    <mergeCell ref="A4:B4"/>
    <mergeCell ref="A12:B12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&amp;R14. melléklet a 7/2015.(V.01.) önk. rendelethez 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6"/>
  <sheetViews>
    <sheetView view="pageLayout" workbookViewId="0" topLeftCell="A1">
      <selection activeCell="G43" sqref="G43"/>
    </sheetView>
  </sheetViews>
  <sheetFormatPr defaultColWidth="9.140625" defaultRowHeight="12.75"/>
  <cols>
    <col min="1" max="1" width="6.140625" style="0" customWidth="1"/>
    <col min="2" max="2" width="44.140625" style="17" customWidth="1"/>
    <col min="3" max="3" width="10.7109375" style="17" customWidth="1"/>
    <col min="4" max="4" width="12.28125" style="17" customWidth="1"/>
    <col min="5" max="5" width="16.28125" style="17" customWidth="1"/>
    <col min="6" max="7" width="16.28125" style="0" customWidth="1"/>
    <col min="8" max="8" width="15.421875" style="0" customWidth="1"/>
    <col min="9" max="9" width="18.57421875" style="0" customWidth="1"/>
    <col min="10" max="10" width="15.421875" style="0" customWidth="1"/>
    <col min="11" max="11" width="18.57421875" style="0" customWidth="1"/>
    <col min="12" max="12" width="15.421875" style="0" customWidth="1"/>
    <col min="13" max="13" width="18.57421875" style="0" customWidth="1"/>
  </cols>
  <sheetData>
    <row r="1" spans="1:13" ht="18">
      <c r="A1" s="640" t="s">
        <v>581</v>
      </c>
      <c r="B1" s="641"/>
      <c r="C1" s="641"/>
      <c r="D1" s="641"/>
      <c r="E1" s="641"/>
      <c r="F1" s="205"/>
      <c r="G1" s="205"/>
      <c r="H1" s="205"/>
      <c r="I1" s="205"/>
      <c r="J1" s="205"/>
      <c r="K1" s="205"/>
      <c r="L1" s="205"/>
      <c r="M1" s="205"/>
    </row>
    <row r="2" spans="1:13" ht="27" customHeight="1">
      <c r="A2" s="163"/>
      <c r="B2" s="164" t="s">
        <v>582</v>
      </c>
      <c r="C2" s="165" t="s">
        <v>583</v>
      </c>
      <c r="D2" s="165" t="s">
        <v>584</v>
      </c>
      <c r="E2" s="165" t="s">
        <v>585</v>
      </c>
      <c r="F2" s="638" t="s">
        <v>731</v>
      </c>
      <c r="G2" s="165" t="s">
        <v>585</v>
      </c>
      <c r="H2" s="638" t="s">
        <v>731</v>
      </c>
      <c r="I2" s="165" t="s">
        <v>585</v>
      </c>
      <c r="J2" s="638" t="s">
        <v>731</v>
      </c>
      <c r="K2" s="165" t="s">
        <v>585</v>
      </c>
      <c r="L2" s="638" t="s">
        <v>731</v>
      </c>
      <c r="M2" s="165" t="s">
        <v>585</v>
      </c>
    </row>
    <row r="3" spans="1:13" ht="19.5" customHeight="1">
      <c r="A3" s="163"/>
      <c r="B3" s="166"/>
      <c r="C3" s="167">
        <v>2014</v>
      </c>
      <c r="D3" s="167">
        <v>2014</v>
      </c>
      <c r="E3" s="167">
        <v>2014</v>
      </c>
      <c r="F3" s="639"/>
      <c r="G3" s="167">
        <v>2014</v>
      </c>
      <c r="H3" s="639"/>
      <c r="I3" s="167">
        <v>2014</v>
      </c>
      <c r="J3" s="639"/>
      <c r="K3" s="167">
        <v>2014</v>
      </c>
      <c r="L3" s="639"/>
      <c r="M3" s="167">
        <v>2014</v>
      </c>
    </row>
    <row r="4" spans="1:13" s="53" customFormat="1" ht="16.5">
      <c r="A4" s="112" t="s">
        <v>451</v>
      </c>
      <c r="B4" s="28" t="s">
        <v>586</v>
      </c>
      <c r="C4" s="102"/>
      <c r="D4" s="54"/>
      <c r="E4" s="102"/>
      <c r="F4" s="102"/>
      <c r="G4" s="102"/>
      <c r="H4" s="102"/>
      <c r="I4" s="102"/>
      <c r="J4" s="102"/>
      <c r="K4" s="102"/>
      <c r="L4" s="102"/>
      <c r="M4" s="102"/>
    </row>
    <row r="5" spans="1:13" s="53" customFormat="1" ht="16.5">
      <c r="A5" s="26" t="s">
        <v>587</v>
      </c>
      <c r="B5" s="28" t="s">
        <v>588</v>
      </c>
      <c r="C5" s="54">
        <v>21.15</v>
      </c>
      <c r="D5" s="54"/>
      <c r="E5" s="54">
        <v>96867000</v>
      </c>
      <c r="F5" s="54"/>
      <c r="G5" s="54">
        <f>SUM(E5:F5)</f>
        <v>96867000</v>
      </c>
      <c r="H5" s="54"/>
      <c r="I5" s="54">
        <f aca="true" t="shared" si="0" ref="I5:I24">SUM(G5:H5)</f>
        <v>96867000</v>
      </c>
      <c r="J5" s="54"/>
      <c r="K5" s="54">
        <f aca="true" t="shared" si="1" ref="K5:K24">SUM(I5:J5)</f>
        <v>96867000</v>
      </c>
      <c r="L5" s="54"/>
      <c r="M5" s="54">
        <f aca="true" t="shared" si="2" ref="M5:M24">SUM(K5:L5)</f>
        <v>96867000</v>
      </c>
    </row>
    <row r="6" spans="1:13" s="53" customFormat="1" ht="16.5">
      <c r="A6" s="26" t="s">
        <v>589</v>
      </c>
      <c r="B6" s="28" t="s">
        <v>545</v>
      </c>
      <c r="C6" s="54"/>
      <c r="D6" s="54"/>
      <c r="E6" s="54">
        <v>8097130</v>
      </c>
      <c r="F6" s="54"/>
      <c r="G6" s="54">
        <f aca="true" t="shared" si="3" ref="G6:G44">SUM(E6:F6)</f>
        <v>8097130</v>
      </c>
      <c r="H6" s="54"/>
      <c r="I6" s="54">
        <f t="shared" si="0"/>
        <v>8097130</v>
      </c>
      <c r="J6" s="54"/>
      <c r="K6" s="54">
        <f t="shared" si="1"/>
        <v>8097130</v>
      </c>
      <c r="L6" s="54"/>
      <c r="M6" s="54">
        <f t="shared" si="2"/>
        <v>8097130</v>
      </c>
    </row>
    <row r="7" spans="1:13" s="53" customFormat="1" ht="16.5">
      <c r="A7" s="26" t="s">
        <v>590</v>
      </c>
      <c r="B7" s="28" t="s">
        <v>546</v>
      </c>
      <c r="C7" s="54"/>
      <c r="D7" s="54"/>
      <c r="E7" s="54">
        <v>22032960</v>
      </c>
      <c r="F7" s="54"/>
      <c r="G7" s="54">
        <f t="shared" si="3"/>
        <v>22032960</v>
      </c>
      <c r="H7" s="54"/>
      <c r="I7" s="54">
        <f t="shared" si="0"/>
        <v>22032960</v>
      </c>
      <c r="J7" s="54"/>
      <c r="K7" s="54">
        <f t="shared" si="1"/>
        <v>22032960</v>
      </c>
      <c r="L7" s="54"/>
      <c r="M7" s="54">
        <f t="shared" si="2"/>
        <v>22032960</v>
      </c>
    </row>
    <row r="8" spans="1:13" s="53" customFormat="1" ht="16.5">
      <c r="A8" s="26" t="s">
        <v>591</v>
      </c>
      <c r="B8" s="28" t="s">
        <v>547</v>
      </c>
      <c r="C8" s="54"/>
      <c r="D8" s="54"/>
      <c r="E8" s="54">
        <v>100000</v>
      </c>
      <c r="F8" s="54"/>
      <c r="G8" s="54">
        <f t="shared" si="3"/>
        <v>100000</v>
      </c>
      <c r="H8" s="54"/>
      <c r="I8" s="54">
        <f t="shared" si="0"/>
        <v>100000</v>
      </c>
      <c r="J8" s="54"/>
      <c r="K8" s="54">
        <f t="shared" si="1"/>
        <v>100000</v>
      </c>
      <c r="L8" s="54"/>
      <c r="M8" s="54">
        <f t="shared" si="2"/>
        <v>100000</v>
      </c>
    </row>
    <row r="9" spans="1:13" s="53" customFormat="1" ht="16.5">
      <c r="A9" s="26" t="s">
        <v>592</v>
      </c>
      <c r="B9" s="28" t="s">
        <v>548</v>
      </c>
      <c r="C9" s="54"/>
      <c r="D9" s="54"/>
      <c r="E9" s="54">
        <v>8523623</v>
      </c>
      <c r="F9" s="54"/>
      <c r="G9" s="54">
        <f t="shared" si="3"/>
        <v>8523623</v>
      </c>
      <c r="H9" s="54"/>
      <c r="I9" s="54">
        <f t="shared" si="0"/>
        <v>8523623</v>
      </c>
      <c r="J9" s="54"/>
      <c r="K9" s="54">
        <f t="shared" si="1"/>
        <v>8523623</v>
      </c>
      <c r="L9" s="54"/>
      <c r="M9" s="54">
        <f t="shared" si="2"/>
        <v>8523623</v>
      </c>
    </row>
    <row r="10" spans="1:13" s="53" customFormat="1" ht="16.5">
      <c r="A10" s="26"/>
      <c r="B10" s="28" t="s">
        <v>593</v>
      </c>
      <c r="C10" s="54"/>
      <c r="D10" s="54"/>
      <c r="E10" s="54">
        <f>SUM(E6:E9)</f>
        <v>38753713</v>
      </c>
      <c r="F10" s="54"/>
      <c r="G10" s="54">
        <f t="shared" si="3"/>
        <v>38753713</v>
      </c>
      <c r="H10" s="54"/>
      <c r="I10" s="54">
        <f t="shared" si="0"/>
        <v>38753713</v>
      </c>
      <c r="J10" s="54"/>
      <c r="K10" s="54">
        <f t="shared" si="1"/>
        <v>38753713</v>
      </c>
      <c r="L10" s="54"/>
      <c r="M10" s="54">
        <f t="shared" si="2"/>
        <v>38753713</v>
      </c>
    </row>
    <row r="11" spans="1:13" s="53" customFormat="1" ht="16.5">
      <c r="A11" s="26" t="s">
        <v>594</v>
      </c>
      <c r="B11" s="28" t="s">
        <v>595</v>
      </c>
      <c r="C11" s="54"/>
      <c r="D11" s="54">
        <v>7014056</v>
      </c>
      <c r="E11" s="54">
        <v>7285144</v>
      </c>
      <c r="F11" s="54"/>
      <c r="G11" s="54">
        <f t="shared" si="3"/>
        <v>7285144</v>
      </c>
      <c r="H11" s="54"/>
      <c r="I11" s="54">
        <f t="shared" si="0"/>
        <v>7285144</v>
      </c>
      <c r="J11" s="54"/>
      <c r="K11" s="54">
        <f t="shared" si="1"/>
        <v>7285144</v>
      </c>
      <c r="L11" s="54"/>
      <c r="M11" s="54">
        <f t="shared" si="2"/>
        <v>7285144</v>
      </c>
    </row>
    <row r="12" spans="1:13" s="53" customFormat="1" ht="16.5">
      <c r="A12" s="26" t="s">
        <v>596</v>
      </c>
      <c r="B12" s="28" t="s">
        <v>680</v>
      </c>
      <c r="C12" s="54">
        <v>300</v>
      </c>
      <c r="D12" s="54"/>
      <c r="E12" s="54">
        <v>30000</v>
      </c>
      <c r="F12" s="54"/>
      <c r="G12" s="54">
        <f t="shared" si="3"/>
        <v>30000</v>
      </c>
      <c r="H12" s="54">
        <v>70000</v>
      </c>
      <c r="I12" s="54">
        <f t="shared" si="0"/>
        <v>100000</v>
      </c>
      <c r="J12" s="54"/>
      <c r="K12" s="54">
        <f t="shared" si="1"/>
        <v>100000</v>
      </c>
      <c r="L12" s="54"/>
      <c r="M12" s="54">
        <f t="shared" si="2"/>
        <v>100000</v>
      </c>
    </row>
    <row r="13" spans="1:13" s="53" customFormat="1" ht="16.5">
      <c r="A13" s="26" t="s">
        <v>597</v>
      </c>
      <c r="B13" s="28" t="s">
        <v>598</v>
      </c>
      <c r="C13" s="54"/>
      <c r="D13" s="54"/>
      <c r="E13" s="54"/>
      <c r="F13" s="54"/>
      <c r="G13" s="54">
        <f t="shared" si="3"/>
        <v>0</v>
      </c>
      <c r="H13" s="54"/>
      <c r="I13" s="54">
        <f t="shared" si="0"/>
        <v>0</v>
      </c>
      <c r="J13" s="54"/>
      <c r="K13" s="54">
        <f t="shared" si="1"/>
        <v>0</v>
      </c>
      <c r="L13" s="54"/>
      <c r="M13" s="54">
        <f t="shared" si="2"/>
        <v>0</v>
      </c>
    </row>
    <row r="14" spans="1:13" s="53" customFormat="1" ht="16.5">
      <c r="A14" s="26"/>
      <c r="B14" s="113" t="s">
        <v>447</v>
      </c>
      <c r="C14" s="102"/>
      <c r="D14" s="102"/>
      <c r="E14" s="54">
        <f>E10+E5+E11+E12</f>
        <v>142935857</v>
      </c>
      <c r="F14" s="54"/>
      <c r="G14" s="54">
        <f t="shared" si="3"/>
        <v>142935857</v>
      </c>
      <c r="H14" s="54">
        <f>SUM(H12:H13)</f>
        <v>70000</v>
      </c>
      <c r="I14" s="54">
        <f t="shared" si="0"/>
        <v>143005857</v>
      </c>
      <c r="J14" s="54"/>
      <c r="K14" s="54">
        <f t="shared" si="1"/>
        <v>143005857</v>
      </c>
      <c r="L14" s="54"/>
      <c r="M14" s="54">
        <f t="shared" si="2"/>
        <v>143005857</v>
      </c>
    </row>
    <row r="15" spans="1:13" s="53" customFormat="1" ht="16.5">
      <c r="A15" s="26" t="s">
        <v>452</v>
      </c>
      <c r="B15" s="28" t="s">
        <v>599</v>
      </c>
      <c r="C15" s="102"/>
      <c r="D15" s="102"/>
      <c r="E15" s="54"/>
      <c r="F15" s="54"/>
      <c r="G15" s="54">
        <f t="shared" si="3"/>
        <v>0</v>
      </c>
      <c r="H15" s="54"/>
      <c r="I15" s="54">
        <f t="shared" si="0"/>
        <v>0</v>
      </c>
      <c r="J15" s="54"/>
      <c r="K15" s="54">
        <f t="shared" si="1"/>
        <v>0</v>
      </c>
      <c r="L15" s="54"/>
      <c r="M15" s="54">
        <f t="shared" si="2"/>
        <v>0</v>
      </c>
    </row>
    <row r="16" spans="1:13" s="38" customFormat="1" ht="12.75">
      <c r="A16" s="114" t="s">
        <v>600</v>
      </c>
      <c r="B16" s="28" t="s">
        <v>601</v>
      </c>
      <c r="C16" s="54"/>
      <c r="D16" s="54"/>
      <c r="E16" s="54">
        <v>47205707</v>
      </c>
      <c r="F16" s="54"/>
      <c r="G16" s="54">
        <f t="shared" si="3"/>
        <v>47205707</v>
      </c>
      <c r="H16" s="54"/>
      <c r="I16" s="54">
        <f t="shared" si="0"/>
        <v>47205707</v>
      </c>
      <c r="J16" s="54"/>
      <c r="K16" s="54">
        <f t="shared" si="1"/>
        <v>47205707</v>
      </c>
      <c r="L16" s="54"/>
      <c r="M16" s="54">
        <f t="shared" si="2"/>
        <v>47205707</v>
      </c>
    </row>
    <row r="17" spans="1:13" s="38" customFormat="1" ht="12.75">
      <c r="A17" s="114" t="s">
        <v>602</v>
      </c>
      <c r="B17" s="28" t="s">
        <v>603</v>
      </c>
      <c r="C17" s="54"/>
      <c r="D17" s="54"/>
      <c r="E17" s="54">
        <v>12600000</v>
      </c>
      <c r="F17" s="54"/>
      <c r="G17" s="54">
        <f t="shared" si="3"/>
        <v>12600000</v>
      </c>
      <c r="H17" s="54">
        <v>802400</v>
      </c>
      <c r="I17" s="54">
        <f t="shared" si="0"/>
        <v>13402400</v>
      </c>
      <c r="J17" s="54"/>
      <c r="K17" s="54">
        <f t="shared" si="1"/>
        <v>13402400</v>
      </c>
      <c r="L17" s="54">
        <v>-288679</v>
      </c>
      <c r="M17" s="54">
        <f t="shared" si="2"/>
        <v>13113721</v>
      </c>
    </row>
    <row r="18" spans="1:13" s="38" customFormat="1" ht="12.75">
      <c r="A18" s="115" t="s">
        <v>604</v>
      </c>
      <c r="B18" s="28" t="s">
        <v>605</v>
      </c>
      <c r="C18" s="54"/>
      <c r="D18" s="54"/>
      <c r="E18" s="54">
        <v>7672000</v>
      </c>
      <c r="F18" s="54"/>
      <c r="G18" s="54">
        <f t="shared" si="3"/>
        <v>7672000</v>
      </c>
      <c r="H18" s="54">
        <v>74666</v>
      </c>
      <c r="I18" s="54">
        <f t="shared" si="0"/>
        <v>7746666</v>
      </c>
      <c r="J18" s="54"/>
      <c r="K18" s="54">
        <f t="shared" si="1"/>
        <v>7746666</v>
      </c>
      <c r="L18" s="54"/>
      <c r="M18" s="54">
        <f t="shared" si="2"/>
        <v>7746666</v>
      </c>
    </row>
    <row r="19" spans="1:13" s="38" customFormat="1" ht="12.75">
      <c r="A19" s="115" t="s">
        <v>606</v>
      </c>
      <c r="B19" s="28" t="s">
        <v>607</v>
      </c>
      <c r="C19" s="54"/>
      <c r="D19" s="54"/>
      <c r="E19" s="54"/>
      <c r="F19" s="54"/>
      <c r="G19" s="54">
        <f t="shared" si="3"/>
        <v>0</v>
      </c>
      <c r="H19" s="54"/>
      <c r="I19" s="54">
        <f t="shared" si="0"/>
        <v>0</v>
      </c>
      <c r="J19" s="54"/>
      <c r="K19" s="54">
        <f t="shared" si="1"/>
        <v>0</v>
      </c>
      <c r="L19" s="54"/>
      <c r="M19" s="54">
        <f t="shared" si="2"/>
        <v>0</v>
      </c>
    </row>
    <row r="20" spans="1:13" s="38" customFormat="1" ht="25.5">
      <c r="A20" s="115" t="s">
        <v>608</v>
      </c>
      <c r="B20" s="28" t="s">
        <v>609</v>
      </c>
      <c r="C20" s="54"/>
      <c r="D20" s="54"/>
      <c r="E20" s="54"/>
      <c r="F20" s="54"/>
      <c r="G20" s="54">
        <f t="shared" si="3"/>
        <v>0</v>
      </c>
      <c r="H20" s="54"/>
      <c r="I20" s="54">
        <f t="shared" si="0"/>
        <v>0</v>
      </c>
      <c r="J20" s="54"/>
      <c r="K20" s="54">
        <f t="shared" si="1"/>
        <v>0</v>
      </c>
      <c r="L20" s="54"/>
      <c r="M20" s="54">
        <f t="shared" si="2"/>
        <v>0</v>
      </c>
    </row>
    <row r="21" spans="1:13" s="38" customFormat="1" ht="12.75">
      <c r="A21" s="115" t="s">
        <v>610</v>
      </c>
      <c r="B21" s="28" t="s">
        <v>611</v>
      </c>
      <c r="C21" s="54"/>
      <c r="D21" s="54"/>
      <c r="E21" s="54">
        <v>2172000</v>
      </c>
      <c r="F21" s="54"/>
      <c r="G21" s="54">
        <f t="shared" si="3"/>
        <v>2172000</v>
      </c>
      <c r="H21" s="54"/>
      <c r="I21" s="54">
        <f t="shared" si="0"/>
        <v>2172000</v>
      </c>
      <c r="J21" s="54"/>
      <c r="K21" s="54">
        <f t="shared" si="1"/>
        <v>2172000</v>
      </c>
      <c r="L21" s="54"/>
      <c r="M21" s="54">
        <f t="shared" si="2"/>
        <v>2172000</v>
      </c>
    </row>
    <row r="22" spans="1:13" s="38" customFormat="1" ht="12.75">
      <c r="A22" s="115"/>
      <c r="B22" s="28" t="s">
        <v>447</v>
      </c>
      <c r="C22" s="54"/>
      <c r="D22" s="54"/>
      <c r="E22" s="54">
        <f>SUM(E16:E21)</f>
        <v>69649707</v>
      </c>
      <c r="F22" s="54"/>
      <c r="G22" s="54">
        <f t="shared" si="3"/>
        <v>69649707</v>
      </c>
      <c r="H22" s="54">
        <f>SUM(H17:H21)</f>
        <v>877066</v>
      </c>
      <c r="I22" s="54">
        <f t="shared" si="0"/>
        <v>70526773</v>
      </c>
      <c r="J22" s="54"/>
      <c r="K22" s="54">
        <f t="shared" si="1"/>
        <v>70526773</v>
      </c>
      <c r="L22" s="54">
        <f>SUM(L17:L21)</f>
        <v>-288679</v>
      </c>
      <c r="M22" s="54">
        <f t="shared" si="2"/>
        <v>70238094</v>
      </c>
    </row>
    <row r="23" spans="1:13" s="38" customFormat="1" ht="18.75" customHeight="1">
      <c r="A23" s="115" t="s">
        <v>453</v>
      </c>
      <c r="B23" s="28" t="s">
        <v>612</v>
      </c>
      <c r="C23" s="54"/>
      <c r="D23" s="54"/>
      <c r="E23" s="54"/>
      <c r="F23" s="54"/>
      <c r="G23" s="54">
        <f t="shared" si="3"/>
        <v>0</v>
      </c>
      <c r="H23" s="54"/>
      <c r="I23" s="54">
        <f t="shared" si="0"/>
        <v>0</v>
      </c>
      <c r="J23" s="54"/>
      <c r="K23" s="54">
        <f t="shared" si="1"/>
        <v>0</v>
      </c>
      <c r="L23" s="54"/>
      <c r="M23" s="54">
        <f t="shared" si="2"/>
        <v>0</v>
      </c>
    </row>
    <row r="24" spans="1:13" s="38" customFormat="1" ht="12.75">
      <c r="A24" s="115" t="s">
        <v>613</v>
      </c>
      <c r="B24" s="28"/>
      <c r="C24" s="54"/>
      <c r="D24" s="54"/>
      <c r="E24" s="54"/>
      <c r="F24" s="54"/>
      <c r="G24" s="54">
        <f t="shared" si="3"/>
        <v>0</v>
      </c>
      <c r="H24" s="54"/>
      <c r="I24" s="54">
        <f t="shared" si="0"/>
        <v>0</v>
      </c>
      <c r="J24" s="54"/>
      <c r="K24" s="54">
        <f t="shared" si="1"/>
        <v>0</v>
      </c>
      <c r="L24" s="54"/>
      <c r="M24" s="54">
        <f t="shared" si="2"/>
        <v>0</v>
      </c>
    </row>
    <row r="25" spans="1:13" s="38" customFormat="1" ht="25.5">
      <c r="A25" s="115" t="s">
        <v>750</v>
      </c>
      <c r="B25" s="28" t="s">
        <v>751</v>
      </c>
      <c r="C25" s="54"/>
      <c r="D25" s="54"/>
      <c r="E25" s="54"/>
      <c r="F25" s="54">
        <v>8214245</v>
      </c>
      <c r="G25" s="54">
        <f>SUM(F25)</f>
        <v>8214245</v>
      </c>
      <c r="H25" s="54">
        <v>16524025</v>
      </c>
      <c r="I25" s="54">
        <f>SUM(G25:H25)</f>
        <v>24738270</v>
      </c>
      <c r="J25" s="54">
        <v>5149760</v>
      </c>
      <c r="K25" s="54">
        <f>SUM(I25:J25)</f>
        <v>29888030</v>
      </c>
      <c r="L25" s="54"/>
      <c r="M25" s="54">
        <f>SUM(K25:L25)</f>
        <v>29888030</v>
      </c>
    </row>
    <row r="26" spans="1:13" s="38" customFormat="1" ht="12.75">
      <c r="A26" s="115" t="s">
        <v>549</v>
      </c>
      <c r="B26" s="28" t="s">
        <v>614</v>
      </c>
      <c r="C26" s="54"/>
      <c r="D26" s="54">
        <v>9415928</v>
      </c>
      <c r="E26" s="54">
        <v>9415928</v>
      </c>
      <c r="F26" s="54"/>
      <c r="G26" s="54">
        <f t="shared" si="3"/>
        <v>9415928</v>
      </c>
      <c r="H26" s="54"/>
      <c r="I26" s="54">
        <f aca="true" t="shared" si="4" ref="I26:I44">SUM(G26:H26)</f>
        <v>9415928</v>
      </c>
      <c r="J26" s="54"/>
      <c r="K26" s="54">
        <f aca="true" t="shared" si="5" ref="K26:K44">SUM(I26:J26)</f>
        <v>9415928</v>
      </c>
      <c r="L26" s="54"/>
      <c r="M26" s="54">
        <f aca="true" t="shared" si="6" ref="M26:M44">SUM(K26:L26)</f>
        <v>9415928</v>
      </c>
    </row>
    <row r="27" spans="1:13" s="38" customFormat="1" ht="12.75">
      <c r="A27" s="115" t="s">
        <v>615</v>
      </c>
      <c r="B27" s="28" t="s">
        <v>616</v>
      </c>
      <c r="C27" s="54">
        <v>14</v>
      </c>
      <c r="D27" s="54"/>
      <c r="E27" s="54">
        <v>6917400</v>
      </c>
      <c r="F27" s="54"/>
      <c r="G27" s="54">
        <f t="shared" si="3"/>
        <v>6917400</v>
      </c>
      <c r="H27" s="54"/>
      <c r="I27" s="54">
        <f t="shared" si="4"/>
        <v>6917400</v>
      </c>
      <c r="J27" s="54"/>
      <c r="K27" s="54">
        <f t="shared" si="5"/>
        <v>6917400</v>
      </c>
      <c r="L27" s="54"/>
      <c r="M27" s="54">
        <f t="shared" si="6"/>
        <v>6917400</v>
      </c>
    </row>
    <row r="28" spans="1:13" s="38" customFormat="1" ht="12.75">
      <c r="A28" s="115" t="s">
        <v>617</v>
      </c>
      <c r="B28" s="28" t="s">
        <v>618</v>
      </c>
      <c r="C28" s="54"/>
      <c r="D28" s="54"/>
      <c r="E28" s="54">
        <v>11489280</v>
      </c>
      <c r="F28" s="54"/>
      <c r="G28" s="54">
        <f t="shared" si="3"/>
        <v>11489280</v>
      </c>
      <c r="H28" s="54">
        <v>-48960</v>
      </c>
      <c r="I28" s="54">
        <f t="shared" si="4"/>
        <v>11440320</v>
      </c>
      <c r="J28" s="54"/>
      <c r="K28" s="54">
        <f t="shared" si="5"/>
        <v>11440320</v>
      </c>
      <c r="L28" s="54">
        <v>-424320</v>
      </c>
      <c r="M28" s="54">
        <f t="shared" si="6"/>
        <v>11016000</v>
      </c>
    </row>
    <row r="29" spans="1:13" s="38" customFormat="1" ht="12.75">
      <c r="A29" s="115" t="s">
        <v>687</v>
      </c>
      <c r="B29" s="28" t="s">
        <v>688</v>
      </c>
      <c r="C29" s="54"/>
      <c r="D29" s="54"/>
      <c r="E29" s="54">
        <v>16635449</v>
      </c>
      <c r="F29" s="54"/>
      <c r="G29" s="54">
        <f t="shared" si="3"/>
        <v>16635449</v>
      </c>
      <c r="H29" s="54"/>
      <c r="I29" s="54">
        <f t="shared" si="4"/>
        <v>16635449</v>
      </c>
      <c r="J29" s="54">
        <v>-3112870</v>
      </c>
      <c r="K29" s="54">
        <f t="shared" si="5"/>
        <v>13522579</v>
      </c>
      <c r="L29" s="54"/>
      <c r="M29" s="54">
        <f t="shared" si="6"/>
        <v>13522579</v>
      </c>
    </row>
    <row r="30" spans="1:13" s="3" customFormat="1" ht="12.75">
      <c r="A30" s="206"/>
      <c r="B30" s="207" t="s">
        <v>447</v>
      </c>
      <c r="C30" s="208"/>
      <c r="D30" s="208"/>
      <c r="E30" s="208">
        <f>SUM(E24:E29)</f>
        <v>44458057</v>
      </c>
      <c r="F30" s="208">
        <f>SUM(F24:F29)</f>
        <v>8214245</v>
      </c>
      <c r="G30" s="208">
        <f t="shared" si="3"/>
        <v>52672302</v>
      </c>
      <c r="H30" s="208">
        <f>SUM(H25:H29)</f>
        <v>16475065</v>
      </c>
      <c r="I30" s="208">
        <f t="shared" si="4"/>
        <v>69147367</v>
      </c>
      <c r="J30" s="208">
        <f>SUM(J25:J29)</f>
        <v>2036890</v>
      </c>
      <c r="K30" s="208">
        <f t="shared" si="5"/>
        <v>71184257</v>
      </c>
      <c r="L30" s="208">
        <f>SUM(L25:L29)</f>
        <v>-424320</v>
      </c>
      <c r="M30" s="208">
        <f t="shared" si="6"/>
        <v>70759937</v>
      </c>
    </row>
    <row r="31" spans="1:13" s="3" customFormat="1" ht="12.75">
      <c r="A31" s="115" t="s">
        <v>619</v>
      </c>
      <c r="B31" s="28" t="s">
        <v>620</v>
      </c>
      <c r="C31" s="54"/>
      <c r="D31" s="54"/>
      <c r="E31" s="54"/>
      <c r="F31" s="54"/>
      <c r="G31" s="54">
        <f t="shared" si="3"/>
        <v>0</v>
      </c>
      <c r="H31" s="54"/>
      <c r="I31" s="54">
        <f t="shared" si="4"/>
        <v>0</v>
      </c>
      <c r="J31" s="54"/>
      <c r="K31" s="54">
        <f t="shared" si="5"/>
        <v>0</v>
      </c>
      <c r="L31" s="54"/>
      <c r="M31" s="54">
        <f t="shared" si="6"/>
        <v>0</v>
      </c>
    </row>
    <row r="32" spans="1:13" s="3" customFormat="1" ht="12.75">
      <c r="A32" s="115" t="s">
        <v>619</v>
      </c>
      <c r="B32" s="28" t="s">
        <v>666</v>
      </c>
      <c r="C32" s="54"/>
      <c r="D32" s="54"/>
      <c r="E32" s="54">
        <v>6037400</v>
      </c>
      <c r="F32" s="54"/>
      <c r="G32" s="54">
        <f t="shared" si="3"/>
        <v>6037400</v>
      </c>
      <c r="H32" s="54"/>
      <c r="I32" s="54">
        <f t="shared" si="4"/>
        <v>6037400</v>
      </c>
      <c r="J32" s="54"/>
      <c r="K32" s="54">
        <f t="shared" si="5"/>
        <v>6037400</v>
      </c>
      <c r="L32" s="54"/>
      <c r="M32" s="54">
        <f t="shared" si="6"/>
        <v>6037400</v>
      </c>
    </row>
    <row r="33" spans="1:13" s="3" customFormat="1" ht="12.75">
      <c r="A33" s="26"/>
      <c r="B33" s="28" t="s">
        <v>447</v>
      </c>
      <c r="C33" s="54"/>
      <c r="D33" s="54"/>
      <c r="E33" s="54">
        <f>SUM(E31:E32)</f>
        <v>6037400</v>
      </c>
      <c r="F33" s="54"/>
      <c r="G33" s="54">
        <f t="shared" si="3"/>
        <v>6037400</v>
      </c>
      <c r="H33" s="54"/>
      <c r="I33" s="54">
        <f t="shared" si="4"/>
        <v>6037400</v>
      </c>
      <c r="J33" s="54"/>
      <c r="K33" s="54">
        <f t="shared" si="5"/>
        <v>6037400</v>
      </c>
      <c r="L33" s="54"/>
      <c r="M33" s="54">
        <f t="shared" si="6"/>
        <v>6037400</v>
      </c>
    </row>
    <row r="34" spans="1:13" s="3" customFormat="1" ht="30" customHeight="1">
      <c r="A34" s="26" t="s">
        <v>621</v>
      </c>
      <c r="B34" s="28"/>
      <c r="C34" s="54"/>
      <c r="D34" s="54"/>
      <c r="E34" s="54"/>
      <c r="F34" s="54"/>
      <c r="G34" s="54">
        <f t="shared" si="3"/>
        <v>0</v>
      </c>
      <c r="H34" s="54"/>
      <c r="I34" s="54">
        <f t="shared" si="4"/>
        <v>0</v>
      </c>
      <c r="J34" s="54"/>
      <c r="K34" s="54">
        <f t="shared" si="5"/>
        <v>0</v>
      </c>
      <c r="L34" s="54"/>
      <c r="M34" s="54">
        <f t="shared" si="6"/>
        <v>0</v>
      </c>
    </row>
    <row r="35" spans="1:13" s="3" customFormat="1" ht="63.75">
      <c r="A35" s="26" t="s">
        <v>752</v>
      </c>
      <c r="B35" s="28" t="s">
        <v>753</v>
      </c>
      <c r="C35" s="54"/>
      <c r="D35" s="54"/>
      <c r="E35" s="54"/>
      <c r="F35" s="54">
        <v>320000</v>
      </c>
      <c r="G35" s="54">
        <f t="shared" si="3"/>
        <v>320000</v>
      </c>
      <c r="H35" s="54"/>
      <c r="I35" s="54">
        <f t="shared" si="4"/>
        <v>320000</v>
      </c>
      <c r="J35" s="54">
        <v>1055000</v>
      </c>
      <c r="K35" s="54">
        <f t="shared" si="5"/>
        <v>1375000</v>
      </c>
      <c r="L35" s="54"/>
      <c r="M35" s="54">
        <f t="shared" si="6"/>
        <v>1375000</v>
      </c>
    </row>
    <row r="36" spans="1:13" s="3" customFormat="1" ht="25.5">
      <c r="A36" s="26" t="s">
        <v>754</v>
      </c>
      <c r="B36" s="28" t="s">
        <v>755</v>
      </c>
      <c r="C36" s="54"/>
      <c r="D36" s="54"/>
      <c r="E36" s="54"/>
      <c r="F36" s="54">
        <v>1557000</v>
      </c>
      <c r="G36" s="54">
        <f t="shared" si="3"/>
        <v>1557000</v>
      </c>
      <c r="H36" s="54"/>
      <c r="I36" s="54">
        <f t="shared" si="4"/>
        <v>1557000</v>
      </c>
      <c r="J36" s="54"/>
      <c r="K36" s="54">
        <f t="shared" si="5"/>
        <v>1557000</v>
      </c>
      <c r="L36" s="54">
        <v>519000</v>
      </c>
      <c r="M36" s="54">
        <f t="shared" si="6"/>
        <v>2076000</v>
      </c>
    </row>
    <row r="37" spans="1:13" s="3" customFormat="1" ht="25.5">
      <c r="A37" s="26" t="s">
        <v>756</v>
      </c>
      <c r="B37" s="28" t="s">
        <v>757</v>
      </c>
      <c r="C37" s="54"/>
      <c r="D37" s="54"/>
      <c r="E37" s="54"/>
      <c r="F37" s="54">
        <v>1092960</v>
      </c>
      <c r="G37" s="54">
        <f t="shared" si="3"/>
        <v>1092960</v>
      </c>
      <c r="H37" s="54"/>
      <c r="I37" s="54">
        <f t="shared" si="4"/>
        <v>1092960</v>
      </c>
      <c r="J37" s="54"/>
      <c r="K37" s="54">
        <f t="shared" si="5"/>
        <v>1092960</v>
      </c>
      <c r="L37" s="54"/>
      <c r="M37" s="54">
        <f t="shared" si="6"/>
        <v>1092960</v>
      </c>
    </row>
    <row r="38" spans="1:13" ht="25.5">
      <c r="A38" s="26" t="s">
        <v>758</v>
      </c>
      <c r="B38" s="28" t="s">
        <v>759</v>
      </c>
      <c r="C38" s="54"/>
      <c r="D38" s="54"/>
      <c r="E38" s="54"/>
      <c r="F38" s="54">
        <v>633857</v>
      </c>
      <c r="G38" s="54">
        <f t="shared" si="3"/>
        <v>633857</v>
      </c>
      <c r="H38" s="54"/>
      <c r="I38" s="54">
        <f t="shared" si="4"/>
        <v>633857</v>
      </c>
      <c r="J38" s="54"/>
      <c r="K38" s="54">
        <f t="shared" si="5"/>
        <v>633857</v>
      </c>
      <c r="L38" s="54"/>
      <c r="M38" s="54">
        <f t="shared" si="6"/>
        <v>633857</v>
      </c>
    </row>
    <row r="39" spans="1:13" ht="25.5">
      <c r="A39" s="26"/>
      <c r="B39" s="28" t="s">
        <v>760</v>
      </c>
      <c r="C39" s="54"/>
      <c r="D39" s="54"/>
      <c r="E39" s="54"/>
      <c r="F39" s="54">
        <v>2902953</v>
      </c>
      <c r="G39" s="54">
        <f t="shared" si="3"/>
        <v>2902953</v>
      </c>
      <c r="H39" s="54">
        <v>2374000</v>
      </c>
      <c r="I39" s="54">
        <f t="shared" si="4"/>
        <v>5276953</v>
      </c>
      <c r="J39" s="54">
        <v>1139000</v>
      </c>
      <c r="K39" s="54">
        <f t="shared" si="5"/>
        <v>6415953</v>
      </c>
      <c r="L39" s="54"/>
      <c r="M39" s="54">
        <f t="shared" si="6"/>
        <v>6415953</v>
      </c>
    </row>
    <row r="40" spans="1:13" ht="12.75">
      <c r="A40" s="26"/>
      <c r="B40" s="28" t="s">
        <v>761</v>
      </c>
      <c r="C40" s="54"/>
      <c r="D40" s="54"/>
      <c r="E40" s="54"/>
      <c r="F40" s="54">
        <v>262255</v>
      </c>
      <c r="G40" s="54">
        <f t="shared" si="3"/>
        <v>262255</v>
      </c>
      <c r="H40" s="54">
        <v>157000</v>
      </c>
      <c r="I40" s="54">
        <f t="shared" si="4"/>
        <v>419255</v>
      </c>
      <c r="J40" s="54"/>
      <c r="K40" s="54">
        <f t="shared" si="5"/>
        <v>419255</v>
      </c>
      <c r="L40" s="54">
        <v>647000</v>
      </c>
      <c r="M40" s="54">
        <f>SUM(K40:L40)</f>
        <v>1066255</v>
      </c>
    </row>
    <row r="41" spans="1:13" ht="25.5">
      <c r="A41" s="26" t="s">
        <v>689</v>
      </c>
      <c r="B41" s="28" t="s">
        <v>762</v>
      </c>
      <c r="C41" s="54"/>
      <c r="D41" s="54"/>
      <c r="E41" s="54">
        <v>1920000</v>
      </c>
      <c r="F41" s="54"/>
      <c r="G41" s="54">
        <f t="shared" si="3"/>
        <v>1920000</v>
      </c>
      <c r="H41" s="54"/>
      <c r="I41" s="54">
        <f t="shared" si="4"/>
        <v>1920000</v>
      </c>
      <c r="J41" s="54"/>
      <c r="K41" s="54">
        <f t="shared" si="5"/>
        <v>1920000</v>
      </c>
      <c r="L41" s="54"/>
      <c r="M41" s="54">
        <f t="shared" si="6"/>
        <v>1920000</v>
      </c>
    </row>
    <row r="42" spans="1:13" ht="12.75">
      <c r="A42" s="26" t="s">
        <v>690</v>
      </c>
      <c r="B42" s="28" t="s">
        <v>691</v>
      </c>
      <c r="C42" s="54"/>
      <c r="D42" s="54"/>
      <c r="E42" s="54">
        <v>1154183</v>
      </c>
      <c r="F42" s="54"/>
      <c r="G42" s="54">
        <f t="shared" si="3"/>
        <v>1154183</v>
      </c>
      <c r="H42" s="54"/>
      <c r="I42" s="54">
        <f t="shared" si="4"/>
        <v>1154183</v>
      </c>
      <c r="J42" s="54"/>
      <c r="K42" s="54">
        <f t="shared" si="5"/>
        <v>1154183</v>
      </c>
      <c r="L42" s="54"/>
      <c r="M42" s="54">
        <f t="shared" si="6"/>
        <v>1154183</v>
      </c>
    </row>
    <row r="43" spans="1:13" ht="25.5">
      <c r="A43" s="26"/>
      <c r="B43" s="28" t="s">
        <v>831</v>
      </c>
      <c r="C43" s="54"/>
      <c r="D43" s="54"/>
      <c r="E43" s="54"/>
      <c r="F43" s="54"/>
      <c r="G43" s="54"/>
      <c r="H43" s="54"/>
      <c r="I43" s="54"/>
      <c r="J43" s="54"/>
      <c r="K43" s="54"/>
      <c r="L43" s="54">
        <v>3037600</v>
      </c>
      <c r="M43" s="54">
        <f t="shared" si="6"/>
        <v>3037600</v>
      </c>
    </row>
    <row r="44" spans="1:13" ht="12.75">
      <c r="A44" s="209"/>
      <c r="B44" s="207" t="s">
        <v>447</v>
      </c>
      <c r="C44" s="208"/>
      <c r="D44" s="208"/>
      <c r="E44" s="208">
        <f>SUM(E41:E42)</f>
        <v>3074183</v>
      </c>
      <c r="F44" s="208">
        <f>SUM(F35:F42)</f>
        <v>6769025</v>
      </c>
      <c r="G44" s="208">
        <f t="shared" si="3"/>
        <v>9843208</v>
      </c>
      <c r="H44" s="208">
        <f>SUM(H35:H42)</f>
        <v>2531000</v>
      </c>
      <c r="I44" s="208">
        <f t="shared" si="4"/>
        <v>12374208</v>
      </c>
      <c r="J44" s="208">
        <f>SUM(J35:J42)</f>
        <v>2194000</v>
      </c>
      <c r="K44" s="208">
        <f t="shared" si="5"/>
        <v>14568208</v>
      </c>
      <c r="L44" s="208">
        <f>SUM(L35:L42)</f>
        <v>1166000</v>
      </c>
      <c r="M44" s="208">
        <f t="shared" si="6"/>
        <v>15734208</v>
      </c>
    </row>
    <row r="45" spans="1:13" ht="18">
      <c r="A45" s="168"/>
      <c r="B45" s="31" t="s">
        <v>622</v>
      </c>
      <c r="C45" s="169"/>
      <c r="D45" s="169"/>
      <c r="E45" s="170">
        <f>E14+E22+E30+E33+E44</f>
        <v>266155204</v>
      </c>
      <c r="F45" s="170">
        <f>F14+F22+F30+F33+F44</f>
        <v>14983270</v>
      </c>
      <c r="G45" s="170">
        <f>SUM(E45:F45)</f>
        <v>281138474</v>
      </c>
      <c r="H45" s="170">
        <f>H14+H22+H30+H33+H44</f>
        <v>19953131</v>
      </c>
      <c r="I45" s="170">
        <f>SUM(G45:H45)</f>
        <v>301091605</v>
      </c>
      <c r="J45" s="170">
        <f>J14+J22+J30+J33+J44</f>
        <v>4230890</v>
      </c>
      <c r="K45" s="170">
        <f>SUM(I45:J45)</f>
        <v>305322495</v>
      </c>
      <c r="L45" s="170">
        <f>L14+L22+L30+L33+L44+L43</f>
        <v>3490601</v>
      </c>
      <c r="M45" s="170">
        <f>SUM(K45:L45)</f>
        <v>308813096</v>
      </c>
    </row>
    <row r="46" spans="1:7" ht="12.75">
      <c r="A46" s="55"/>
      <c r="B46" s="56"/>
      <c r="C46" s="56"/>
      <c r="D46" s="56"/>
      <c r="E46" s="56"/>
      <c r="F46" s="56"/>
      <c r="G46" s="56"/>
    </row>
  </sheetData>
  <sheetProtection/>
  <mergeCells count="5">
    <mergeCell ref="L2:L3"/>
    <mergeCell ref="A1:E1"/>
    <mergeCell ref="F2:F3"/>
    <mergeCell ref="H2:H3"/>
    <mergeCell ref="J2:J3"/>
  </mergeCells>
  <printOptions heading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headerFooter alignWithMargins="0">
    <oddHeader>&amp;R15. melléklet a 7/2015.(V.01.) önk. rendelethez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view="pageLayout" workbookViewId="0" topLeftCell="A1">
      <selection activeCell="G3" sqref="G3"/>
    </sheetView>
  </sheetViews>
  <sheetFormatPr defaultColWidth="9.140625" defaultRowHeight="12.75"/>
  <cols>
    <col min="1" max="1" width="5.57421875" style="0" customWidth="1"/>
    <col min="2" max="2" width="33.00390625" style="8" customWidth="1"/>
    <col min="3" max="3" width="14.421875" style="0" customWidth="1"/>
    <col min="4" max="4" width="13.7109375" style="0" customWidth="1"/>
    <col min="5" max="5" width="10.7109375" style="0" customWidth="1"/>
    <col min="6" max="6" width="13.140625" style="0" customWidth="1"/>
    <col min="8" max="9" width="12.57421875" style="0" customWidth="1"/>
    <col min="10" max="10" width="10.00390625" style="0" customWidth="1"/>
    <col min="12" max="12" width="18.8515625" style="0" customWidth="1"/>
  </cols>
  <sheetData>
    <row r="1" spans="1:17" ht="15.75">
      <c r="A1" s="642" t="s">
        <v>579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</row>
    <row r="2" spans="1:17" ht="15.75">
      <c r="A2" s="288"/>
      <c r="B2" s="288"/>
      <c r="C2" s="646" t="s">
        <v>836</v>
      </c>
      <c r="D2" s="647"/>
      <c r="E2" s="647"/>
      <c r="F2" s="647"/>
      <c r="G2" s="648"/>
      <c r="H2" s="575" t="s">
        <v>850</v>
      </c>
      <c r="I2" s="575"/>
      <c r="J2" s="575"/>
      <c r="K2" s="575"/>
      <c r="L2" s="575"/>
      <c r="M2" s="575" t="s">
        <v>835</v>
      </c>
      <c r="N2" s="575"/>
      <c r="O2" s="575"/>
      <c r="P2" s="575"/>
      <c r="Q2" s="575"/>
    </row>
    <row r="3" spans="1:17" s="57" customFormat="1" ht="96">
      <c r="A3" s="116" t="s">
        <v>570</v>
      </c>
      <c r="B3" s="117" t="s">
        <v>543</v>
      </c>
      <c r="C3" s="117" t="s">
        <v>571</v>
      </c>
      <c r="D3" s="117" t="s">
        <v>577</v>
      </c>
      <c r="E3" s="117" t="s">
        <v>580</v>
      </c>
      <c r="F3" s="117" t="s">
        <v>670</v>
      </c>
      <c r="G3" s="117" t="s">
        <v>724</v>
      </c>
      <c r="H3" s="117" t="s">
        <v>571</v>
      </c>
      <c r="I3" s="117" t="s">
        <v>577</v>
      </c>
      <c r="J3" s="117" t="s">
        <v>580</v>
      </c>
      <c r="K3" s="117" t="s">
        <v>670</v>
      </c>
      <c r="L3" s="117" t="s">
        <v>824</v>
      </c>
      <c r="M3" s="117" t="s">
        <v>571</v>
      </c>
      <c r="N3" s="117" t="s">
        <v>577</v>
      </c>
      <c r="O3" s="117" t="s">
        <v>580</v>
      </c>
      <c r="P3" s="117" t="s">
        <v>670</v>
      </c>
      <c r="Q3" s="117" t="s">
        <v>837</v>
      </c>
    </row>
    <row r="4" spans="1:17" ht="12.75">
      <c r="A4" s="35" t="s">
        <v>521</v>
      </c>
      <c r="B4" s="21" t="s">
        <v>572</v>
      </c>
      <c r="C4" s="118">
        <v>24935</v>
      </c>
      <c r="D4" s="118">
        <v>64543</v>
      </c>
      <c r="E4" s="118">
        <v>53404</v>
      </c>
      <c r="F4" s="118">
        <v>7674</v>
      </c>
      <c r="G4" s="119">
        <f aca="true" t="shared" si="0" ref="G4:G16">SUM(C4:F4)</f>
        <v>150556</v>
      </c>
      <c r="H4" s="118">
        <v>156553</v>
      </c>
      <c r="I4" s="118">
        <v>72589</v>
      </c>
      <c r="J4" s="118">
        <v>60134</v>
      </c>
      <c r="K4" s="118">
        <v>8033</v>
      </c>
      <c r="L4" s="119">
        <f>SUM(H4:K4)</f>
        <v>297309</v>
      </c>
      <c r="M4" s="118">
        <v>135688</v>
      </c>
      <c r="N4" s="118">
        <v>69731</v>
      </c>
      <c r="O4" s="118">
        <v>58950</v>
      </c>
      <c r="P4" s="118">
        <v>7678</v>
      </c>
      <c r="Q4" s="119">
        <f>SUM(M4:P4)</f>
        <v>272047</v>
      </c>
    </row>
    <row r="5" spans="1:17" ht="12.75">
      <c r="A5" s="35" t="s">
        <v>523</v>
      </c>
      <c r="B5" s="21" t="s">
        <v>573</v>
      </c>
      <c r="C5" s="118">
        <v>6186</v>
      </c>
      <c r="D5" s="118">
        <v>19322</v>
      </c>
      <c r="E5" s="118">
        <v>15371</v>
      </c>
      <c r="F5" s="118">
        <v>2072</v>
      </c>
      <c r="G5" s="119">
        <f t="shared" si="0"/>
        <v>42951</v>
      </c>
      <c r="H5" s="118">
        <v>23558</v>
      </c>
      <c r="I5" s="118">
        <v>21531</v>
      </c>
      <c r="J5" s="118">
        <v>17210</v>
      </c>
      <c r="K5" s="118">
        <v>2149</v>
      </c>
      <c r="L5" s="119">
        <f aca="true" t="shared" si="1" ref="L5:L29">SUM(H5:K5)</f>
        <v>64448</v>
      </c>
      <c r="M5" s="118">
        <v>20610</v>
      </c>
      <c r="N5" s="118">
        <v>20046</v>
      </c>
      <c r="O5" s="118">
        <v>16656</v>
      </c>
      <c r="P5" s="118">
        <v>2101</v>
      </c>
      <c r="Q5" s="119">
        <f aca="true" t="shared" si="2" ref="Q5:Q27">SUM(M5:P5)</f>
        <v>59413</v>
      </c>
    </row>
    <row r="6" spans="1:17" ht="12.75">
      <c r="A6" s="35" t="s">
        <v>524</v>
      </c>
      <c r="B6" s="21" t="s">
        <v>445</v>
      </c>
      <c r="C6" s="118">
        <v>151063</v>
      </c>
      <c r="D6" s="44">
        <v>17407</v>
      </c>
      <c r="E6" s="118">
        <v>91383</v>
      </c>
      <c r="F6" s="118">
        <v>8404</v>
      </c>
      <c r="G6" s="119">
        <f t="shared" si="0"/>
        <v>268257</v>
      </c>
      <c r="H6" s="118">
        <v>292974</v>
      </c>
      <c r="I6" s="44">
        <v>17099</v>
      </c>
      <c r="J6" s="118">
        <v>136366</v>
      </c>
      <c r="K6" s="118">
        <v>12316</v>
      </c>
      <c r="L6" s="119">
        <f t="shared" si="1"/>
        <v>458755</v>
      </c>
      <c r="M6" s="118">
        <v>250325</v>
      </c>
      <c r="N6" s="44">
        <v>11730</v>
      </c>
      <c r="O6" s="118">
        <v>135330</v>
      </c>
      <c r="P6" s="118">
        <v>11374</v>
      </c>
      <c r="Q6" s="119">
        <f t="shared" si="2"/>
        <v>408759</v>
      </c>
    </row>
    <row r="7" spans="1:17" ht="12.75">
      <c r="A7" s="35" t="s">
        <v>525</v>
      </c>
      <c r="B7" s="21" t="s">
        <v>574</v>
      </c>
      <c r="C7" s="118">
        <v>19950</v>
      </c>
      <c r="D7" s="44"/>
      <c r="E7" s="118"/>
      <c r="F7" s="118"/>
      <c r="G7" s="119">
        <f t="shared" si="0"/>
        <v>19950</v>
      </c>
      <c r="H7" s="118">
        <v>52599</v>
      </c>
      <c r="I7" s="44"/>
      <c r="J7" s="118">
        <v>0</v>
      </c>
      <c r="K7" s="118">
        <v>0</v>
      </c>
      <c r="L7" s="119">
        <f t="shared" si="1"/>
        <v>52599</v>
      </c>
      <c r="M7" s="118">
        <v>46952</v>
      </c>
      <c r="N7" s="44"/>
      <c r="O7" s="118"/>
      <c r="P7" s="118"/>
      <c r="Q7" s="119">
        <f t="shared" si="2"/>
        <v>46952</v>
      </c>
    </row>
    <row r="8" spans="1:17" ht="12.75">
      <c r="A8" s="35" t="s">
        <v>526</v>
      </c>
      <c r="B8" s="21" t="s">
        <v>531</v>
      </c>
      <c r="C8" s="118">
        <v>377064</v>
      </c>
      <c r="D8" s="44"/>
      <c r="E8" s="118">
        <v>1017</v>
      </c>
      <c r="F8" s="118"/>
      <c r="G8" s="119">
        <f t="shared" si="0"/>
        <v>378081</v>
      </c>
      <c r="H8" s="118">
        <v>207495</v>
      </c>
      <c r="I8" s="44"/>
      <c r="J8" s="118">
        <v>1017</v>
      </c>
      <c r="K8" s="118">
        <v>0</v>
      </c>
      <c r="L8" s="119">
        <f t="shared" si="1"/>
        <v>208512</v>
      </c>
      <c r="M8" s="118">
        <v>320998</v>
      </c>
      <c r="N8" s="44"/>
      <c r="O8" s="118">
        <v>1017</v>
      </c>
      <c r="P8" s="118"/>
      <c r="Q8" s="119">
        <f t="shared" si="2"/>
        <v>322015</v>
      </c>
    </row>
    <row r="9" spans="1:17" ht="12.75">
      <c r="A9" s="35" t="s">
        <v>527</v>
      </c>
      <c r="B9" s="21" t="s">
        <v>575</v>
      </c>
      <c r="C9" s="118">
        <v>395214</v>
      </c>
      <c r="D9" s="44">
        <v>1800</v>
      </c>
      <c r="E9" s="118">
        <v>500</v>
      </c>
      <c r="F9" s="118">
        <v>900</v>
      </c>
      <c r="G9" s="119">
        <f t="shared" si="0"/>
        <v>398414</v>
      </c>
      <c r="H9" s="118">
        <v>1233384</v>
      </c>
      <c r="I9" s="44">
        <v>2895</v>
      </c>
      <c r="J9" s="118">
        <v>5348</v>
      </c>
      <c r="K9" s="118">
        <v>1433</v>
      </c>
      <c r="L9" s="119">
        <f t="shared" si="1"/>
        <v>1243060</v>
      </c>
      <c r="M9" s="118">
        <v>851518</v>
      </c>
      <c r="N9" s="44">
        <v>1859</v>
      </c>
      <c r="O9" s="118">
        <v>5348</v>
      </c>
      <c r="P9" s="118">
        <v>1145</v>
      </c>
      <c r="Q9" s="119">
        <f t="shared" si="2"/>
        <v>859870</v>
      </c>
    </row>
    <row r="10" spans="1:17" ht="12.75">
      <c r="A10" s="35"/>
      <c r="B10" s="21" t="s">
        <v>745</v>
      </c>
      <c r="C10" s="118"/>
      <c r="D10" s="44"/>
      <c r="E10" s="118"/>
      <c r="F10" s="118"/>
      <c r="G10" s="119"/>
      <c r="H10" s="118">
        <v>402</v>
      </c>
      <c r="I10" s="44"/>
      <c r="J10" s="118"/>
      <c r="K10" s="118"/>
      <c r="L10" s="119">
        <f t="shared" si="1"/>
        <v>402</v>
      </c>
      <c r="M10" s="118">
        <v>302</v>
      </c>
      <c r="N10" s="44"/>
      <c r="O10" s="118"/>
      <c r="P10" s="118"/>
      <c r="Q10" s="119">
        <f t="shared" si="2"/>
        <v>302</v>
      </c>
    </row>
    <row r="11" spans="1:17" ht="12.75">
      <c r="A11" s="35" t="s">
        <v>528</v>
      </c>
      <c r="B11" s="21" t="s">
        <v>466</v>
      </c>
      <c r="C11" s="118">
        <v>55230</v>
      </c>
      <c r="D11" s="44"/>
      <c r="E11" s="118"/>
      <c r="F11" s="118"/>
      <c r="G11" s="119">
        <f t="shared" si="0"/>
        <v>55230</v>
      </c>
      <c r="H11" s="118">
        <v>273780</v>
      </c>
      <c r="I11" s="44"/>
      <c r="J11" s="118"/>
      <c r="K11" s="118"/>
      <c r="L11" s="119">
        <f t="shared" si="1"/>
        <v>273780</v>
      </c>
      <c r="M11" s="118">
        <v>266186</v>
      </c>
      <c r="N11" s="44"/>
      <c r="O11" s="118"/>
      <c r="P11" s="118"/>
      <c r="Q11" s="119">
        <f t="shared" si="2"/>
        <v>266186</v>
      </c>
    </row>
    <row r="12" spans="1:17" ht="12.75">
      <c r="A12" s="35" t="s">
        <v>529</v>
      </c>
      <c r="B12" s="21" t="s">
        <v>539</v>
      </c>
      <c r="C12" s="118">
        <v>108669</v>
      </c>
      <c r="D12" s="44"/>
      <c r="E12" s="118"/>
      <c r="F12" s="118"/>
      <c r="G12" s="119">
        <f t="shared" si="0"/>
        <v>108669</v>
      </c>
      <c r="H12" s="118">
        <v>346823</v>
      </c>
      <c r="I12" s="44"/>
      <c r="J12" s="118"/>
      <c r="K12" s="118"/>
      <c r="L12" s="119">
        <f t="shared" si="1"/>
        <v>346823</v>
      </c>
      <c r="M12" s="118">
        <v>225517</v>
      </c>
      <c r="N12" s="44"/>
      <c r="O12" s="118"/>
      <c r="P12" s="118"/>
      <c r="Q12" s="119">
        <f t="shared" si="2"/>
        <v>225517</v>
      </c>
    </row>
    <row r="13" spans="1:17" ht="12.75">
      <c r="A13" s="173" t="s">
        <v>697</v>
      </c>
      <c r="B13" s="21" t="s">
        <v>696</v>
      </c>
      <c r="C13" s="118">
        <v>77211</v>
      </c>
      <c r="D13" s="44"/>
      <c r="E13" s="118"/>
      <c r="F13" s="118"/>
      <c r="G13" s="119">
        <f t="shared" si="0"/>
        <v>77211</v>
      </c>
      <c r="H13" s="118">
        <v>77396</v>
      </c>
      <c r="I13" s="44"/>
      <c r="J13" s="118"/>
      <c r="K13" s="118"/>
      <c r="L13" s="119">
        <f t="shared" si="1"/>
        <v>77396</v>
      </c>
      <c r="M13" s="118">
        <v>77396</v>
      </c>
      <c r="N13" s="44"/>
      <c r="O13" s="118"/>
      <c r="P13" s="118"/>
      <c r="Q13" s="119">
        <f t="shared" si="2"/>
        <v>77396</v>
      </c>
    </row>
    <row r="14" spans="1:17" ht="12.75">
      <c r="A14" s="173"/>
      <c r="B14" s="21" t="s">
        <v>726</v>
      </c>
      <c r="C14" s="118"/>
      <c r="D14" s="44"/>
      <c r="E14" s="118"/>
      <c r="F14" s="118"/>
      <c r="G14" s="119"/>
      <c r="H14" s="118">
        <v>1150000</v>
      </c>
      <c r="I14" s="44"/>
      <c r="J14" s="118"/>
      <c r="K14" s="118"/>
      <c r="L14" s="119">
        <f t="shared" si="1"/>
        <v>1150000</v>
      </c>
      <c r="M14" s="118">
        <v>1371350</v>
      </c>
      <c r="N14" s="44"/>
      <c r="O14" s="118"/>
      <c r="P14" s="118"/>
      <c r="Q14" s="119">
        <f t="shared" si="2"/>
        <v>1371350</v>
      </c>
    </row>
    <row r="15" spans="1:17" ht="12.75">
      <c r="A15" s="267"/>
      <c r="B15" s="268" t="s">
        <v>807</v>
      </c>
      <c r="C15" s="269">
        <v>-157376</v>
      </c>
      <c r="D15" s="269"/>
      <c r="E15" s="269"/>
      <c r="F15" s="269"/>
      <c r="G15" s="269">
        <f t="shared" si="0"/>
        <v>-157376</v>
      </c>
      <c r="H15" s="269"/>
      <c r="I15" s="269"/>
      <c r="J15" s="269"/>
      <c r="K15" s="269"/>
      <c r="L15" s="269">
        <f t="shared" si="1"/>
        <v>0</v>
      </c>
      <c r="M15" s="269"/>
      <c r="N15" s="269"/>
      <c r="O15" s="269"/>
      <c r="P15" s="269"/>
      <c r="Q15" s="269">
        <f t="shared" si="2"/>
        <v>0</v>
      </c>
    </row>
    <row r="16" spans="1:17" ht="12.75">
      <c r="A16" s="644" t="s">
        <v>576</v>
      </c>
      <c r="B16" s="645"/>
      <c r="C16" s="270">
        <f>SUM(C4:C15)</f>
        <v>1058146</v>
      </c>
      <c r="D16" s="270">
        <f>SUM(D4:D12)</f>
        <v>103072</v>
      </c>
      <c r="E16" s="270">
        <f>SUM(E4:E12)</f>
        <v>161675</v>
      </c>
      <c r="F16" s="270">
        <f>SUM(F4:F12)</f>
        <v>19050</v>
      </c>
      <c r="G16" s="270">
        <f t="shared" si="0"/>
        <v>1341943</v>
      </c>
      <c r="H16" s="270">
        <f>SUM(H4:H15)</f>
        <v>3814964</v>
      </c>
      <c r="I16" s="270">
        <f>SUM(I4:I12)</f>
        <v>114114</v>
      </c>
      <c r="J16" s="270">
        <f>SUM(J4:J12)</f>
        <v>220075</v>
      </c>
      <c r="K16" s="270">
        <f>SUM(K4:K12)</f>
        <v>23931</v>
      </c>
      <c r="L16" s="270">
        <f t="shared" si="1"/>
        <v>4173084</v>
      </c>
      <c r="M16" s="270">
        <f>SUM(M4:M15)</f>
        <v>3566842</v>
      </c>
      <c r="N16" s="270">
        <f>SUM(N4:N12)</f>
        <v>103366</v>
      </c>
      <c r="O16" s="270">
        <f>SUM(O4:O12)</f>
        <v>217301</v>
      </c>
      <c r="P16" s="270">
        <f>SUM(P4:P12)</f>
        <v>22298</v>
      </c>
      <c r="Q16" s="270">
        <f t="shared" si="2"/>
        <v>3909807</v>
      </c>
    </row>
    <row r="17" spans="1:17" ht="25.5">
      <c r="A17" s="1" t="s">
        <v>483</v>
      </c>
      <c r="B17" s="20" t="s">
        <v>484</v>
      </c>
      <c r="C17" s="118">
        <v>320053</v>
      </c>
      <c r="D17" s="118">
        <v>3000</v>
      </c>
      <c r="E17" s="118"/>
      <c r="F17" s="118"/>
      <c r="G17" s="119">
        <f>SUM(C17:F17)</f>
        <v>323053</v>
      </c>
      <c r="H17" s="118">
        <v>502618</v>
      </c>
      <c r="I17" s="118"/>
      <c r="J17" s="118">
        <v>5272</v>
      </c>
      <c r="K17" s="118"/>
      <c r="L17" s="119">
        <f t="shared" si="1"/>
        <v>507890</v>
      </c>
      <c r="M17" s="118">
        <v>506726</v>
      </c>
      <c r="N17" s="118"/>
      <c r="O17" s="118">
        <v>5273</v>
      </c>
      <c r="P17" s="118"/>
      <c r="Q17" s="119">
        <f t="shared" si="2"/>
        <v>511999</v>
      </c>
    </row>
    <row r="18" spans="1:17" ht="25.5">
      <c r="A18" s="1" t="s">
        <v>486</v>
      </c>
      <c r="B18" s="20" t="s">
        <v>485</v>
      </c>
      <c r="C18" s="118">
        <v>77211</v>
      </c>
      <c r="D18" s="118"/>
      <c r="E18" s="118"/>
      <c r="F18" s="118"/>
      <c r="G18" s="119">
        <f aca="true" t="shared" si="3" ref="G18:G26">SUM(C18:F18)</f>
        <v>77211</v>
      </c>
      <c r="H18" s="118">
        <v>1445025</v>
      </c>
      <c r="I18" s="118"/>
      <c r="J18" s="118"/>
      <c r="K18" s="118"/>
      <c r="L18" s="119">
        <f t="shared" si="1"/>
        <v>1445025</v>
      </c>
      <c r="M18" s="118">
        <v>1433493</v>
      </c>
      <c r="N18" s="118"/>
      <c r="O18" s="118"/>
      <c r="P18" s="118"/>
      <c r="Q18" s="119">
        <f t="shared" si="2"/>
        <v>1433493</v>
      </c>
    </row>
    <row r="19" spans="1:17" ht="12.75">
      <c r="A19" s="1" t="s">
        <v>489</v>
      </c>
      <c r="B19" s="20" t="s">
        <v>490</v>
      </c>
      <c r="C19" s="118">
        <v>135641</v>
      </c>
      <c r="D19" s="118"/>
      <c r="E19" s="118"/>
      <c r="F19" s="118"/>
      <c r="G19" s="119">
        <f t="shared" si="3"/>
        <v>135641</v>
      </c>
      <c r="H19" s="118">
        <v>142998</v>
      </c>
      <c r="I19" s="118"/>
      <c r="J19" s="118"/>
      <c r="K19" s="118"/>
      <c r="L19" s="119">
        <f t="shared" si="1"/>
        <v>142998</v>
      </c>
      <c r="M19" s="118">
        <v>143366</v>
      </c>
      <c r="N19" s="118"/>
      <c r="O19" s="118"/>
      <c r="P19" s="118"/>
      <c r="Q19" s="119">
        <f t="shared" si="2"/>
        <v>143366</v>
      </c>
    </row>
    <row r="20" spans="1:17" ht="12.75">
      <c r="A20" s="1" t="s">
        <v>491</v>
      </c>
      <c r="B20" s="20" t="s">
        <v>492</v>
      </c>
      <c r="C20" s="118">
        <v>266347</v>
      </c>
      <c r="D20" s="118"/>
      <c r="E20" s="118">
        <v>114906</v>
      </c>
      <c r="F20" s="118">
        <v>3895</v>
      </c>
      <c r="G20" s="119">
        <f t="shared" si="3"/>
        <v>385148</v>
      </c>
      <c r="H20" s="118">
        <v>268647</v>
      </c>
      <c r="I20" s="118">
        <v>76</v>
      </c>
      <c r="J20" s="118">
        <v>165179</v>
      </c>
      <c r="K20" s="118">
        <v>3716</v>
      </c>
      <c r="L20" s="119">
        <f t="shared" si="1"/>
        <v>437618</v>
      </c>
      <c r="M20" s="118">
        <v>100889</v>
      </c>
      <c r="N20" s="118">
        <v>75</v>
      </c>
      <c r="O20" s="118">
        <v>163822</v>
      </c>
      <c r="P20" s="118">
        <v>4344</v>
      </c>
      <c r="Q20" s="119">
        <f t="shared" si="2"/>
        <v>269130</v>
      </c>
    </row>
    <row r="21" spans="1:17" ht="12.75">
      <c r="A21" s="1" t="s">
        <v>495</v>
      </c>
      <c r="B21" s="20" t="s">
        <v>496</v>
      </c>
      <c r="C21" s="118">
        <v>0</v>
      </c>
      <c r="D21" s="118"/>
      <c r="E21" s="118"/>
      <c r="F21" s="118"/>
      <c r="G21" s="119">
        <f t="shared" si="3"/>
        <v>0</v>
      </c>
      <c r="H21" s="118">
        <v>2720</v>
      </c>
      <c r="I21" s="118"/>
      <c r="J21" s="118"/>
      <c r="K21" s="118"/>
      <c r="L21" s="119">
        <f t="shared" si="1"/>
        <v>2720</v>
      </c>
      <c r="M21" s="118">
        <v>1572</v>
      </c>
      <c r="N21" s="118"/>
      <c r="O21" s="118"/>
      <c r="P21" s="118"/>
      <c r="Q21" s="119">
        <f t="shared" si="2"/>
        <v>1572</v>
      </c>
    </row>
    <row r="22" spans="1:17" ht="12.75">
      <c r="A22" s="1" t="s">
        <v>497</v>
      </c>
      <c r="B22" s="20" t="s">
        <v>498</v>
      </c>
      <c r="C22" s="118">
        <v>0</v>
      </c>
      <c r="D22" s="118"/>
      <c r="E22" s="118"/>
      <c r="F22" s="118"/>
      <c r="G22" s="119">
        <f t="shared" si="3"/>
        <v>0</v>
      </c>
      <c r="H22" s="118">
        <v>329</v>
      </c>
      <c r="I22" s="118">
        <v>7952</v>
      </c>
      <c r="J22" s="118"/>
      <c r="K22" s="118">
        <v>1984</v>
      </c>
      <c r="L22" s="119">
        <f t="shared" si="1"/>
        <v>10265</v>
      </c>
      <c r="M22" s="118">
        <v>329</v>
      </c>
      <c r="N22" s="118">
        <v>7941</v>
      </c>
      <c r="O22" s="118"/>
      <c r="P22" s="118">
        <v>1705</v>
      </c>
      <c r="Q22" s="119">
        <f t="shared" si="2"/>
        <v>9975</v>
      </c>
    </row>
    <row r="23" spans="1:17" ht="25.5">
      <c r="A23" s="1" t="s">
        <v>501</v>
      </c>
      <c r="B23" s="20" t="s">
        <v>502</v>
      </c>
      <c r="C23" s="118">
        <v>131424</v>
      </c>
      <c r="D23" s="118"/>
      <c r="E23" s="118"/>
      <c r="F23" s="118"/>
      <c r="G23" s="119">
        <f t="shared" si="3"/>
        <v>131424</v>
      </c>
      <c r="H23" s="118">
        <v>146063</v>
      </c>
      <c r="I23" s="118">
        <v>40</v>
      </c>
      <c r="J23" s="118"/>
      <c r="K23" s="118"/>
      <c r="L23" s="119">
        <f t="shared" si="1"/>
        <v>146103</v>
      </c>
      <c r="M23" s="118">
        <v>146062</v>
      </c>
      <c r="N23" s="118">
        <v>40</v>
      </c>
      <c r="O23" s="118"/>
      <c r="P23" s="118"/>
      <c r="Q23" s="119">
        <f t="shared" si="2"/>
        <v>146102</v>
      </c>
    </row>
    <row r="24" spans="1:17" ht="12.75">
      <c r="A24" s="1" t="s">
        <v>505</v>
      </c>
      <c r="B24" s="21" t="s">
        <v>506</v>
      </c>
      <c r="C24" s="118">
        <v>284846</v>
      </c>
      <c r="D24" s="118">
        <v>3205</v>
      </c>
      <c r="E24" s="118">
        <v>1415</v>
      </c>
      <c r="F24" s="118">
        <v>0</v>
      </c>
      <c r="G24" s="119">
        <f t="shared" si="3"/>
        <v>289466</v>
      </c>
      <c r="H24" s="118">
        <v>322842</v>
      </c>
      <c r="I24" s="118">
        <v>5541</v>
      </c>
      <c r="J24" s="118">
        <v>1753</v>
      </c>
      <c r="K24" s="118">
        <v>329</v>
      </c>
      <c r="L24" s="119">
        <f t="shared" si="1"/>
        <v>330465</v>
      </c>
      <c r="M24" s="118">
        <v>325730</v>
      </c>
      <c r="N24" s="118">
        <v>5541</v>
      </c>
      <c r="O24" s="118">
        <v>1753</v>
      </c>
      <c r="P24" s="118">
        <v>329</v>
      </c>
      <c r="Q24" s="119">
        <f t="shared" si="2"/>
        <v>333353</v>
      </c>
    </row>
    <row r="25" spans="1:17" ht="12.75">
      <c r="A25" s="266"/>
      <c r="B25" s="21" t="s">
        <v>808</v>
      </c>
      <c r="C25" s="118">
        <v>0</v>
      </c>
      <c r="D25" s="118">
        <v>0</v>
      </c>
      <c r="E25" s="118">
        <v>0</v>
      </c>
      <c r="F25" s="118">
        <v>0</v>
      </c>
      <c r="G25" s="119"/>
      <c r="H25" s="118">
        <v>1150000</v>
      </c>
      <c r="I25" s="118"/>
      <c r="J25" s="118"/>
      <c r="K25" s="118"/>
      <c r="L25" s="119">
        <f t="shared" si="1"/>
        <v>1150000</v>
      </c>
      <c r="M25" s="118">
        <v>1352650</v>
      </c>
      <c r="N25" s="118"/>
      <c r="O25" s="118"/>
      <c r="P25" s="118"/>
      <c r="Q25" s="119">
        <f t="shared" si="2"/>
        <v>1352650</v>
      </c>
    </row>
    <row r="26" spans="1:17" ht="12.75">
      <c r="A26" s="644" t="s">
        <v>569</v>
      </c>
      <c r="B26" s="645"/>
      <c r="C26" s="270">
        <f>SUM(C17:C25)</f>
        <v>1215522</v>
      </c>
      <c r="D26" s="270">
        <f>SUM(D17:D24)</f>
        <v>6205</v>
      </c>
      <c r="E26" s="270">
        <f>SUM(E17:E24)</f>
        <v>116321</v>
      </c>
      <c r="F26" s="270">
        <f>SUM(F17:F24)</f>
        <v>3895</v>
      </c>
      <c r="G26" s="270">
        <f t="shared" si="3"/>
        <v>1341943</v>
      </c>
      <c r="H26" s="270">
        <f>SUM(H17:H25)</f>
        <v>3981242</v>
      </c>
      <c r="I26" s="270">
        <f>SUM(I17:I24)</f>
        <v>13609</v>
      </c>
      <c r="J26" s="270">
        <f>SUM(J17:J24)</f>
        <v>172204</v>
      </c>
      <c r="K26" s="270">
        <f>SUM(K17:K24)</f>
        <v>6029</v>
      </c>
      <c r="L26" s="270">
        <f t="shared" si="1"/>
        <v>4173084</v>
      </c>
      <c r="M26" s="270">
        <f>SUM(M17:M25)</f>
        <v>4010817</v>
      </c>
      <c r="N26" s="270">
        <f>SUM(N17:N24)</f>
        <v>13597</v>
      </c>
      <c r="O26" s="270">
        <f>SUM(O17:O24)</f>
        <v>170848</v>
      </c>
      <c r="P26" s="270">
        <f>SUM(P17:P24)</f>
        <v>6378</v>
      </c>
      <c r="Q26" s="270">
        <f t="shared" si="2"/>
        <v>4201640</v>
      </c>
    </row>
    <row r="27" spans="1:17" ht="12.75">
      <c r="A27" s="271"/>
      <c r="B27" s="272" t="s">
        <v>578</v>
      </c>
      <c r="C27" s="269"/>
      <c r="D27" s="269">
        <f>D29+D30</f>
        <v>96867</v>
      </c>
      <c r="E27" s="269">
        <v>45354</v>
      </c>
      <c r="F27" s="269">
        <v>15155</v>
      </c>
      <c r="G27" s="269">
        <f>SUM(C27:F27)</f>
        <v>157376</v>
      </c>
      <c r="H27" s="269"/>
      <c r="I27" s="269">
        <v>100505</v>
      </c>
      <c r="J27" s="269">
        <v>47871</v>
      </c>
      <c r="K27" s="269">
        <v>17902</v>
      </c>
      <c r="L27" s="269">
        <f t="shared" si="1"/>
        <v>166278</v>
      </c>
      <c r="M27" s="269"/>
      <c r="N27" s="269">
        <v>99717</v>
      </c>
      <c r="O27" s="269">
        <v>47871</v>
      </c>
      <c r="P27" s="269">
        <v>16725</v>
      </c>
      <c r="Q27" s="269">
        <f t="shared" si="2"/>
        <v>164313</v>
      </c>
    </row>
    <row r="28" spans="1:17" ht="12.75">
      <c r="A28" s="273" t="s">
        <v>667</v>
      </c>
      <c r="B28" s="274"/>
      <c r="C28" s="270">
        <f>SUM(C26:C27)</f>
        <v>1215522</v>
      </c>
      <c r="D28" s="270">
        <f>SUM(D26:D27)</f>
        <v>103072</v>
      </c>
      <c r="E28" s="270">
        <f>SUM(E26:E27)</f>
        <v>161675</v>
      </c>
      <c r="F28" s="270">
        <f>SUM(F26:F27)</f>
        <v>19050</v>
      </c>
      <c r="G28" s="270"/>
      <c r="H28" s="270">
        <f>H26</f>
        <v>3981242</v>
      </c>
      <c r="I28" s="270">
        <f>SUM(I26:I27)</f>
        <v>114114</v>
      </c>
      <c r="J28" s="270">
        <f>SUM(J26:J27)</f>
        <v>220075</v>
      </c>
      <c r="K28" s="270">
        <f>SUM(K26:K27)</f>
        <v>23931</v>
      </c>
      <c r="L28" s="270"/>
      <c r="M28" s="270">
        <f>M26</f>
        <v>4010817</v>
      </c>
      <c r="N28" s="270">
        <f>SUM(N26:N27)</f>
        <v>113314</v>
      </c>
      <c r="O28" s="270">
        <f>SUM(O26:O27)</f>
        <v>218719</v>
      </c>
      <c r="P28" s="270">
        <f>SUM(P26:P27)</f>
        <v>23103</v>
      </c>
      <c r="Q28" s="270"/>
    </row>
    <row r="29" spans="1:17" ht="12.75">
      <c r="A29" s="1"/>
      <c r="B29" s="21" t="s">
        <v>692</v>
      </c>
      <c r="C29" s="118"/>
      <c r="D29" s="118">
        <v>96867</v>
      </c>
      <c r="E29" s="118">
        <v>16721</v>
      </c>
      <c r="F29" s="118">
        <v>6037</v>
      </c>
      <c r="G29" s="119">
        <f>SUM(C29:F29)</f>
        <v>119625</v>
      </c>
      <c r="H29" s="118"/>
      <c r="I29" s="118">
        <v>-286</v>
      </c>
      <c r="J29" s="118">
        <v>295</v>
      </c>
      <c r="K29" s="118">
        <v>30</v>
      </c>
      <c r="L29" s="119">
        <f t="shared" si="1"/>
        <v>39</v>
      </c>
      <c r="M29" s="118"/>
      <c r="N29" s="118">
        <v>99717</v>
      </c>
      <c r="O29" s="118">
        <v>16721</v>
      </c>
      <c r="P29" s="118">
        <v>6037</v>
      </c>
      <c r="Q29" s="119">
        <f>SUM(M29:P29)</f>
        <v>122475</v>
      </c>
    </row>
    <row r="30" spans="1:17" ht="25.5">
      <c r="A30" s="1"/>
      <c r="B30" s="21" t="s">
        <v>693</v>
      </c>
      <c r="C30" s="118"/>
      <c r="D30" s="118">
        <v>0</v>
      </c>
      <c r="E30" s="118">
        <v>28633</v>
      </c>
      <c r="F30" s="118">
        <v>9118</v>
      </c>
      <c r="G30" s="119">
        <f>SUM(C30:F30)</f>
        <v>37751</v>
      </c>
      <c r="H30" s="118"/>
      <c r="I30" s="118">
        <v>0</v>
      </c>
      <c r="J30" s="118">
        <v>0</v>
      </c>
      <c r="K30" s="118"/>
      <c r="L30" s="119">
        <f>SUM(H30:K30)</f>
        <v>0</v>
      </c>
      <c r="M30" s="118"/>
      <c r="N30" s="118">
        <v>0</v>
      </c>
      <c r="O30" s="118">
        <v>31150</v>
      </c>
      <c r="P30" s="118">
        <v>17066</v>
      </c>
      <c r="Q30" s="119">
        <f>SUM(M30:P30)</f>
        <v>48216</v>
      </c>
    </row>
  </sheetData>
  <sheetProtection/>
  <mergeCells count="6">
    <mergeCell ref="M2:Q2"/>
    <mergeCell ref="A1:Q1"/>
    <mergeCell ref="A26:B26"/>
    <mergeCell ref="A16:B16"/>
    <mergeCell ref="C2:G2"/>
    <mergeCell ref="H2:L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 alignWithMargins="0">
    <oddHeader>&amp;R16. melléklet a 7/2015.(V.01.) önk. rendelethez 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"/>
  <sheetViews>
    <sheetView view="pageLayout" workbookViewId="0" topLeftCell="A1">
      <selection activeCell="O10" sqref="O10"/>
    </sheetView>
  </sheetViews>
  <sheetFormatPr defaultColWidth="9.140625" defaultRowHeight="12.75"/>
  <cols>
    <col min="1" max="1" width="20.140625" style="0" customWidth="1"/>
    <col min="3" max="13" width="9.28125" style="0" bestFit="1" customWidth="1"/>
    <col min="14" max="14" width="10.00390625" style="0" customWidth="1"/>
  </cols>
  <sheetData>
    <row r="1" spans="1:14" ht="18">
      <c r="A1" s="608" t="s">
        <v>562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</row>
    <row r="2" spans="1:14" ht="18">
      <c r="A2" s="650" t="s">
        <v>711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</row>
    <row r="3" spans="1:14" ht="12.75">
      <c r="A3" s="159" t="s">
        <v>543</v>
      </c>
      <c r="B3" s="156" t="s">
        <v>627</v>
      </c>
      <c r="C3" s="156" t="s">
        <v>628</v>
      </c>
      <c r="D3" s="156" t="s">
        <v>629</v>
      </c>
      <c r="E3" s="156" t="s">
        <v>701</v>
      </c>
      <c r="F3" s="156" t="s">
        <v>631</v>
      </c>
      <c r="G3" s="156" t="s">
        <v>632</v>
      </c>
      <c r="H3" s="156" t="s">
        <v>633</v>
      </c>
      <c r="I3" s="156" t="s">
        <v>634</v>
      </c>
      <c r="J3" s="156" t="s">
        <v>635</v>
      </c>
      <c r="K3" s="156" t="s">
        <v>702</v>
      </c>
      <c r="L3" s="156" t="s">
        <v>637</v>
      </c>
      <c r="M3" s="156" t="s">
        <v>638</v>
      </c>
      <c r="N3" s="156" t="s">
        <v>447</v>
      </c>
    </row>
    <row r="4" spans="1:14" ht="12.75">
      <c r="A4" s="160" t="s">
        <v>703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44"/>
    </row>
    <row r="5" spans="1:16" ht="38.25">
      <c r="A5" s="61" t="s">
        <v>712</v>
      </c>
      <c r="B5" s="52">
        <v>43328</v>
      </c>
      <c r="C5" s="52">
        <v>43328</v>
      </c>
      <c r="D5" s="52">
        <v>43328</v>
      </c>
      <c r="E5" s="52">
        <v>43328</v>
      </c>
      <c r="F5" s="52">
        <v>43328</v>
      </c>
      <c r="G5" s="52">
        <v>43328</v>
      </c>
      <c r="H5" s="52">
        <v>43328</v>
      </c>
      <c r="I5" s="52">
        <v>43328</v>
      </c>
      <c r="J5" s="52">
        <v>43328</v>
      </c>
      <c r="K5" s="52">
        <v>43328</v>
      </c>
      <c r="L5" s="52">
        <v>43328</v>
      </c>
      <c r="M5" s="52">
        <v>43332</v>
      </c>
      <c r="N5" s="144">
        <f aca="true" t="shared" si="0" ref="N5:N11">SUM(B5:M5)</f>
        <v>519940</v>
      </c>
      <c r="O5" s="285"/>
      <c r="P5" s="275"/>
    </row>
    <row r="6" spans="1:16" ht="25.5">
      <c r="A6" s="61" t="s">
        <v>713</v>
      </c>
      <c r="B6" s="52">
        <v>11916</v>
      </c>
      <c r="C6" s="52">
        <v>11916</v>
      </c>
      <c r="D6" s="52">
        <v>11916</v>
      </c>
      <c r="E6" s="52">
        <v>11916</v>
      </c>
      <c r="F6" s="52">
        <v>11916</v>
      </c>
      <c r="G6" s="52">
        <v>11916</v>
      </c>
      <c r="H6" s="52">
        <v>11917</v>
      </c>
      <c r="I6" s="52">
        <v>11917</v>
      </c>
      <c r="J6" s="52">
        <v>11917</v>
      </c>
      <c r="K6" s="52">
        <v>11917</v>
      </c>
      <c r="L6" s="52">
        <v>11917</v>
      </c>
      <c r="M6" s="52">
        <v>12285</v>
      </c>
      <c r="N6" s="144">
        <f t="shared" si="0"/>
        <v>143366</v>
      </c>
      <c r="O6" s="285"/>
      <c r="P6" s="275"/>
    </row>
    <row r="7" spans="1:16" ht="12.75">
      <c r="A7" s="61" t="s">
        <v>714</v>
      </c>
      <c r="B7" s="52">
        <v>22427</v>
      </c>
      <c r="C7" s="52">
        <v>22427</v>
      </c>
      <c r="D7" s="52">
        <v>22427</v>
      </c>
      <c r="E7" s="52">
        <v>22427</v>
      </c>
      <c r="F7" s="52">
        <v>22427</v>
      </c>
      <c r="G7" s="52">
        <v>22427</v>
      </c>
      <c r="H7" s="52">
        <v>22427</v>
      </c>
      <c r="I7" s="52">
        <v>22427</v>
      </c>
      <c r="J7" s="52">
        <v>22427</v>
      </c>
      <c r="K7" s="52">
        <v>22427</v>
      </c>
      <c r="L7" s="52">
        <v>22427</v>
      </c>
      <c r="M7" s="52">
        <v>22434</v>
      </c>
      <c r="N7" s="144">
        <f t="shared" si="0"/>
        <v>269131</v>
      </c>
      <c r="O7" s="285"/>
      <c r="P7" s="275"/>
    </row>
    <row r="8" spans="1:16" ht="23.25" customHeight="1">
      <c r="A8" s="61" t="s">
        <v>716</v>
      </c>
      <c r="B8" s="52"/>
      <c r="C8" s="52"/>
      <c r="D8" s="52">
        <v>29220</v>
      </c>
      <c r="E8" s="52"/>
      <c r="F8" s="52"/>
      <c r="G8" s="52">
        <v>29220</v>
      </c>
      <c r="H8" s="52"/>
      <c r="I8" s="52">
        <v>29220</v>
      </c>
      <c r="J8" s="52"/>
      <c r="K8" s="52">
        <v>29220</v>
      </c>
      <c r="L8" s="52"/>
      <c r="M8" s="52">
        <v>29222</v>
      </c>
      <c r="N8" s="144">
        <f t="shared" si="0"/>
        <v>146102</v>
      </c>
      <c r="O8" s="285"/>
      <c r="P8" s="275"/>
    </row>
    <row r="9" spans="1:16" ht="25.5">
      <c r="A9" s="61" t="s">
        <v>717</v>
      </c>
      <c r="B9" s="52"/>
      <c r="C9" s="52"/>
      <c r="D9" s="52"/>
      <c r="E9" s="52"/>
      <c r="F9" s="52">
        <v>735</v>
      </c>
      <c r="G9" s="52"/>
      <c r="H9" s="52"/>
      <c r="I9" s="52">
        <v>736</v>
      </c>
      <c r="J9" s="52"/>
      <c r="K9" s="52">
        <v>371</v>
      </c>
      <c r="L9" s="52"/>
      <c r="M9" s="52">
        <v>927</v>
      </c>
      <c r="N9" s="144">
        <f>SUM(H9:M9)</f>
        <v>2034</v>
      </c>
      <c r="O9" s="285"/>
      <c r="P9" s="275"/>
    </row>
    <row r="10" spans="1:16" ht="25.5">
      <c r="A10" s="61" t="s">
        <v>715</v>
      </c>
      <c r="B10" s="52">
        <v>140051</v>
      </c>
      <c r="C10" s="52">
        <v>140051</v>
      </c>
      <c r="D10" s="52">
        <v>140051</v>
      </c>
      <c r="E10" s="52">
        <v>140052</v>
      </c>
      <c r="F10" s="52">
        <v>140052</v>
      </c>
      <c r="G10" s="52">
        <v>140052</v>
      </c>
      <c r="H10" s="52">
        <v>140052</v>
      </c>
      <c r="I10" s="52">
        <v>140052</v>
      </c>
      <c r="J10" s="52">
        <v>140052</v>
      </c>
      <c r="K10" s="52"/>
      <c r="L10" s="52">
        <v>220000</v>
      </c>
      <c r="M10" s="52">
        <v>205538</v>
      </c>
      <c r="N10" s="144">
        <f t="shared" si="0"/>
        <v>1686003</v>
      </c>
      <c r="O10" s="285"/>
      <c r="P10" s="275"/>
    </row>
    <row r="11" spans="1:16" ht="63.75">
      <c r="A11" s="61" t="s">
        <v>822</v>
      </c>
      <c r="B11" s="52">
        <v>12352</v>
      </c>
      <c r="C11" s="52">
        <v>12352</v>
      </c>
      <c r="D11" s="52">
        <v>12352</v>
      </c>
      <c r="E11" s="52">
        <v>12352</v>
      </c>
      <c r="F11" s="52">
        <v>12352</v>
      </c>
      <c r="G11" s="52">
        <v>12352</v>
      </c>
      <c r="H11" s="52">
        <v>12352</v>
      </c>
      <c r="I11" s="52">
        <v>12352</v>
      </c>
      <c r="J11" s="52">
        <v>12352</v>
      </c>
      <c r="K11" s="52">
        <v>12352</v>
      </c>
      <c r="L11" s="52">
        <v>12352</v>
      </c>
      <c r="M11" s="52">
        <v>1299193</v>
      </c>
      <c r="N11" s="144">
        <f t="shared" si="0"/>
        <v>1435065</v>
      </c>
      <c r="O11" s="285"/>
      <c r="P11" s="275"/>
    </row>
    <row r="12" spans="1:16" ht="25.5">
      <c r="A12" s="172" t="s">
        <v>704</v>
      </c>
      <c r="B12" s="171">
        <f aca="true" t="shared" si="1" ref="B12:N12">SUM(B5:B11)</f>
        <v>230074</v>
      </c>
      <c r="C12" s="171">
        <f t="shared" si="1"/>
        <v>230074</v>
      </c>
      <c r="D12" s="171">
        <f t="shared" si="1"/>
        <v>259294</v>
      </c>
      <c r="E12" s="171">
        <f t="shared" si="1"/>
        <v>230075</v>
      </c>
      <c r="F12" s="171">
        <f t="shared" si="1"/>
        <v>230810</v>
      </c>
      <c r="G12" s="171">
        <f t="shared" si="1"/>
        <v>259295</v>
      </c>
      <c r="H12" s="171">
        <f t="shared" si="1"/>
        <v>230076</v>
      </c>
      <c r="I12" s="171">
        <f t="shared" si="1"/>
        <v>260032</v>
      </c>
      <c r="J12" s="171">
        <f t="shared" si="1"/>
        <v>230076</v>
      </c>
      <c r="K12" s="171">
        <f t="shared" si="1"/>
        <v>119615</v>
      </c>
      <c r="L12" s="171">
        <f t="shared" si="1"/>
        <v>310024</v>
      </c>
      <c r="M12" s="171">
        <f t="shared" si="1"/>
        <v>1612931</v>
      </c>
      <c r="N12" s="171">
        <f t="shared" si="1"/>
        <v>4201641</v>
      </c>
      <c r="O12" s="4"/>
      <c r="P12" s="287"/>
    </row>
    <row r="13" spans="1:16" ht="12.75">
      <c r="A13" s="160" t="s">
        <v>705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44"/>
      <c r="O13" s="275"/>
      <c r="P13" s="275"/>
    </row>
    <row r="14" spans="1:16" ht="25.5">
      <c r="A14" s="61" t="s">
        <v>706</v>
      </c>
      <c r="B14" s="52">
        <v>78739</v>
      </c>
      <c r="C14" s="52">
        <v>78739</v>
      </c>
      <c r="D14" s="52">
        <v>78739</v>
      </c>
      <c r="E14" s="52">
        <v>78739</v>
      </c>
      <c r="F14" s="52">
        <v>78739</v>
      </c>
      <c r="G14" s="52">
        <v>78739</v>
      </c>
      <c r="H14" s="52">
        <v>78739</v>
      </c>
      <c r="I14" s="52">
        <v>78739</v>
      </c>
      <c r="J14" s="52">
        <v>78739</v>
      </c>
      <c r="K14" s="52">
        <v>78739</v>
      </c>
      <c r="L14" s="52">
        <v>78739</v>
      </c>
      <c r="M14" s="52">
        <v>78745</v>
      </c>
      <c r="N14" s="42">
        <f aca="true" t="shared" si="2" ref="N14:N20">SUM(B14:M14)</f>
        <v>944874</v>
      </c>
      <c r="O14" s="285"/>
      <c r="P14" s="275"/>
    </row>
    <row r="15" spans="1:16" ht="25.5">
      <c r="A15" s="61" t="s">
        <v>718</v>
      </c>
      <c r="B15" s="52"/>
      <c r="C15" s="52"/>
      <c r="D15" s="52">
        <v>6738</v>
      </c>
      <c r="E15" s="52"/>
      <c r="F15" s="52"/>
      <c r="G15" s="52">
        <v>6738</v>
      </c>
      <c r="H15" s="52"/>
      <c r="I15" s="52"/>
      <c r="J15" s="52">
        <v>1739</v>
      </c>
      <c r="K15" s="52">
        <v>5302</v>
      </c>
      <c r="L15" s="52">
        <v>1610</v>
      </c>
      <c r="M15" s="52">
        <v>16739</v>
      </c>
      <c r="N15" s="144">
        <f t="shared" si="2"/>
        <v>38866</v>
      </c>
      <c r="O15" s="285"/>
      <c r="P15" s="275"/>
    </row>
    <row r="16" spans="1:16" ht="36.75" customHeight="1">
      <c r="A16" s="61" t="s">
        <v>804</v>
      </c>
      <c r="B16" s="62">
        <v>103333</v>
      </c>
      <c r="C16" s="62">
        <v>103333</v>
      </c>
      <c r="D16" s="62">
        <v>77396</v>
      </c>
      <c r="E16" s="62">
        <v>103333</v>
      </c>
      <c r="F16" s="62">
        <v>103333</v>
      </c>
      <c r="G16" s="62">
        <v>103333</v>
      </c>
      <c r="H16" s="62">
        <v>103333</v>
      </c>
      <c r="I16" s="62">
        <v>103334</v>
      </c>
      <c r="J16" s="62">
        <v>103334</v>
      </c>
      <c r="K16" s="62">
        <v>103334</v>
      </c>
      <c r="L16" s="62">
        <v>220000</v>
      </c>
      <c r="M16" s="62">
        <v>221350</v>
      </c>
      <c r="N16" s="145">
        <f t="shared" si="2"/>
        <v>1448746</v>
      </c>
      <c r="O16" s="286"/>
      <c r="P16" s="275"/>
    </row>
    <row r="17" spans="1:16" ht="12.75">
      <c r="A17" s="61" t="s">
        <v>707</v>
      </c>
      <c r="B17" s="52"/>
      <c r="C17" s="52"/>
      <c r="D17" s="52">
        <v>71681</v>
      </c>
      <c r="E17" s="52">
        <v>71681</v>
      </c>
      <c r="F17" s="52">
        <v>5523</v>
      </c>
      <c r="G17" s="52">
        <v>5523</v>
      </c>
      <c r="H17" s="52">
        <v>5523</v>
      </c>
      <c r="I17" s="52">
        <v>5523</v>
      </c>
      <c r="J17" s="52">
        <v>5523</v>
      </c>
      <c r="K17" s="52">
        <v>15226</v>
      </c>
      <c r="L17" s="52">
        <v>21596</v>
      </c>
      <c r="M17" s="52">
        <v>58387</v>
      </c>
      <c r="N17" s="144">
        <f t="shared" si="2"/>
        <v>266186</v>
      </c>
      <c r="O17" s="285"/>
      <c r="P17" s="275"/>
    </row>
    <row r="18" spans="1:16" ht="25.5">
      <c r="A18" s="61" t="s">
        <v>708</v>
      </c>
      <c r="B18" s="52">
        <v>35271</v>
      </c>
      <c r="C18" s="52">
        <v>35271</v>
      </c>
      <c r="D18" s="52">
        <v>35271</v>
      </c>
      <c r="E18" s="52">
        <v>35271</v>
      </c>
      <c r="F18" s="52">
        <v>35271</v>
      </c>
      <c r="G18" s="52">
        <v>35271</v>
      </c>
      <c r="H18" s="52">
        <v>35271</v>
      </c>
      <c r="I18" s="52">
        <v>35271</v>
      </c>
      <c r="J18" s="52">
        <v>35272</v>
      </c>
      <c r="K18" s="52">
        <v>46797</v>
      </c>
      <c r="L18" s="52">
        <v>46797</v>
      </c>
      <c r="M18" s="52">
        <v>449138</v>
      </c>
      <c r="N18" s="144">
        <f t="shared" si="2"/>
        <v>860172</v>
      </c>
      <c r="O18" s="285"/>
      <c r="P18" s="275"/>
    </row>
    <row r="19" spans="1:16" ht="25.5">
      <c r="A19" s="61" t="s">
        <v>539</v>
      </c>
      <c r="B19" s="52">
        <v>18793</v>
      </c>
      <c r="C19" s="52">
        <v>18793</v>
      </c>
      <c r="D19" s="52">
        <v>18793</v>
      </c>
      <c r="E19" s="52">
        <v>18793</v>
      </c>
      <c r="F19" s="52">
        <v>18793</v>
      </c>
      <c r="G19" s="52">
        <v>18793</v>
      </c>
      <c r="H19" s="52">
        <v>18793</v>
      </c>
      <c r="I19" s="52">
        <v>18793</v>
      </c>
      <c r="J19" s="52">
        <v>18793</v>
      </c>
      <c r="K19" s="52">
        <v>18793</v>
      </c>
      <c r="L19" s="52">
        <v>18793</v>
      </c>
      <c r="M19" s="52">
        <v>18794</v>
      </c>
      <c r="N19" s="144">
        <f t="shared" si="2"/>
        <v>225517</v>
      </c>
      <c r="O19" s="285"/>
      <c r="P19" s="275"/>
    </row>
    <row r="20" spans="1:16" ht="25.5">
      <c r="A20" s="172" t="s">
        <v>709</v>
      </c>
      <c r="B20" s="171">
        <f>SUM(B14:B19)-B15</f>
        <v>236136</v>
      </c>
      <c r="C20" s="171">
        <f>SUM(C14:C19)-C15</f>
        <v>236136</v>
      </c>
      <c r="D20" s="171">
        <f aca="true" t="shared" si="3" ref="D20:M20">SUM(D14:D19)-D15</f>
        <v>281880</v>
      </c>
      <c r="E20" s="171">
        <f t="shared" si="3"/>
        <v>307817</v>
      </c>
      <c r="F20" s="171">
        <f t="shared" si="3"/>
        <v>241659</v>
      </c>
      <c r="G20" s="171">
        <f t="shared" si="3"/>
        <v>241659</v>
      </c>
      <c r="H20" s="171">
        <f t="shared" si="3"/>
        <v>241659</v>
      </c>
      <c r="I20" s="171">
        <f t="shared" si="3"/>
        <v>241660</v>
      </c>
      <c r="J20" s="171">
        <f t="shared" si="3"/>
        <v>241661</v>
      </c>
      <c r="K20" s="171">
        <f t="shared" si="3"/>
        <v>262889</v>
      </c>
      <c r="L20" s="171">
        <f t="shared" si="3"/>
        <v>385925</v>
      </c>
      <c r="M20" s="171">
        <f t="shared" si="3"/>
        <v>826414</v>
      </c>
      <c r="N20" s="171">
        <f t="shared" si="2"/>
        <v>3745495</v>
      </c>
      <c r="O20" s="4"/>
      <c r="P20" s="275"/>
    </row>
    <row r="21" spans="1:14" ht="38.25">
      <c r="A21" s="146" t="s">
        <v>710</v>
      </c>
      <c r="B21" s="52">
        <f aca="true" t="shared" si="4" ref="B21:M21">B12-B20</f>
        <v>-6062</v>
      </c>
      <c r="C21" s="52">
        <f t="shared" si="4"/>
        <v>-6062</v>
      </c>
      <c r="D21" s="52">
        <f t="shared" si="4"/>
        <v>-22586</v>
      </c>
      <c r="E21" s="52">
        <f t="shared" si="4"/>
        <v>-77742</v>
      </c>
      <c r="F21" s="52">
        <f t="shared" si="4"/>
        <v>-10849</v>
      </c>
      <c r="G21" s="52">
        <f t="shared" si="4"/>
        <v>17636</v>
      </c>
      <c r="H21" s="52">
        <f t="shared" si="4"/>
        <v>-11583</v>
      </c>
      <c r="I21" s="52">
        <f t="shared" si="4"/>
        <v>18372</v>
      </c>
      <c r="J21" s="52">
        <f t="shared" si="4"/>
        <v>-11585</v>
      </c>
      <c r="K21" s="52">
        <f t="shared" si="4"/>
        <v>-143274</v>
      </c>
      <c r="L21" s="52">
        <f t="shared" si="4"/>
        <v>-75901</v>
      </c>
      <c r="M21" s="52">
        <f t="shared" si="4"/>
        <v>786517</v>
      </c>
      <c r="N21" s="144"/>
    </row>
  </sheetData>
  <sheetProtection/>
  <mergeCells count="2">
    <mergeCell ref="A1:N1"/>
    <mergeCell ref="A2:N2"/>
  </mergeCells>
  <printOptions headings="1"/>
  <pageMargins left="0.7" right="0.7" top="0.75" bottom="0.75" header="0.3" footer="0.3"/>
  <pageSetup horizontalDpi="600" verticalDpi="600" orientation="landscape" paperSize="9" scale="86" r:id="rId1"/>
  <headerFooter alignWithMargins="0">
    <oddHeader>&amp;R17. melléklet a 7/2015.(V.01.) önk. rendelethez 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4" sqref="A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98717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view="pageLayout" workbookViewId="0" topLeftCell="A1">
      <selection activeCell="A16" sqref="A16"/>
    </sheetView>
  </sheetViews>
  <sheetFormatPr defaultColWidth="9.140625" defaultRowHeight="12.75"/>
  <cols>
    <col min="1" max="1" width="66.28125" style="0" customWidth="1"/>
    <col min="3" max="4" width="13.421875" style="0" customWidth="1"/>
    <col min="5" max="5" width="13.00390625" style="0" customWidth="1"/>
  </cols>
  <sheetData>
    <row r="1" spans="1:6" ht="15.75">
      <c r="A1" s="654" t="s">
        <v>63</v>
      </c>
      <c r="B1" s="654"/>
      <c r="C1" s="654"/>
      <c r="D1" s="654"/>
      <c r="E1" s="654"/>
      <c r="F1" s="654"/>
    </row>
    <row r="2" spans="1:6" ht="15.75">
      <c r="A2" s="654" t="s">
        <v>64</v>
      </c>
      <c r="B2" s="654"/>
      <c r="C2" s="654"/>
      <c r="D2" s="654"/>
      <c r="E2" s="654"/>
      <c r="F2" s="654"/>
    </row>
    <row r="3" spans="1:6" ht="12.75">
      <c r="A3" s="655" t="s">
        <v>35</v>
      </c>
      <c r="B3" s="655"/>
      <c r="C3" s="655"/>
      <c r="D3" s="655"/>
      <c r="E3" s="655"/>
      <c r="F3" s="655"/>
    </row>
    <row r="4" spans="1:6" s="3" customFormat="1" ht="12.75">
      <c r="A4" s="454" t="s">
        <v>543</v>
      </c>
      <c r="B4" s="455" t="s">
        <v>557</v>
      </c>
      <c r="C4" s="456" t="s">
        <v>65</v>
      </c>
      <c r="D4" s="457" t="s">
        <v>66</v>
      </c>
      <c r="E4" s="458" t="s">
        <v>67</v>
      </c>
      <c r="F4" s="457" t="s">
        <v>68</v>
      </c>
    </row>
    <row r="5" spans="1:6" ht="12.75">
      <c r="A5" s="421">
        <v>1</v>
      </c>
      <c r="B5" s="422">
        <v>2</v>
      </c>
      <c r="C5" s="420">
        <v>3</v>
      </c>
      <c r="D5" s="423">
        <v>4</v>
      </c>
      <c r="E5" s="423">
        <v>5</v>
      </c>
      <c r="F5" s="424"/>
    </row>
    <row r="6" spans="1:6" ht="12.75">
      <c r="A6" s="652" t="s">
        <v>69</v>
      </c>
      <c r="B6" s="653"/>
      <c r="C6" s="653"/>
      <c r="D6" s="653"/>
      <c r="E6" s="653"/>
      <c r="F6" s="653"/>
    </row>
    <row r="7" spans="1:6" ht="12.75">
      <c r="A7" s="425" t="s">
        <v>484</v>
      </c>
      <c r="B7" s="426">
        <v>1</v>
      </c>
      <c r="C7" s="427">
        <v>318775</v>
      </c>
      <c r="D7" s="428">
        <v>400000</v>
      </c>
      <c r="E7" s="428">
        <v>400000</v>
      </c>
      <c r="F7" s="428">
        <v>400000</v>
      </c>
    </row>
    <row r="8" spans="1:6" ht="12.75">
      <c r="A8" s="425" t="s">
        <v>490</v>
      </c>
      <c r="B8" s="426">
        <v>2</v>
      </c>
      <c r="C8" s="427">
        <v>71683</v>
      </c>
      <c r="D8" s="428"/>
      <c r="E8" s="428"/>
      <c r="F8" s="428"/>
    </row>
    <row r="9" spans="1:6" ht="12.75">
      <c r="A9" s="425" t="s">
        <v>492</v>
      </c>
      <c r="B9" s="426">
        <v>3</v>
      </c>
      <c r="C9" s="427">
        <v>269131</v>
      </c>
      <c r="D9" s="428">
        <v>200000</v>
      </c>
      <c r="E9" s="428">
        <v>200000</v>
      </c>
      <c r="F9" s="428">
        <v>213000</v>
      </c>
    </row>
    <row r="10" spans="1:6" ht="12.75">
      <c r="A10" s="425" t="s">
        <v>498</v>
      </c>
      <c r="B10" s="426">
        <v>4</v>
      </c>
      <c r="C10" s="427">
        <v>201165</v>
      </c>
      <c r="D10" s="428"/>
      <c r="E10" s="428"/>
      <c r="F10" s="428"/>
    </row>
    <row r="11" spans="1:6" ht="25.5">
      <c r="A11" s="425" t="s">
        <v>70</v>
      </c>
      <c r="B11" s="426">
        <v>5</v>
      </c>
      <c r="C11" s="427">
        <v>84120</v>
      </c>
      <c r="D11" s="428">
        <v>100000</v>
      </c>
      <c r="E11" s="428">
        <v>100000</v>
      </c>
      <c r="F11" s="428">
        <v>100000</v>
      </c>
    </row>
    <row r="12" spans="1:6" ht="12.75">
      <c r="A12" s="429" t="s">
        <v>71</v>
      </c>
      <c r="B12" s="430">
        <v>6</v>
      </c>
      <c r="C12" s="435">
        <f>SUM(C7:C11)</f>
        <v>944874</v>
      </c>
      <c r="D12" s="431">
        <f>SUM(D7:D11)</f>
        <v>700000</v>
      </c>
      <c r="E12" s="431">
        <f>SUM(E7:E11)</f>
        <v>700000</v>
      </c>
      <c r="F12" s="431">
        <f>SUM(F7:F11)</f>
        <v>713000</v>
      </c>
    </row>
    <row r="13" spans="1:6" ht="12.75">
      <c r="A13" s="425" t="s">
        <v>448</v>
      </c>
      <c r="B13" s="426">
        <v>7</v>
      </c>
      <c r="C13" s="427">
        <v>272047</v>
      </c>
      <c r="D13" s="428">
        <v>150000</v>
      </c>
      <c r="E13" s="428">
        <v>150000</v>
      </c>
      <c r="F13" s="428">
        <v>150000</v>
      </c>
    </row>
    <row r="14" spans="1:6" ht="12.75">
      <c r="A14" s="425" t="s">
        <v>522</v>
      </c>
      <c r="B14" s="426">
        <v>8</v>
      </c>
      <c r="C14" s="427">
        <v>59413</v>
      </c>
      <c r="D14" s="428">
        <v>42000</v>
      </c>
      <c r="E14" s="428">
        <v>43000</v>
      </c>
      <c r="F14" s="428">
        <v>43000</v>
      </c>
    </row>
    <row r="15" spans="1:6" ht="12.75">
      <c r="A15" s="425" t="s">
        <v>445</v>
      </c>
      <c r="B15" s="426">
        <v>9</v>
      </c>
      <c r="C15" s="427">
        <v>408760</v>
      </c>
      <c r="D15" s="428">
        <v>268000</v>
      </c>
      <c r="E15" s="428">
        <v>257000</v>
      </c>
      <c r="F15" s="428">
        <v>270000</v>
      </c>
    </row>
    <row r="16" spans="1:6" ht="12.75">
      <c r="A16" s="425" t="s">
        <v>530</v>
      </c>
      <c r="B16" s="426">
        <v>10</v>
      </c>
      <c r="C16" s="427">
        <v>46952</v>
      </c>
      <c r="D16" s="428">
        <v>20000</v>
      </c>
      <c r="E16" s="428">
        <v>20000</v>
      </c>
      <c r="F16" s="462">
        <v>20000</v>
      </c>
    </row>
    <row r="17" spans="1:6" ht="12.75">
      <c r="A17" s="425" t="s">
        <v>531</v>
      </c>
      <c r="B17" s="426">
        <v>11</v>
      </c>
      <c r="C17" s="427">
        <v>157702</v>
      </c>
      <c r="D17" s="428">
        <v>220000</v>
      </c>
      <c r="E17" s="428">
        <v>230000</v>
      </c>
      <c r="F17" s="462">
        <v>230000</v>
      </c>
    </row>
    <row r="18" spans="1:6" ht="12.75">
      <c r="A18" s="425" t="s">
        <v>532</v>
      </c>
      <c r="B18" s="426">
        <v>12</v>
      </c>
      <c r="C18" s="427">
        <v>15885</v>
      </c>
      <c r="D18" s="428">
        <v>150000</v>
      </c>
      <c r="E18" s="428">
        <v>150000</v>
      </c>
      <c r="F18" s="428">
        <v>150000</v>
      </c>
    </row>
    <row r="19" spans="1:6" ht="12.75">
      <c r="A19" s="425" t="s">
        <v>534</v>
      </c>
      <c r="B19" s="426">
        <v>13</v>
      </c>
      <c r="C19" s="427">
        <v>11817</v>
      </c>
      <c r="D19" s="428">
        <v>5000</v>
      </c>
      <c r="E19" s="428">
        <v>5000</v>
      </c>
      <c r="F19" s="428">
        <v>5000</v>
      </c>
    </row>
    <row r="20" spans="1:6" ht="12.75">
      <c r="A20" s="425" t="s">
        <v>537</v>
      </c>
      <c r="B20" s="426">
        <v>14</v>
      </c>
      <c r="C20" s="427">
        <v>0</v>
      </c>
      <c r="D20" s="428"/>
      <c r="E20" s="424"/>
      <c r="F20" s="424"/>
    </row>
    <row r="21" spans="1:6" ht="12.75">
      <c r="A21" s="429" t="s">
        <v>72</v>
      </c>
      <c r="B21" s="430">
        <v>15</v>
      </c>
      <c r="C21" s="435">
        <f>C13+C14+C15+C16+C17</f>
        <v>944874</v>
      </c>
      <c r="D21" s="435">
        <f>D13+D14+D15+D16+D17</f>
        <v>700000</v>
      </c>
      <c r="E21" s="431">
        <f>SUM(E13:E17)</f>
        <v>700000</v>
      </c>
      <c r="F21" s="431">
        <f>SUM(F13:F17)</f>
        <v>713000</v>
      </c>
    </row>
    <row r="22" spans="1:6" ht="12.75">
      <c r="A22" s="652" t="s">
        <v>73</v>
      </c>
      <c r="B22" s="653"/>
      <c r="C22" s="653"/>
      <c r="D22" s="653"/>
      <c r="E22" s="653"/>
      <c r="F22" s="653"/>
    </row>
    <row r="23" spans="1:6" ht="12.75">
      <c r="A23" s="425" t="s">
        <v>485</v>
      </c>
      <c r="B23" s="432" t="s">
        <v>74</v>
      </c>
      <c r="C23" s="433"/>
      <c r="D23" s="424"/>
      <c r="E23" s="424"/>
      <c r="F23" s="424"/>
    </row>
    <row r="24" spans="1:6" ht="12.75">
      <c r="A24" s="425" t="s">
        <v>496</v>
      </c>
      <c r="B24" s="432" t="s">
        <v>75</v>
      </c>
      <c r="C24" s="427">
        <v>75289</v>
      </c>
      <c r="D24" s="428">
        <v>318000</v>
      </c>
      <c r="E24" s="428">
        <v>320000</v>
      </c>
      <c r="F24" s="428">
        <v>320000</v>
      </c>
    </row>
    <row r="25" spans="1:6" ht="12.75">
      <c r="A25" s="425" t="s">
        <v>502</v>
      </c>
      <c r="B25" s="432" t="s">
        <v>76</v>
      </c>
      <c r="C25" s="427">
        <v>1579595</v>
      </c>
      <c r="D25" s="428">
        <v>132000</v>
      </c>
      <c r="E25" s="428">
        <v>135000</v>
      </c>
      <c r="F25" s="428">
        <v>135000</v>
      </c>
    </row>
    <row r="26" spans="1:6" ht="12.75">
      <c r="A26" s="425" t="s">
        <v>508</v>
      </c>
      <c r="B26" s="432" t="s">
        <v>77</v>
      </c>
      <c r="C26" s="427">
        <v>249233</v>
      </c>
      <c r="D26" s="428">
        <v>85000</v>
      </c>
      <c r="E26" s="428">
        <v>75000</v>
      </c>
      <c r="F26" s="428">
        <v>65000</v>
      </c>
    </row>
    <row r="27" spans="1:6" ht="12.75">
      <c r="A27" s="425" t="s">
        <v>729</v>
      </c>
      <c r="B27" s="432"/>
      <c r="C27" s="427">
        <v>1352650</v>
      </c>
      <c r="D27" s="428"/>
      <c r="E27" s="428"/>
      <c r="F27" s="428"/>
    </row>
    <row r="28" spans="1:6" ht="12.75">
      <c r="A28" s="429" t="s">
        <v>78</v>
      </c>
      <c r="B28" s="432" t="s">
        <v>79</v>
      </c>
      <c r="C28" s="434">
        <f>SUM(C24:C27)</f>
        <v>3256767</v>
      </c>
      <c r="D28" s="434">
        <f>SUM(D24:D26)</f>
        <v>535000</v>
      </c>
      <c r="E28" s="459">
        <f>SUM(E24:E26)</f>
        <v>530000</v>
      </c>
      <c r="F28" s="431">
        <f>SUM(F24:F26)</f>
        <v>520000</v>
      </c>
    </row>
    <row r="29" spans="1:6" ht="12.75">
      <c r="A29" s="425" t="s">
        <v>80</v>
      </c>
      <c r="B29" s="432" t="s">
        <v>81</v>
      </c>
      <c r="C29" s="427">
        <v>860172</v>
      </c>
      <c r="D29" s="428">
        <v>380000</v>
      </c>
      <c r="E29" s="428">
        <v>380000</v>
      </c>
      <c r="F29" s="428">
        <v>380000</v>
      </c>
    </row>
    <row r="30" spans="1:6" ht="12.75">
      <c r="A30" s="425" t="s">
        <v>82</v>
      </c>
      <c r="B30" s="432" t="s">
        <v>83</v>
      </c>
      <c r="C30" s="427">
        <v>266186</v>
      </c>
      <c r="D30" s="428">
        <v>55000</v>
      </c>
      <c r="E30" s="428">
        <v>55000</v>
      </c>
      <c r="F30" s="428">
        <v>40000</v>
      </c>
    </row>
    <row r="31" spans="1:6" ht="12.75">
      <c r="A31" s="425" t="s">
        <v>539</v>
      </c>
      <c r="B31" s="432" t="s">
        <v>84</v>
      </c>
      <c r="C31" s="427">
        <v>225517</v>
      </c>
      <c r="D31" s="428">
        <v>100000</v>
      </c>
      <c r="E31" s="428">
        <v>95000</v>
      </c>
      <c r="F31" s="428">
        <v>100000</v>
      </c>
    </row>
    <row r="32" spans="1:6" ht="12.75">
      <c r="A32" s="425" t="s">
        <v>85</v>
      </c>
      <c r="B32" s="432" t="s">
        <v>86</v>
      </c>
      <c r="C32" s="427">
        <v>225184</v>
      </c>
      <c r="D32" s="428"/>
      <c r="E32" s="428"/>
      <c r="F32" s="428"/>
    </row>
    <row r="33" spans="1:6" ht="12.75">
      <c r="A33" s="425" t="s">
        <v>540</v>
      </c>
      <c r="B33" s="432" t="s">
        <v>87</v>
      </c>
      <c r="C33" s="427">
        <v>333</v>
      </c>
      <c r="D33" s="428"/>
      <c r="E33" s="428"/>
      <c r="F33" s="428"/>
    </row>
    <row r="34" spans="1:6" ht="12.75">
      <c r="A34" s="425" t="s">
        <v>88</v>
      </c>
      <c r="B34" s="432" t="s">
        <v>89</v>
      </c>
      <c r="C34" s="427"/>
      <c r="D34" s="428"/>
      <c r="E34" s="428"/>
      <c r="F34" s="428"/>
    </row>
    <row r="35" spans="1:6" ht="12.75">
      <c r="A35" s="425" t="s">
        <v>90</v>
      </c>
      <c r="B35" s="432" t="s">
        <v>91</v>
      </c>
      <c r="C35" s="427">
        <v>77396</v>
      </c>
      <c r="D35" s="428"/>
      <c r="E35" s="428"/>
      <c r="F35" s="428"/>
    </row>
    <row r="36" spans="1:6" ht="12.75">
      <c r="A36" s="425" t="s">
        <v>92</v>
      </c>
      <c r="B36" s="432" t="s">
        <v>93</v>
      </c>
      <c r="C36" s="427"/>
      <c r="D36" s="428"/>
      <c r="E36" s="428"/>
      <c r="F36" s="428"/>
    </row>
    <row r="37" spans="1:6" ht="12.75">
      <c r="A37" s="425" t="s">
        <v>726</v>
      </c>
      <c r="B37" s="432" t="s">
        <v>94</v>
      </c>
      <c r="C37" s="427">
        <v>1371350</v>
      </c>
      <c r="D37" s="428"/>
      <c r="E37" s="428"/>
      <c r="F37" s="428"/>
    </row>
    <row r="38" spans="1:6" ht="12.75">
      <c r="A38" s="429" t="s">
        <v>95</v>
      </c>
      <c r="B38" s="432" t="s">
        <v>96</v>
      </c>
      <c r="C38" s="435">
        <f>C29+C30+C31+C35+C37</f>
        <v>2800621</v>
      </c>
      <c r="D38" s="435">
        <f>D29+D30+D31+D35</f>
        <v>535000</v>
      </c>
      <c r="E38" s="435">
        <f>E29+E30+E31+E35</f>
        <v>530000</v>
      </c>
      <c r="F38" s="431">
        <f>SUM(F29:F37)</f>
        <v>520000</v>
      </c>
    </row>
    <row r="39" spans="1:6" s="3" customFormat="1" ht="12.75">
      <c r="A39" s="451" t="s">
        <v>97</v>
      </c>
      <c r="B39" s="452" t="s">
        <v>98</v>
      </c>
      <c r="C39" s="460">
        <f>C12+C28</f>
        <v>4201641</v>
      </c>
      <c r="D39" s="460">
        <f>D12+D28</f>
        <v>1235000</v>
      </c>
      <c r="E39" s="460">
        <f>E12+E28</f>
        <v>1230000</v>
      </c>
      <c r="F39" s="453">
        <f>F12+F28</f>
        <v>1233000</v>
      </c>
    </row>
    <row r="40" spans="1:6" s="3" customFormat="1" ht="12.75">
      <c r="A40" s="448" t="s">
        <v>99</v>
      </c>
      <c r="B40" s="449" t="s">
        <v>100</v>
      </c>
      <c r="C40" s="461">
        <f>C21+C38</f>
        <v>3745495</v>
      </c>
      <c r="D40" s="461">
        <f>D21+D38</f>
        <v>1235000</v>
      </c>
      <c r="E40" s="461">
        <f>E21+E38</f>
        <v>1230000</v>
      </c>
      <c r="F40" s="450">
        <f>F21+F38</f>
        <v>1233000</v>
      </c>
    </row>
  </sheetData>
  <sheetProtection/>
  <mergeCells count="5">
    <mergeCell ref="A22:F22"/>
    <mergeCell ref="A1:F1"/>
    <mergeCell ref="A2:F2"/>
    <mergeCell ref="A3:F3"/>
    <mergeCell ref="A6:F6"/>
  </mergeCells>
  <printOptions/>
  <pageMargins left="0.7" right="0.7" top="0.75" bottom="0.75" header="0.3" footer="0.3"/>
  <pageSetup horizontalDpi="300" verticalDpi="300" orientation="landscape" paperSize="9" scale="93" r:id="rId1"/>
  <headerFooter alignWithMargins="0">
    <oddHeader>&amp;R18. melléklet a 7/2015.(V.01.) önk. rendelethez ezer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9"/>
  <sheetViews>
    <sheetView view="pageLayout" workbookViewId="0" topLeftCell="A1">
      <selection activeCell="B168" sqref="B168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27" customHeight="1">
      <c r="A1" s="656" t="s">
        <v>420</v>
      </c>
      <c r="B1" s="657"/>
      <c r="C1" s="657"/>
      <c r="D1" s="657"/>
      <c r="E1" s="657"/>
    </row>
    <row r="2" spans="1:5" ht="15.75">
      <c r="A2" s="464"/>
      <c r="B2" s="464" t="s">
        <v>543</v>
      </c>
      <c r="C2" s="464" t="s">
        <v>101</v>
      </c>
      <c r="D2" s="464" t="s">
        <v>102</v>
      </c>
      <c r="E2" s="464" t="s">
        <v>103</v>
      </c>
    </row>
    <row r="3" spans="1:5" ht="18.75" customHeight="1">
      <c r="A3" s="464">
        <v>1</v>
      </c>
      <c r="B3" s="464">
        <v>2</v>
      </c>
      <c r="C3" s="464">
        <v>3</v>
      </c>
      <c r="D3" s="464">
        <v>4</v>
      </c>
      <c r="E3" s="464">
        <v>5</v>
      </c>
    </row>
    <row r="4" spans="1:2" ht="15.75">
      <c r="A4" s="436" t="s">
        <v>104</v>
      </c>
      <c r="B4" s="463" t="s">
        <v>105</v>
      </c>
    </row>
    <row r="5" spans="1:5" ht="12.75">
      <c r="A5" s="438" t="s">
        <v>106</v>
      </c>
      <c r="B5" s="439" t="s">
        <v>107</v>
      </c>
      <c r="C5" s="440">
        <v>0</v>
      </c>
      <c r="D5" s="440">
        <v>0</v>
      </c>
      <c r="E5" s="440">
        <v>0</v>
      </c>
    </row>
    <row r="6" spans="1:5" ht="12.75">
      <c r="A6" s="438" t="s">
        <v>108</v>
      </c>
      <c r="B6" s="439" t="s">
        <v>109</v>
      </c>
      <c r="C6" s="440">
        <v>6516</v>
      </c>
      <c r="D6" s="440">
        <v>0</v>
      </c>
      <c r="E6" s="440">
        <v>1299</v>
      </c>
    </row>
    <row r="7" spans="1:5" ht="12.75">
      <c r="A7" s="438" t="s">
        <v>110</v>
      </c>
      <c r="B7" s="439" t="s">
        <v>111</v>
      </c>
      <c r="C7" s="440">
        <v>0</v>
      </c>
      <c r="D7" s="440">
        <v>0</v>
      </c>
      <c r="E7" s="440">
        <v>0</v>
      </c>
    </row>
    <row r="8" spans="1:5" ht="12.75">
      <c r="A8" s="436" t="s">
        <v>112</v>
      </c>
      <c r="B8" s="437" t="s">
        <v>113</v>
      </c>
      <c r="C8" s="441">
        <v>6516</v>
      </c>
      <c r="D8" s="441">
        <v>0</v>
      </c>
      <c r="E8" s="441">
        <v>1299</v>
      </c>
    </row>
    <row r="9" spans="1:5" ht="12.75">
      <c r="A9" s="438" t="s">
        <v>114</v>
      </c>
      <c r="B9" s="439" t="s">
        <v>115</v>
      </c>
      <c r="C9" s="440">
        <v>3470425</v>
      </c>
      <c r="D9" s="440">
        <v>0</v>
      </c>
      <c r="E9" s="440">
        <v>3620812</v>
      </c>
    </row>
    <row r="10" spans="1:5" ht="12.75">
      <c r="A10" s="438" t="s">
        <v>116</v>
      </c>
      <c r="B10" s="439" t="s">
        <v>117</v>
      </c>
      <c r="C10" s="440">
        <v>88311</v>
      </c>
      <c r="D10" s="440">
        <v>0</v>
      </c>
      <c r="E10" s="440">
        <v>63134</v>
      </c>
    </row>
    <row r="11" spans="1:5" ht="12.75">
      <c r="A11" s="438" t="s">
        <v>118</v>
      </c>
      <c r="B11" s="439" t="s">
        <v>119</v>
      </c>
      <c r="C11" s="440">
        <v>0</v>
      </c>
      <c r="D11" s="440">
        <v>0</v>
      </c>
      <c r="E11" s="440">
        <v>0</v>
      </c>
    </row>
    <row r="12" spans="1:5" ht="12.75">
      <c r="A12" s="438" t="s">
        <v>120</v>
      </c>
      <c r="B12" s="439" t="s">
        <v>121</v>
      </c>
      <c r="C12" s="440">
        <v>683289</v>
      </c>
      <c r="D12" s="440">
        <v>0</v>
      </c>
      <c r="E12" s="440">
        <v>1700969</v>
      </c>
    </row>
    <row r="13" spans="1:5" ht="12.75">
      <c r="A13" s="438" t="s">
        <v>122</v>
      </c>
      <c r="B13" s="439" t="s">
        <v>123</v>
      </c>
      <c r="C13" s="440">
        <v>0</v>
      </c>
      <c r="D13" s="440">
        <v>0</v>
      </c>
      <c r="E13" s="440">
        <v>0</v>
      </c>
    </row>
    <row r="14" spans="1:5" ht="12.75">
      <c r="A14" s="436" t="s">
        <v>124</v>
      </c>
      <c r="B14" s="437" t="s">
        <v>125</v>
      </c>
      <c r="C14" s="441">
        <v>4242025</v>
      </c>
      <c r="D14" s="441">
        <v>0</v>
      </c>
      <c r="E14" s="441">
        <v>5384915</v>
      </c>
    </row>
    <row r="15" spans="1:5" ht="12.75">
      <c r="A15" s="438" t="s">
        <v>126</v>
      </c>
      <c r="B15" s="439" t="s">
        <v>127</v>
      </c>
      <c r="C15" s="440">
        <v>8745</v>
      </c>
      <c r="D15" s="440">
        <v>0</v>
      </c>
      <c r="E15" s="440">
        <v>9047</v>
      </c>
    </row>
    <row r="16" spans="1:5" ht="12.75">
      <c r="A16" s="438" t="s">
        <v>128</v>
      </c>
      <c r="B16" s="439" t="s">
        <v>129</v>
      </c>
      <c r="C16" s="440">
        <v>0</v>
      </c>
      <c r="D16" s="440">
        <v>0</v>
      </c>
      <c r="E16" s="440">
        <v>0</v>
      </c>
    </row>
    <row r="17" spans="1:5" ht="12.75">
      <c r="A17" s="438" t="s">
        <v>130</v>
      </c>
      <c r="B17" s="439" t="s">
        <v>131</v>
      </c>
      <c r="C17" s="440">
        <v>0</v>
      </c>
      <c r="D17" s="440">
        <v>0</v>
      </c>
      <c r="E17" s="440">
        <v>0</v>
      </c>
    </row>
    <row r="18" spans="1:5" ht="12.75">
      <c r="A18" s="438" t="s">
        <v>132</v>
      </c>
      <c r="B18" s="439" t="s">
        <v>133</v>
      </c>
      <c r="C18" s="440">
        <v>0</v>
      </c>
      <c r="D18" s="440">
        <v>0</v>
      </c>
      <c r="E18" s="440">
        <v>0</v>
      </c>
    </row>
    <row r="19" spans="1:5" ht="12.75">
      <c r="A19" s="438" t="s">
        <v>134</v>
      </c>
      <c r="B19" s="439" t="s">
        <v>135</v>
      </c>
      <c r="C19" s="440">
        <v>0</v>
      </c>
      <c r="D19" s="440">
        <v>0</v>
      </c>
      <c r="E19" s="440">
        <v>0</v>
      </c>
    </row>
    <row r="20" spans="1:5" ht="12.75">
      <c r="A20" s="438" t="s">
        <v>74</v>
      </c>
      <c r="B20" s="439" t="s">
        <v>136</v>
      </c>
      <c r="C20" s="440">
        <v>0</v>
      </c>
      <c r="D20" s="440">
        <v>0</v>
      </c>
      <c r="E20" s="440">
        <v>0</v>
      </c>
    </row>
    <row r="21" spans="1:5" ht="12.75">
      <c r="A21" s="438" t="s">
        <v>75</v>
      </c>
      <c r="B21" s="439" t="s">
        <v>137</v>
      </c>
      <c r="C21" s="440">
        <v>0</v>
      </c>
      <c r="D21" s="440">
        <v>0</v>
      </c>
      <c r="E21" s="440">
        <v>0</v>
      </c>
    </row>
    <row r="22" spans="1:5" ht="12.75">
      <c r="A22" s="436" t="s">
        <v>76</v>
      </c>
      <c r="B22" s="437" t="s">
        <v>138</v>
      </c>
      <c r="C22" s="441">
        <v>8745</v>
      </c>
      <c r="D22" s="441">
        <v>0</v>
      </c>
      <c r="E22" s="441">
        <v>9047</v>
      </c>
    </row>
    <row r="23" spans="1:5" ht="12.75">
      <c r="A23" s="438" t="s">
        <v>77</v>
      </c>
      <c r="B23" s="439" t="s">
        <v>139</v>
      </c>
      <c r="C23" s="440">
        <v>0</v>
      </c>
      <c r="D23" s="440">
        <v>0</v>
      </c>
      <c r="E23" s="440">
        <v>0</v>
      </c>
    </row>
    <row r="24" spans="1:5" ht="12.75">
      <c r="A24" s="438" t="s">
        <v>79</v>
      </c>
      <c r="B24" s="439" t="s">
        <v>140</v>
      </c>
      <c r="C24" s="440">
        <v>0</v>
      </c>
      <c r="D24" s="440">
        <v>0</v>
      </c>
      <c r="E24" s="440">
        <v>0</v>
      </c>
    </row>
    <row r="25" spans="1:5" ht="12.75">
      <c r="A25" s="436" t="s">
        <v>81</v>
      </c>
      <c r="B25" s="437" t="s">
        <v>141</v>
      </c>
      <c r="C25" s="441">
        <v>0</v>
      </c>
      <c r="D25" s="441">
        <v>0</v>
      </c>
      <c r="E25" s="441">
        <v>0</v>
      </c>
    </row>
    <row r="26" spans="1:5" ht="25.5">
      <c r="A26" s="436" t="s">
        <v>83</v>
      </c>
      <c r="B26" s="437" t="s">
        <v>142</v>
      </c>
      <c r="C26" s="441">
        <v>4257286</v>
      </c>
      <c r="D26" s="441">
        <v>0</v>
      </c>
      <c r="E26" s="441">
        <v>5395261</v>
      </c>
    </row>
    <row r="27" spans="1:5" ht="12.75">
      <c r="A27" s="438" t="s">
        <v>84</v>
      </c>
      <c r="B27" s="439" t="s">
        <v>143</v>
      </c>
      <c r="C27" s="440">
        <v>3801</v>
      </c>
      <c r="D27" s="440">
        <v>0</v>
      </c>
      <c r="E27" s="440">
        <v>3776</v>
      </c>
    </row>
    <row r="28" spans="1:5" ht="12.75">
      <c r="A28" s="438" t="s">
        <v>86</v>
      </c>
      <c r="B28" s="439" t="s">
        <v>144</v>
      </c>
      <c r="C28" s="440">
        <v>0</v>
      </c>
      <c r="D28" s="440">
        <v>0</v>
      </c>
      <c r="E28" s="440">
        <v>0</v>
      </c>
    </row>
    <row r="29" spans="1:5" ht="12.75">
      <c r="A29" s="438" t="s">
        <v>87</v>
      </c>
      <c r="B29" s="439" t="s">
        <v>145</v>
      </c>
      <c r="C29" s="440">
        <v>0</v>
      </c>
      <c r="D29" s="440">
        <v>0</v>
      </c>
      <c r="E29" s="440">
        <v>0</v>
      </c>
    </row>
    <row r="30" spans="1:5" ht="12.75">
      <c r="A30" s="438" t="s">
        <v>89</v>
      </c>
      <c r="B30" s="439" t="s">
        <v>146</v>
      </c>
      <c r="C30" s="440">
        <v>0</v>
      </c>
      <c r="D30" s="440">
        <v>0</v>
      </c>
      <c r="E30" s="440">
        <v>0</v>
      </c>
    </row>
    <row r="31" spans="1:5" ht="12.75">
      <c r="A31" s="438" t="s">
        <v>91</v>
      </c>
      <c r="B31" s="439" t="s">
        <v>147</v>
      </c>
      <c r="C31" s="440">
        <v>0</v>
      </c>
      <c r="D31" s="440">
        <v>0</v>
      </c>
      <c r="E31" s="440">
        <v>0</v>
      </c>
    </row>
    <row r="32" spans="1:5" ht="12.75">
      <c r="A32" s="436" t="s">
        <v>93</v>
      </c>
      <c r="B32" s="437" t="s">
        <v>148</v>
      </c>
      <c r="C32" s="441">
        <v>3801</v>
      </c>
      <c r="D32" s="441">
        <v>0</v>
      </c>
      <c r="E32" s="441">
        <v>3776</v>
      </c>
    </row>
    <row r="33" spans="1:5" ht="12.75">
      <c r="A33" s="438" t="s">
        <v>94</v>
      </c>
      <c r="B33" s="439" t="s">
        <v>149</v>
      </c>
      <c r="C33" s="440">
        <v>0</v>
      </c>
      <c r="D33" s="440">
        <v>0</v>
      </c>
      <c r="E33" s="440">
        <v>0</v>
      </c>
    </row>
    <row r="34" spans="1:5" ht="12.75">
      <c r="A34" s="438" t="s">
        <v>96</v>
      </c>
      <c r="B34" s="439" t="s">
        <v>150</v>
      </c>
      <c r="C34" s="440">
        <v>0</v>
      </c>
      <c r="D34" s="440">
        <v>0</v>
      </c>
      <c r="E34" s="440">
        <v>0</v>
      </c>
    </row>
    <row r="35" spans="1:5" ht="12.75">
      <c r="A35" s="438" t="s">
        <v>98</v>
      </c>
      <c r="B35" s="439" t="s">
        <v>151</v>
      </c>
      <c r="C35" s="440">
        <v>0</v>
      </c>
      <c r="D35" s="440">
        <v>0</v>
      </c>
      <c r="E35" s="440">
        <v>0</v>
      </c>
    </row>
    <row r="36" spans="1:5" ht="12.75">
      <c r="A36" s="438" t="s">
        <v>100</v>
      </c>
      <c r="B36" s="439" t="s">
        <v>152</v>
      </c>
      <c r="C36" s="440">
        <v>0</v>
      </c>
      <c r="D36" s="440">
        <v>0</v>
      </c>
      <c r="E36" s="440">
        <v>0</v>
      </c>
    </row>
    <row r="37" spans="1:5" ht="12.75">
      <c r="A37" s="438" t="s">
        <v>153</v>
      </c>
      <c r="B37" s="439" t="s">
        <v>154</v>
      </c>
      <c r="C37" s="440">
        <v>0</v>
      </c>
      <c r="D37" s="440">
        <v>0</v>
      </c>
      <c r="E37" s="440">
        <v>0</v>
      </c>
    </row>
    <row r="38" spans="1:5" ht="12.75">
      <c r="A38" s="438" t="s">
        <v>155</v>
      </c>
      <c r="B38" s="439" t="s">
        <v>156</v>
      </c>
      <c r="C38" s="440">
        <v>0</v>
      </c>
      <c r="D38" s="440">
        <v>0</v>
      </c>
      <c r="E38" s="440">
        <v>0</v>
      </c>
    </row>
    <row r="39" spans="1:5" ht="12.75">
      <c r="A39" s="438" t="s">
        <v>157</v>
      </c>
      <c r="B39" s="439" t="s">
        <v>158</v>
      </c>
      <c r="C39" s="440">
        <v>0</v>
      </c>
      <c r="D39" s="440">
        <v>0</v>
      </c>
      <c r="E39" s="440">
        <v>0</v>
      </c>
    </row>
    <row r="40" spans="1:5" ht="12.75">
      <c r="A40" s="436" t="s">
        <v>159</v>
      </c>
      <c r="B40" s="437" t="s">
        <v>160</v>
      </c>
      <c r="C40" s="441">
        <v>0</v>
      </c>
      <c r="D40" s="441">
        <v>0</v>
      </c>
      <c r="E40" s="441">
        <v>0</v>
      </c>
    </row>
    <row r="41" spans="1:5" ht="12.75">
      <c r="A41" s="436" t="s">
        <v>161</v>
      </c>
      <c r="B41" s="437" t="s">
        <v>162</v>
      </c>
      <c r="C41" s="441">
        <v>3801</v>
      </c>
      <c r="D41" s="441">
        <v>0</v>
      </c>
      <c r="E41" s="441">
        <v>3776</v>
      </c>
    </row>
    <row r="42" spans="1:5" ht="12.75">
      <c r="A42" s="438" t="s">
        <v>163</v>
      </c>
      <c r="B42" s="439" t="s">
        <v>164</v>
      </c>
      <c r="C42" s="440">
        <v>0</v>
      </c>
      <c r="D42" s="440">
        <v>0</v>
      </c>
      <c r="E42" s="440">
        <v>0</v>
      </c>
    </row>
    <row r="43" spans="1:5" ht="12.75">
      <c r="A43" s="438" t="s">
        <v>165</v>
      </c>
      <c r="B43" s="439" t="s">
        <v>166</v>
      </c>
      <c r="C43" s="440">
        <v>220897</v>
      </c>
      <c r="D43" s="440">
        <v>0</v>
      </c>
      <c r="E43" s="440">
        <v>220900</v>
      </c>
    </row>
    <row r="44" spans="1:5" ht="12.75">
      <c r="A44" s="438" t="s">
        <v>167</v>
      </c>
      <c r="B44" s="439" t="s">
        <v>168</v>
      </c>
      <c r="C44" s="440">
        <v>99336</v>
      </c>
      <c r="D44" s="440">
        <v>0</v>
      </c>
      <c r="E44" s="440">
        <v>254277</v>
      </c>
    </row>
    <row r="45" spans="1:5" ht="12.75">
      <c r="A45" s="438" t="s">
        <v>169</v>
      </c>
      <c r="B45" s="439" t="s">
        <v>170</v>
      </c>
      <c r="C45" s="440">
        <v>318</v>
      </c>
      <c r="D45" s="440">
        <v>0</v>
      </c>
      <c r="E45" s="440">
        <v>2328</v>
      </c>
    </row>
    <row r="46" spans="1:5" ht="12.75">
      <c r="A46" s="438" t="s">
        <v>171</v>
      </c>
      <c r="B46" s="439" t="s">
        <v>172</v>
      </c>
      <c r="C46" s="440">
        <v>0</v>
      </c>
      <c r="D46" s="440">
        <v>0</v>
      </c>
      <c r="E46" s="440">
        <v>0</v>
      </c>
    </row>
    <row r="47" spans="1:5" ht="12.75">
      <c r="A47" s="436" t="s">
        <v>173</v>
      </c>
      <c r="B47" s="437" t="s">
        <v>174</v>
      </c>
      <c r="C47" s="441">
        <v>320551</v>
      </c>
      <c r="D47" s="441">
        <v>0</v>
      </c>
      <c r="E47" s="441">
        <v>477505</v>
      </c>
    </row>
    <row r="48" spans="1:5" ht="25.5">
      <c r="A48" s="438" t="s">
        <v>175</v>
      </c>
      <c r="B48" s="439" t="s">
        <v>176</v>
      </c>
      <c r="C48" s="440">
        <v>0</v>
      </c>
      <c r="D48" s="440">
        <v>0</v>
      </c>
      <c r="E48" s="440">
        <v>0</v>
      </c>
    </row>
    <row r="49" spans="1:5" ht="25.5">
      <c r="A49" s="438" t="s">
        <v>177</v>
      </c>
      <c r="B49" s="439" t="s">
        <v>178</v>
      </c>
      <c r="C49" s="440">
        <v>0</v>
      </c>
      <c r="D49" s="440">
        <v>0</v>
      </c>
      <c r="E49" s="440">
        <v>0</v>
      </c>
    </row>
    <row r="50" spans="1:5" ht="25.5">
      <c r="A50" s="438" t="s">
        <v>179</v>
      </c>
      <c r="B50" s="439" t="s">
        <v>180</v>
      </c>
      <c r="C50" s="440">
        <v>0</v>
      </c>
      <c r="D50" s="440">
        <v>0</v>
      </c>
      <c r="E50" s="440">
        <v>0</v>
      </c>
    </row>
    <row r="51" spans="1:5" ht="25.5">
      <c r="A51" s="438" t="s">
        <v>181</v>
      </c>
      <c r="B51" s="439" t="s">
        <v>182</v>
      </c>
      <c r="C51" s="440">
        <v>0</v>
      </c>
      <c r="D51" s="440">
        <v>0</v>
      </c>
      <c r="E51" s="440">
        <v>0</v>
      </c>
    </row>
    <row r="52" spans="1:5" ht="12.75">
      <c r="A52" s="438" t="s">
        <v>183</v>
      </c>
      <c r="B52" s="439" t="s">
        <v>184</v>
      </c>
      <c r="C52" s="440">
        <v>26842</v>
      </c>
      <c r="D52" s="440">
        <v>0</v>
      </c>
      <c r="E52" s="440">
        <v>23348</v>
      </c>
    </row>
    <row r="53" spans="1:5" ht="12.75">
      <c r="A53" s="438" t="s">
        <v>185</v>
      </c>
      <c r="B53" s="439" t="s">
        <v>186</v>
      </c>
      <c r="C53" s="440">
        <v>17140</v>
      </c>
      <c r="D53" s="440">
        <v>0</v>
      </c>
      <c r="E53" s="440">
        <v>16902</v>
      </c>
    </row>
    <row r="54" spans="1:5" ht="12.75">
      <c r="A54" s="438" t="s">
        <v>187</v>
      </c>
      <c r="B54" s="439" t="s">
        <v>188</v>
      </c>
      <c r="C54" s="440">
        <v>0</v>
      </c>
      <c r="D54" s="440">
        <v>0</v>
      </c>
      <c r="E54" s="440">
        <v>0</v>
      </c>
    </row>
    <row r="55" spans="1:5" ht="25.5">
      <c r="A55" s="438" t="s">
        <v>189</v>
      </c>
      <c r="B55" s="439" t="s">
        <v>190</v>
      </c>
      <c r="C55" s="440">
        <v>329</v>
      </c>
      <c r="D55" s="440">
        <v>0</v>
      </c>
      <c r="E55" s="440">
        <v>0</v>
      </c>
    </row>
    <row r="56" spans="1:5" ht="25.5">
      <c r="A56" s="438" t="s">
        <v>191</v>
      </c>
      <c r="B56" s="439" t="s">
        <v>192</v>
      </c>
      <c r="C56" s="440">
        <v>329</v>
      </c>
      <c r="D56" s="440">
        <v>0</v>
      </c>
      <c r="E56" s="440">
        <v>0</v>
      </c>
    </row>
    <row r="57" spans="1:5" ht="25.5">
      <c r="A57" s="438" t="s">
        <v>193</v>
      </c>
      <c r="B57" s="439" t="s">
        <v>194</v>
      </c>
      <c r="C57" s="440">
        <v>579</v>
      </c>
      <c r="D57" s="440">
        <v>0</v>
      </c>
      <c r="E57" s="440">
        <v>0</v>
      </c>
    </row>
    <row r="58" spans="1:5" ht="25.5">
      <c r="A58" s="438" t="s">
        <v>195</v>
      </c>
      <c r="B58" s="439" t="s">
        <v>196</v>
      </c>
      <c r="C58" s="440">
        <v>579</v>
      </c>
      <c r="D58" s="440">
        <v>0</v>
      </c>
      <c r="E58" s="440">
        <v>0</v>
      </c>
    </row>
    <row r="59" spans="1:5" ht="12.75">
      <c r="A59" s="438" t="s">
        <v>197</v>
      </c>
      <c r="B59" s="439" t="s">
        <v>198</v>
      </c>
      <c r="C59" s="440">
        <v>0</v>
      </c>
      <c r="D59" s="440">
        <v>0</v>
      </c>
      <c r="E59" s="440">
        <v>0</v>
      </c>
    </row>
    <row r="60" spans="1:5" ht="25.5">
      <c r="A60" s="438" t="s">
        <v>199</v>
      </c>
      <c r="B60" s="439" t="s">
        <v>200</v>
      </c>
      <c r="C60" s="440">
        <v>0</v>
      </c>
      <c r="D60" s="440">
        <v>0</v>
      </c>
      <c r="E60" s="440">
        <v>0</v>
      </c>
    </row>
    <row r="61" spans="1:5" ht="25.5">
      <c r="A61" s="436" t="s">
        <v>201</v>
      </c>
      <c r="B61" s="437" t="s">
        <v>202</v>
      </c>
      <c r="C61" s="441">
        <v>44890</v>
      </c>
      <c r="D61" s="441">
        <v>0</v>
      </c>
      <c r="E61" s="441">
        <v>40250</v>
      </c>
    </row>
    <row r="62" spans="1:5" ht="25.5">
      <c r="A62" s="438" t="s">
        <v>203</v>
      </c>
      <c r="B62" s="439" t="s">
        <v>204</v>
      </c>
      <c r="C62" s="440">
        <v>0</v>
      </c>
      <c r="D62" s="440">
        <v>0</v>
      </c>
      <c r="E62" s="440">
        <v>0</v>
      </c>
    </row>
    <row r="63" spans="1:5" ht="25.5">
      <c r="A63" s="438" t="s">
        <v>205</v>
      </c>
      <c r="B63" s="439" t="s">
        <v>206</v>
      </c>
      <c r="C63" s="440">
        <v>0</v>
      </c>
      <c r="D63" s="440">
        <v>0</v>
      </c>
      <c r="E63" s="440">
        <v>0</v>
      </c>
    </row>
    <row r="64" spans="1:5" ht="25.5">
      <c r="A64" s="438" t="s">
        <v>207</v>
      </c>
      <c r="B64" s="439" t="s">
        <v>208</v>
      </c>
      <c r="C64" s="440">
        <v>0</v>
      </c>
      <c r="D64" s="440">
        <v>0</v>
      </c>
      <c r="E64" s="440">
        <v>0</v>
      </c>
    </row>
    <row r="65" spans="1:5" ht="25.5">
      <c r="A65" s="438" t="s">
        <v>209</v>
      </c>
      <c r="B65" s="439" t="s">
        <v>210</v>
      </c>
      <c r="C65" s="440">
        <v>0</v>
      </c>
      <c r="D65" s="440">
        <v>0</v>
      </c>
      <c r="E65" s="440">
        <v>0</v>
      </c>
    </row>
    <row r="66" spans="1:5" ht="12.75">
      <c r="A66" s="438" t="s">
        <v>211</v>
      </c>
      <c r="B66" s="439" t="s">
        <v>212</v>
      </c>
      <c r="C66" s="440">
        <v>0</v>
      </c>
      <c r="D66" s="440">
        <v>0</v>
      </c>
      <c r="E66" s="440">
        <v>0</v>
      </c>
    </row>
    <row r="67" spans="1:5" ht="12.75">
      <c r="A67" s="438" t="s">
        <v>213</v>
      </c>
      <c r="B67" s="439" t="s">
        <v>214</v>
      </c>
      <c r="C67" s="440">
        <v>0</v>
      </c>
      <c r="D67" s="440">
        <v>0</v>
      </c>
      <c r="E67" s="440">
        <v>1228</v>
      </c>
    </row>
    <row r="68" spans="1:5" ht="12.75">
      <c r="A68" s="438" t="s">
        <v>215</v>
      </c>
      <c r="B68" s="439" t="s">
        <v>216</v>
      </c>
      <c r="C68" s="440">
        <v>0</v>
      </c>
      <c r="D68" s="440">
        <v>0</v>
      </c>
      <c r="E68" s="440">
        <v>0</v>
      </c>
    </row>
    <row r="69" spans="1:5" ht="25.5">
      <c r="A69" s="438" t="s">
        <v>217</v>
      </c>
      <c r="B69" s="439" t="s">
        <v>218</v>
      </c>
      <c r="C69" s="440">
        <v>0</v>
      </c>
      <c r="D69" s="440">
        <v>0</v>
      </c>
      <c r="E69" s="440">
        <v>0</v>
      </c>
    </row>
    <row r="70" spans="1:5" ht="25.5">
      <c r="A70" s="438" t="s">
        <v>219</v>
      </c>
      <c r="B70" s="439" t="s">
        <v>220</v>
      </c>
      <c r="C70" s="440">
        <v>0</v>
      </c>
      <c r="D70" s="440">
        <v>0</v>
      </c>
      <c r="E70" s="440">
        <v>0</v>
      </c>
    </row>
    <row r="71" spans="1:5" ht="25.5">
      <c r="A71" s="438" t="s">
        <v>222</v>
      </c>
      <c r="B71" s="439" t="s">
        <v>223</v>
      </c>
      <c r="C71" s="440">
        <v>945</v>
      </c>
      <c r="D71" s="440">
        <v>0</v>
      </c>
      <c r="E71" s="440">
        <v>614</v>
      </c>
    </row>
    <row r="72" spans="1:5" ht="25.5">
      <c r="A72" s="438" t="s">
        <v>224</v>
      </c>
      <c r="B72" s="439" t="s">
        <v>225</v>
      </c>
      <c r="C72" s="440">
        <v>945</v>
      </c>
      <c r="D72" s="440">
        <v>0</v>
      </c>
      <c r="E72" s="440">
        <v>614</v>
      </c>
    </row>
    <row r="73" spans="1:5" ht="25.5">
      <c r="A73" s="438" t="s">
        <v>226</v>
      </c>
      <c r="B73" s="439" t="s">
        <v>227</v>
      </c>
      <c r="C73" s="440">
        <v>0</v>
      </c>
      <c r="D73" s="440">
        <v>0</v>
      </c>
      <c r="E73" s="440">
        <v>0</v>
      </c>
    </row>
    <row r="74" spans="1:5" ht="25.5">
      <c r="A74" s="438" t="s">
        <v>228</v>
      </c>
      <c r="B74" s="439" t="s">
        <v>229</v>
      </c>
      <c r="C74" s="440">
        <v>0</v>
      </c>
      <c r="D74" s="440">
        <v>0</v>
      </c>
      <c r="E74" s="440">
        <v>0</v>
      </c>
    </row>
    <row r="75" spans="1:5" ht="25.5">
      <c r="A75" s="436" t="s">
        <v>230</v>
      </c>
      <c r="B75" s="437" t="s">
        <v>231</v>
      </c>
      <c r="C75" s="441">
        <v>945</v>
      </c>
      <c r="D75" s="441">
        <v>0</v>
      </c>
      <c r="E75" s="441">
        <v>1842</v>
      </c>
    </row>
    <row r="76" spans="1:5" ht="12.75">
      <c r="A76" s="438" t="s">
        <v>232</v>
      </c>
      <c r="B76" s="439" t="s">
        <v>233</v>
      </c>
      <c r="C76" s="440">
        <v>9623</v>
      </c>
      <c r="D76" s="440">
        <v>0</v>
      </c>
      <c r="E76" s="440">
        <v>12153</v>
      </c>
    </row>
    <row r="77" spans="1:5" ht="12.75">
      <c r="A77" s="438" t="s">
        <v>234</v>
      </c>
      <c r="B77" s="439" t="s">
        <v>235</v>
      </c>
      <c r="C77" s="440">
        <v>0</v>
      </c>
      <c r="D77" s="440">
        <v>0</v>
      </c>
      <c r="E77" s="440">
        <v>0</v>
      </c>
    </row>
    <row r="78" spans="1:5" ht="12.75">
      <c r="A78" s="438" t="s">
        <v>236</v>
      </c>
      <c r="B78" s="439" t="s">
        <v>237</v>
      </c>
      <c r="C78" s="440">
        <v>0</v>
      </c>
      <c r="D78" s="440">
        <v>0</v>
      </c>
      <c r="E78" s="440">
        <v>0</v>
      </c>
    </row>
    <row r="79" spans="1:5" ht="12.75">
      <c r="A79" s="438" t="s">
        <v>238</v>
      </c>
      <c r="B79" s="439" t="s">
        <v>239</v>
      </c>
      <c r="C79" s="440">
        <v>0</v>
      </c>
      <c r="D79" s="440">
        <v>0</v>
      </c>
      <c r="E79" s="440">
        <v>0</v>
      </c>
    </row>
    <row r="80" spans="1:5" ht="12.75">
      <c r="A80" s="438" t="s">
        <v>240</v>
      </c>
      <c r="B80" s="439" t="s">
        <v>241</v>
      </c>
      <c r="C80" s="440">
        <v>6538</v>
      </c>
      <c r="D80" s="440">
        <v>0</v>
      </c>
      <c r="E80" s="440">
        <v>0</v>
      </c>
    </row>
    <row r="81" spans="1:5" ht="12.75">
      <c r="A81" s="438" t="s">
        <v>242</v>
      </c>
      <c r="B81" s="439" t="s">
        <v>243</v>
      </c>
      <c r="C81" s="440">
        <v>3085</v>
      </c>
      <c r="D81" s="440">
        <v>0</v>
      </c>
      <c r="E81" s="440">
        <v>12153</v>
      </c>
    </row>
    <row r="82" spans="1:5" ht="12.75">
      <c r="A82" s="438" t="s">
        <v>244</v>
      </c>
      <c r="B82" s="439" t="s">
        <v>245</v>
      </c>
      <c r="C82" s="440">
        <v>0</v>
      </c>
      <c r="D82" s="440">
        <v>0</v>
      </c>
      <c r="E82" s="440">
        <v>0</v>
      </c>
    </row>
    <row r="83" spans="1:5" ht="12.75">
      <c r="A83" s="438" t="s">
        <v>246</v>
      </c>
      <c r="B83" s="439" t="s">
        <v>247</v>
      </c>
      <c r="C83" s="440">
        <v>0</v>
      </c>
      <c r="D83" s="440">
        <v>0</v>
      </c>
      <c r="E83" s="440">
        <v>0</v>
      </c>
    </row>
    <row r="84" spans="1:5" ht="12.75">
      <c r="A84" s="438" t="s">
        <v>248</v>
      </c>
      <c r="B84" s="439" t="s">
        <v>249</v>
      </c>
      <c r="C84" s="440">
        <v>0</v>
      </c>
      <c r="D84" s="440">
        <v>0</v>
      </c>
      <c r="E84" s="440">
        <v>0</v>
      </c>
    </row>
    <row r="85" spans="1:5" ht="25.5">
      <c r="A85" s="438" t="s">
        <v>250</v>
      </c>
      <c r="B85" s="439" t="s">
        <v>251</v>
      </c>
      <c r="C85" s="440">
        <v>0</v>
      </c>
      <c r="D85" s="440">
        <v>0</v>
      </c>
      <c r="E85" s="440">
        <v>0</v>
      </c>
    </row>
    <row r="86" spans="1:5" ht="25.5">
      <c r="A86" s="438" t="s">
        <v>252</v>
      </c>
      <c r="B86" s="439" t="s">
        <v>253</v>
      </c>
      <c r="C86" s="440">
        <v>0</v>
      </c>
      <c r="D86" s="440">
        <v>0</v>
      </c>
      <c r="E86" s="440">
        <v>0</v>
      </c>
    </row>
    <row r="87" spans="1:5" ht="25.5">
      <c r="A87" s="438" t="s">
        <v>254</v>
      </c>
      <c r="B87" s="439" t="s">
        <v>255</v>
      </c>
      <c r="C87" s="440">
        <v>0</v>
      </c>
      <c r="D87" s="440">
        <v>0</v>
      </c>
      <c r="E87" s="440">
        <v>42</v>
      </c>
    </row>
    <row r="88" spans="1:5" ht="12.75">
      <c r="A88" s="436" t="s">
        <v>256</v>
      </c>
      <c r="B88" s="437" t="s">
        <v>257</v>
      </c>
      <c r="C88" s="441">
        <v>9623</v>
      </c>
      <c r="D88" s="441">
        <v>0</v>
      </c>
      <c r="E88" s="441">
        <v>12195</v>
      </c>
    </row>
    <row r="89" spans="1:5" ht="12.75">
      <c r="A89" s="436" t="s">
        <v>258</v>
      </c>
      <c r="B89" s="437" t="s">
        <v>259</v>
      </c>
      <c r="C89" s="441">
        <v>55458</v>
      </c>
      <c r="D89" s="441">
        <v>0</v>
      </c>
      <c r="E89" s="441">
        <v>54287</v>
      </c>
    </row>
    <row r="90" spans="1:5" ht="12.75">
      <c r="A90" s="436" t="s">
        <v>260</v>
      </c>
      <c r="B90" s="437" t="s">
        <v>261</v>
      </c>
      <c r="C90" s="441">
        <v>29</v>
      </c>
      <c r="D90" s="441">
        <v>0</v>
      </c>
      <c r="E90" s="441">
        <v>16951</v>
      </c>
    </row>
    <row r="91" spans="1:5" ht="12.75">
      <c r="A91" s="438" t="s">
        <v>262</v>
      </c>
      <c r="B91" s="439" t="s">
        <v>263</v>
      </c>
      <c r="C91" s="440">
        <v>0</v>
      </c>
      <c r="D91" s="440">
        <v>0</v>
      </c>
      <c r="E91" s="440">
        <v>0</v>
      </c>
    </row>
    <row r="92" spans="1:5" ht="12.75">
      <c r="A92" s="438" t="s">
        <v>264</v>
      </c>
      <c r="B92" s="439" t="s">
        <v>265</v>
      </c>
      <c r="C92" s="440">
        <v>0</v>
      </c>
      <c r="D92" s="440">
        <v>0</v>
      </c>
      <c r="E92" s="440">
        <v>0</v>
      </c>
    </row>
    <row r="93" spans="1:5" ht="12.75">
      <c r="A93" s="438" t="s">
        <v>266</v>
      </c>
      <c r="B93" s="439" t="s">
        <v>267</v>
      </c>
      <c r="C93" s="440">
        <v>0</v>
      </c>
      <c r="D93" s="440">
        <v>0</v>
      </c>
      <c r="E93" s="440">
        <v>0</v>
      </c>
    </row>
    <row r="94" spans="1:5" ht="12.75">
      <c r="A94" s="436" t="s">
        <v>268</v>
      </c>
      <c r="B94" s="437" t="s">
        <v>269</v>
      </c>
      <c r="C94" s="441">
        <v>0</v>
      </c>
      <c r="D94" s="441">
        <v>0</v>
      </c>
      <c r="E94" s="441">
        <v>0</v>
      </c>
    </row>
    <row r="95" spans="1:5" ht="15.75">
      <c r="A95" s="436" t="s">
        <v>270</v>
      </c>
      <c r="B95" s="465" t="s">
        <v>271</v>
      </c>
      <c r="C95" s="466">
        <v>4637125</v>
      </c>
      <c r="D95" s="466">
        <v>0</v>
      </c>
      <c r="E95" s="466">
        <v>5947780</v>
      </c>
    </row>
    <row r="96" spans="1:2" ht="15.75">
      <c r="A96" s="436" t="s">
        <v>104</v>
      </c>
      <c r="B96" s="463" t="s">
        <v>272</v>
      </c>
    </row>
    <row r="97" spans="1:5" ht="12.75">
      <c r="A97" s="438" t="s">
        <v>273</v>
      </c>
      <c r="B97" s="439" t="s">
        <v>274</v>
      </c>
      <c r="C97" s="440">
        <v>6878783</v>
      </c>
      <c r="D97" s="440">
        <v>0</v>
      </c>
      <c r="E97" s="440">
        <v>6878783</v>
      </c>
    </row>
    <row r="98" spans="1:5" ht="12.75">
      <c r="A98" s="438" t="s">
        <v>275</v>
      </c>
      <c r="B98" s="439" t="s">
        <v>276</v>
      </c>
      <c r="C98" s="440">
        <v>0</v>
      </c>
      <c r="D98" s="440">
        <v>0</v>
      </c>
      <c r="E98" s="440">
        <v>0</v>
      </c>
    </row>
    <row r="99" spans="1:5" ht="12.75">
      <c r="A99" s="438" t="s">
        <v>277</v>
      </c>
      <c r="B99" s="439" t="s">
        <v>278</v>
      </c>
      <c r="C99" s="440">
        <v>320551</v>
      </c>
      <c r="D99" s="440">
        <v>0</v>
      </c>
      <c r="E99" s="440">
        <v>320551</v>
      </c>
    </row>
    <row r="100" spans="1:5" ht="12.75">
      <c r="A100" s="438" t="s">
        <v>279</v>
      </c>
      <c r="B100" s="439" t="s">
        <v>280</v>
      </c>
      <c r="C100" s="440">
        <v>-2648205</v>
      </c>
      <c r="D100" s="440">
        <v>0</v>
      </c>
      <c r="E100" s="440">
        <v>-2648205</v>
      </c>
    </row>
    <row r="101" spans="1:5" ht="12.75">
      <c r="A101" s="438" t="s">
        <v>281</v>
      </c>
      <c r="B101" s="439" t="s">
        <v>282</v>
      </c>
      <c r="C101" s="440">
        <v>0</v>
      </c>
      <c r="D101" s="440">
        <v>0</v>
      </c>
      <c r="E101" s="440">
        <v>0</v>
      </c>
    </row>
    <row r="102" spans="1:5" ht="12.75">
      <c r="A102" s="438" t="s">
        <v>283</v>
      </c>
      <c r="B102" s="439" t="s">
        <v>284</v>
      </c>
      <c r="C102" s="440">
        <v>0</v>
      </c>
      <c r="D102" s="440">
        <v>0</v>
      </c>
      <c r="E102" s="440">
        <v>519797</v>
      </c>
    </row>
    <row r="103" spans="1:5" ht="12.75">
      <c r="A103" s="436" t="s">
        <v>285</v>
      </c>
      <c r="B103" s="437" t="s">
        <v>286</v>
      </c>
      <c r="C103" s="441">
        <v>4551129</v>
      </c>
      <c r="D103" s="441">
        <v>0</v>
      </c>
      <c r="E103" s="441">
        <v>5070926</v>
      </c>
    </row>
    <row r="104" spans="1:5" ht="12.75">
      <c r="A104" s="438" t="s">
        <v>287</v>
      </c>
      <c r="B104" s="439" t="s">
        <v>288</v>
      </c>
      <c r="C104" s="440">
        <v>0</v>
      </c>
      <c r="D104" s="440">
        <v>0</v>
      </c>
      <c r="E104" s="440">
        <v>0</v>
      </c>
    </row>
    <row r="105" spans="1:5" ht="25.5">
      <c r="A105" s="438" t="s">
        <v>289</v>
      </c>
      <c r="B105" s="439" t="s">
        <v>290</v>
      </c>
      <c r="C105" s="440">
        <v>0</v>
      </c>
      <c r="D105" s="440">
        <v>0</v>
      </c>
      <c r="E105" s="440">
        <v>0</v>
      </c>
    </row>
    <row r="106" spans="1:5" ht="12.75">
      <c r="A106" s="438" t="s">
        <v>291</v>
      </c>
      <c r="B106" s="439" t="s">
        <v>292</v>
      </c>
      <c r="C106" s="440">
        <v>1718</v>
      </c>
      <c r="D106" s="440">
        <v>0</v>
      </c>
      <c r="E106" s="440">
        <v>58</v>
      </c>
    </row>
    <row r="107" spans="1:5" ht="12.75">
      <c r="A107" s="438" t="s">
        <v>293</v>
      </c>
      <c r="B107" s="439" t="s">
        <v>294</v>
      </c>
      <c r="C107" s="440">
        <v>0</v>
      </c>
      <c r="D107" s="440">
        <v>0</v>
      </c>
      <c r="E107" s="440">
        <v>0</v>
      </c>
    </row>
    <row r="108" spans="1:5" ht="25.5">
      <c r="A108" s="438" t="s">
        <v>295</v>
      </c>
      <c r="B108" s="439" t="s">
        <v>296</v>
      </c>
      <c r="C108" s="440">
        <v>8</v>
      </c>
      <c r="D108" s="440">
        <v>0</v>
      </c>
      <c r="E108" s="440">
        <v>0</v>
      </c>
    </row>
    <row r="109" spans="1:5" ht="25.5">
      <c r="A109" s="438" t="s">
        <v>297</v>
      </c>
      <c r="B109" s="439" t="s">
        <v>298</v>
      </c>
      <c r="C109" s="440">
        <v>0</v>
      </c>
      <c r="D109" s="440">
        <v>0</v>
      </c>
      <c r="E109" s="440">
        <v>0</v>
      </c>
    </row>
    <row r="110" spans="1:5" ht="12.75">
      <c r="A110" s="438" t="s">
        <v>299</v>
      </c>
      <c r="B110" s="439" t="s">
        <v>300</v>
      </c>
      <c r="C110" s="440">
        <v>0</v>
      </c>
      <c r="D110" s="440">
        <v>0</v>
      </c>
      <c r="E110" s="440">
        <v>0</v>
      </c>
    </row>
    <row r="111" spans="1:5" ht="12.75">
      <c r="A111" s="438" t="s">
        <v>301</v>
      </c>
      <c r="B111" s="439" t="s">
        <v>302</v>
      </c>
      <c r="C111" s="440">
        <v>0</v>
      </c>
      <c r="D111" s="440">
        <v>0</v>
      </c>
      <c r="E111" s="440">
        <v>0</v>
      </c>
    </row>
    <row r="112" spans="1:5" ht="25.5">
      <c r="A112" s="438" t="s">
        <v>303</v>
      </c>
      <c r="B112" s="439" t="s">
        <v>304</v>
      </c>
      <c r="C112" s="440">
        <v>0</v>
      </c>
      <c r="D112" s="440">
        <v>0</v>
      </c>
      <c r="E112" s="440">
        <v>0</v>
      </c>
    </row>
    <row r="113" spans="1:5" ht="25.5">
      <c r="A113" s="438" t="s">
        <v>305</v>
      </c>
      <c r="B113" s="439" t="s">
        <v>306</v>
      </c>
      <c r="C113" s="440">
        <v>0</v>
      </c>
      <c r="D113" s="440">
        <v>0</v>
      </c>
      <c r="E113" s="440">
        <v>0</v>
      </c>
    </row>
    <row r="114" spans="1:5" ht="25.5">
      <c r="A114" s="438" t="s">
        <v>307</v>
      </c>
      <c r="B114" s="439" t="s">
        <v>308</v>
      </c>
      <c r="C114" s="440">
        <v>77396</v>
      </c>
      <c r="D114" s="440">
        <v>0</v>
      </c>
      <c r="E114" s="440">
        <v>0</v>
      </c>
    </row>
    <row r="115" spans="1:5" ht="25.5">
      <c r="A115" s="438" t="s">
        <v>309</v>
      </c>
      <c r="B115" s="439" t="s">
        <v>310</v>
      </c>
      <c r="C115" s="440">
        <v>0</v>
      </c>
      <c r="D115" s="440">
        <v>0</v>
      </c>
      <c r="E115" s="440">
        <v>0</v>
      </c>
    </row>
    <row r="116" spans="1:5" ht="25.5">
      <c r="A116" s="438" t="s">
        <v>311</v>
      </c>
      <c r="B116" s="439" t="s">
        <v>312</v>
      </c>
      <c r="C116" s="440">
        <v>185</v>
      </c>
      <c r="D116" s="440">
        <v>0</v>
      </c>
      <c r="E116" s="440">
        <v>0</v>
      </c>
    </row>
    <row r="117" spans="1:5" ht="25.5">
      <c r="A117" s="438" t="s">
        <v>313</v>
      </c>
      <c r="B117" s="439" t="s">
        <v>314</v>
      </c>
      <c r="C117" s="440">
        <v>0</v>
      </c>
      <c r="D117" s="440">
        <v>0</v>
      </c>
      <c r="E117" s="440">
        <v>0</v>
      </c>
    </row>
    <row r="118" spans="1:5" ht="25.5">
      <c r="A118" s="438" t="s">
        <v>315</v>
      </c>
      <c r="B118" s="439" t="s">
        <v>316</v>
      </c>
      <c r="C118" s="440">
        <v>0</v>
      </c>
      <c r="D118" s="440">
        <v>0</v>
      </c>
      <c r="E118" s="440">
        <v>0</v>
      </c>
    </row>
    <row r="119" spans="1:5" ht="25.5">
      <c r="A119" s="438" t="s">
        <v>317</v>
      </c>
      <c r="B119" s="439" t="s">
        <v>318</v>
      </c>
      <c r="C119" s="440">
        <v>0</v>
      </c>
      <c r="D119" s="440">
        <v>0</v>
      </c>
      <c r="E119" s="440">
        <v>0</v>
      </c>
    </row>
    <row r="120" spans="1:5" ht="25.5">
      <c r="A120" s="438" t="s">
        <v>319</v>
      </c>
      <c r="B120" s="439" t="s">
        <v>320</v>
      </c>
      <c r="C120" s="440">
        <v>0</v>
      </c>
      <c r="D120" s="440">
        <v>0</v>
      </c>
      <c r="E120" s="440">
        <v>0</v>
      </c>
    </row>
    <row r="121" spans="1:5" ht="25.5">
      <c r="A121" s="438" t="s">
        <v>321</v>
      </c>
      <c r="B121" s="439" t="s">
        <v>322</v>
      </c>
      <c r="C121" s="440">
        <v>77211</v>
      </c>
      <c r="D121" s="440">
        <v>0</v>
      </c>
      <c r="E121" s="440">
        <v>0</v>
      </c>
    </row>
    <row r="122" spans="1:5" ht="25.5">
      <c r="A122" s="438" t="s">
        <v>323</v>
      </c>
      <c r="B122" s="439" t="s">
        <v>324</v>
      </c>
      <c r="C122" s="440">
        <v>0</v>
      </c>
      <c r="D122" s="440">
        <v>0</v>
      </c>
      <c r="E122" s="440">
        <v>0</v>
      </c>
    </row>
    <row r="123" spans="1:5" ht="25.5">
      <c r="A123" s="436" t="s">
        <v>325</v>
      </c>
      <c r="B123" s="437" t="s">
        <v>326</v>
      </c>
      <c r="C123" s="441">
        <v>79122</v>
      </c>
      <c r="D123" s="441">
        <v>0</v>
      </c>
      <c r="E123" s="441">
        <v>58</v>
      </c>
    </row>
    <row r="124" spans="1:5" ht="12.75">
      <c r="A124" s="438" t="s">
        <v>327</v>
      </c>
      <c r="B124" s="439" t="s">
        <v>328</v>
      </c>
      <c r="C124" s="440">
        <v>0</v>
      </c>
      <c r="D124" s="440">
        <v>0</v>
      </c>
      <c r="E124" s="440">
        <v>0</v>
      </c>
    </row>
    <row r="125" spans="1:5" ht="25.5">
      <c r="A125" s="438" t="s">
        <v>329</v>
      </c>
      <c r="B125" s="439" t="s">
        <v>330</v>
      </c>
      <c r="C125" s="440">
        <v>0</v>
      </c>
      <c r="D125" s="440">
        <v>0</v>
      </c>
      <c r="E125" s="440">
        <v>0</v>
      </c>
    </row>
    <row r="126" spans="1:5" ht="12.75">
      <c r="A126" s="438" t="s">
        <v>331</v>
      </c>
      <c r="B126" s="439" t="s">
        <v>332</v>
      </c>
      <c r="C126" s="440">
        <v>0</v>
      </c>
      <c r="D126" s="440">
        <v>0</v>
      </c>
      <c r="E126" s="440">
        <v>4706</v>
      </c>
    </row>
    <row r="127" spans="1:5" ht="25.5">
      <c r="A127" s="438" t="s">
        <v>333</v>
      </c>
      <c r="B127" s="439" t="s">
        <v>334</v>
      </c>
      <c r="C127" s="440">
        <v>0</v>
      </c>
      <c r="D127" s="440">
        <v>0</v>
      </c>
      <c r="E127" s="440">
        <v>0</v>
      </c>
    </row>
    <row r="128" spans="1:5" ht="25.5">
      <c r="A128" s="438" t="s">
        <v>335</v>
      </c>
      <c r="B128" s="439" t="s">
        <v>336</v>
      </c>
      <c r="C128" s="440">
        <v>0</v>
      </c>
      <c r="D128" s="440">
        <v>0</v>
      </c>
      <c r="E128" s="440">
        <v>0</v>
      </c>
    </row>
    <row r="129" spans="1:5" ht="25.5">
      <c r="A129" s="438" t="s">
        <v>337</v>
      </c>
      <c r="B129" s="439" t="s">
        <v>338</v>
      </c>
      <c r="C129" s="440">
        <v>0</v>
      </c>
      <c r="D129" s="440">
        <v>0</v>
      </c>
      <c r="E129" s="440">
        <v>0</v>
      </c>
    </row>
    <row r="130" spans="1:5" ht="12.75">
      <c r="A130" s="438" t="s">
        <v>339</v>
      </c>
      <c r="B130" s="439" t="s">
        <v>340</v>
      </c>
      <c r="C130" s="440">
        <v>0</v>
      </c>
      <c r="D130" s="440">
        <v>0</v>
      </c>
      <c r="E130" s="440">
        <v>139568</v>
      </c>
    </row>
    <row r="131" spans="1:5" ht="12.75">
      <c r="A131" s="438" t="s">
        <v>341</v>
      </c>
      <c r="B131" s="439" t="s">
        <v>342</v>
      </c>
      <c r="C131" s="440">
        <v>0</v>
      </c>
      <c r="D131" s="440">
        <v>0</v>
      </c>
      <c r="E131" s="440">
        <v>0</v>
      </c>
    </row>
    <row r="132" spans="1:5" ht="25.5">
      <c r="A132" s="438" t="s">
        <v>343</v>
      </c>
      <c r="B132" s="439" t="s">
        <v>344</v>
      </c>
      <c r="C132" s="440">
        <v>0</v>
      </c>
      <c r="D132" s="440">
        <v>0</v>
      </c>
      <c r="E132" s="440">
        <v>343</v>
      </c>
    </row>
    <row r="133" spans="1:5" ht="25.5">
      <c r="A133" s="438" t="s">
        <v>345</v>
      </c>
      <c r="B133" s="439" t="s">
        <v>346</v>
      </c>
      <c r="C133" s="440">
        <v>0</v>
      </c>
      <c r="D133" s="440">
        <v>0</v>
      </c>
      <c r="E133" s="440">
        <v>0</v>
      </c>
    </row>
    <row r="134" spans="1:5" ht="25.5">
      <c r="A134" s="438" t="s">
        <v>347</v>
      </c>
      <c r="B134" s="439" t="s">
        <v>348</v>
      </c>
      <c r="C134" s="440">
        <v>0</v>
      </c>
      <c r="D134" s="440">
        <v>0</v>
      </c>
      <c r="E134" s="440">
        <v>9865</v>
      </c>
    </row>
    <row r="135" spans="1:5" ht="25.5">
      <c r="A135" s="438" t="s">
        <v>349</v>
      </c>
      <c r="B135" s="439" t="s">
        <v>350</v>
      </c>
      <c r="C135" s="440">
        <v>0</v>
      </c>
      <c r="D135" s="440">
        <v>0</v>
      </c>
      <c r="E135" s="440">
        <v>9865</v>
      </c>
    </row>
    <row r="136" spans="1:5" ht="25.5">
      <c r="A136" s="438" t="s">
        <v>351</v>
      </c>
      <c r="B136" s="439" t="s">
        <v>352</v>
      </c>
      <c r="C136" s="440">
        <v>0</v>
      </c>
      <c r="D136" s="440">
        <v>0</v>
      </c>
      <c r="E136" s="440">
        <v>0</v>
      </c>
    </row>
    <row r="137" spans="1:5" ht="25.5">
      <c r="A137" s="438" t="s">
        <v>353</v>
      </c>
      <c r="B137" s="439" t="s">
        <v>354</v>
      </c>
      <c r="C137" s="440">
        <v>0</v>
      </c>
      <c r="D137" s="440">
        <v>0</v>
      </c>
      <c r="E137" s="440">
        <v>0</v>
      </c>
    </row>
    <row r="138" spans="1:5" ht="25.5">
      <c r="A138" s="438" t="s">
        <v>355</v>
      </c>
      <c r="B138" s="439" t="s">
        <v>356</v>
      </c>
      <c r="C138" s="440">
        <v>0</v>
      </c>
      <c r="D138" s="440">
        <v>0</v>
      </c>
      <c r="E138" s="440">
        <v>0</v>
      </c>
    </row>
    <row r="139" spans="1:5" ht="25.5">
      <c r="A139" s="438" t="s">
        <v>357</v>
      </c>
      <c r="B139" s="439" t="s">
        <v>358</v>
      </c>
      <c r="C139" s="440">
        <v>0</v>
      </c>
      <c r="D139" s="440">
        <v>0</v>
      </c>
      <c r="E139" s="440">
        <v>0</v>
      </c>
    </row>
    <row r="140" spans="1:5" ht="25.5">
      <c r="A140" s="438" t="s">
        <v>359</v>
      </c>
      <c r="B140" s="439" t="s">
        <v>360</v>
      </c>
      <c r="C140" s="440">
        <v>0</v>
      </c>
      <c r="D140" s="440">
        <v>0</v>
      </c>
      <c r="E140" s="440">
        <v>0</v>
      </c>
    </row>
    <row r="141" spans="1:5" ht="25.5">
      <c r="A141" s="438" t="s">
        <v>361</v>
      </c>
      <c r="B141" s="439" t="s">
        <v>362</v>
      </c>
      <c r="C141" s="440">
        <v>0</v>
      </c>
      <c r="D141" s="440">
        <v>0</v>
      </c>
      <c r="E141" s="440">
        <v>0</v>
      </c>
    </row>
    <row r="142" spans="1:5" ht="25.5">
      <c r="A142" s="438" t="s">
        <v>363</v>
      </c>
      <c r="B142" s="439" t="s">
        <v>364</v>
      </c>
      <c r="C142" s="440">
        <v>0</v>
      </c>
      <c r="D142" s="440">
        <v>0</v>
      </c>
      <c r="E142" s="440">
        <v>0</v>
      </c>
    </row>
    <row r="143" spans="1:5" ht="25.5">
      <c r="A143" s="436" t="s">
        <v>365</v>
      </c>
      <c r="B143" s="437" t="s">
        <v>366</v>
      </c>
      <c r="C143" s="441">
        <v>0</v>
      </c>
      <c r="D143" s="441">
        <v>0</v>
      </c>
      <c r="E143" s="441">
        <v>154482</v>
      </c>
    </row>
    <row r="144" spans="1:5" ht="12.75">
      <c r="A144" s="438" t="s">
        <v>367</v>
      </c>
      <c r="B144" s="439" t="s">
        <v>368</v>
      </c>
      <c r="C144" s="440">
        <v>6874</v>
      </c>
      <c r="D144" s="440">
        <v>0</v>
      </c>
      <c r="E144" s="440">
        <v>30833</v>
      </c>
    </row>
    <row r="145" spans="1:5" ht="12.75">
      <c r="A145" s="438" t="s">
        <v>369</v>
      </c>
      <c r="B145" s="439" t="s">
        <v>370</v>
      </c>
      <c r="C145" s="440">
        <v>0</v>
      </c>
      <c r="D145" s="440">
        <v>0</v>
      </c>
      <c r="E145" s="440">
        <v>0</v>
      </c>
    </row>
    <row r="146" spans="1:5" ht="12.75">
      <c r="A146" s="438" t="s">
        <v>371</v>
      </c>
      <c r="B146" s="439" t="s">
        <v>372</v>
      </c>
      <c r="C146" s="440">
        <v>0</v>
      </c>
      <c r="D146" s="440">
        <v>0</v>
      </c>
      <c r="E146" s="440">
        <v>0</v>
      </c>
    </row>
    <row r="147" spans="1:5" ht="12.75">
      <c r="A147" s="438" t="s">
        <v>373</v>
      </c>
      <c r="B147" s="439" t="s">
        <v>374</v>
      </c>
      <c r="C147" s="440">
        <v>0</v>
      </c>
      <c r="D147" s="440">
        <v>0</v>
      </c>
      <c r="E147" s="440">
        <v>0</v>
      </c>
    </row>
    <row r="148" spans="1:5" ht="25.5">
      <c r="A148" s="438" t="s">
        <v>375</v>
      </c>
      <c r="B148" s="439" t="s">
        <v>376</v>
      </c>
      <c r="C148" s="440">
        <v>0</v>
      </c>
      <c r="D148" s="440">
        <v>0</v>
      </c>
      <c r="E148" s="440">
        <v>0</v>
      </c>
    </row>
    <row r="149" spans="1:5" ht="25.5">
      <c r="A149" s="438" t="s">
        <v>377</v>
      </c>
      <c r="B149" s="439" t="s">
        <v>378</v>
      </c>
      <c r="C149" s="440">
        <v>0</v>
      </c>
      <c r="D149" s="440">
        <v>0</v>
      </c>
      <c r="E149" s="440">
        <v>0</v>
      </c>
    </row>
    <row r="150" spans="1:5" ht="12.75">
      <c r="A150" s="438" t="s">
        <v>379</v>
      </c>
      <c r="B150" s="439" t="s">
        <v>380</v>
      </c>
      <c r="C150" s="440">
        <v>0</v>
      </c>
      <c r="D150" s="440">
        <v>0</v>
      </c>
      <c r="E150" s="440">
        <v>0</v>
      </c>
    </row>
    <row r="151" spans="1:5" ht="12.75">
      <c r="A151" s="438" t="s">
        <v>381</v>
      </c>
      <c r="B151" s="439" t="s">
        <v>382</v>
      </c>
      <c r="C151" s="440">
        <v>6874</v>
      </c>
      <c r="D151" s="440">
        <v>0</v>
      </c>
      <c r="E151" s="440">
        <v>30833</v>
      </c>
    </row>
    <row r="152" spans="1:5" ht="12.75">
      <c r="A152" s="436" t="s">
        <v>383</v>
      </c>
      <c r="B152" s="437" t="s">
        <v>384</v>
      </c>
      <c r="C152" s="441">
        <v>85996</v>
      </c>
      <c r="D152" s="441">
        <v>0</v>
      </c>
      <c r="E152" s="441">
        <v>185373</v>
      </c>
    </row>
    <row r="153" spans="1:5" ht="12.75">
      <c r="A153" s="436" t="s">
        <v>385</v>
      </c>
      <c r="B153" s="437" t="s">
        <v>386</v>
      </c>
      <c r="C153" s="441">
        <v>0</v>
      </c>
      <c r="D153" s="441">
        <v>0</v>
      </c>
      <c r="E153" s="441">
        <v>0</v>
      </c>
    </row>
    <row r="154" spans="1:5" ht="12.75">
      <c r="A154" s="436" t="s">
        <v>387</v>
      </c>
      <c r="B154" s="437" t="s">
        <v>388</v>
      </c>
      <c r="C154" s="441">
        <v>0</v>
      </c>
      <c r="D154" s="441">
        <v>0</v>
      </c>
      <c r="E154" s="441">
        <v>0</v>
      </c>
    </row>
    <row r="155" spans="1:5" ht="12.75">
      <c r="A155" s="438" t="s">
        <v>389</v>
      </c>
      <c r="B155" s="439" t="s">
        <v>390</v>
      </c>
      <c r="C155" s="440">
        <v>0</v>
      </c>
      <c r="D155" s="440">
        <v>0</v>
      </c>
      <c r="E155" s="440">
        <v>0</v>
      </c>
    </row>
    <row r="156" spans="1:5" ht="12.75">
      <c r="A156" s="438" t="s">
        <v>391</v>
      </c>
      <c r="B156" s="439" t="s">
        <v>392</v>
      </c>
      <c r="C156" s="440">
        <v>0</v>
      </c>
      <c r="D156" s="440">
        <v>0</v>
      </c>
      <c r="E156" s="440">
        <v>34877</v>
      </c>
    </row>
    <row r="157" spans="1:5" ht="12.75">
      <c r="A157" s="438" t="s">
        <v>393</v>
      </c>
      <c r="B157" s="439" t="s">
        <v>394</v>
      </c>
      <c r="C157" s="440">
        <v>0</v>
      </c>
      <c r="D157" s="440">
        <v>0</v>
      </c>
      <c r="E157" s="440">
        <v>656604</v>
      </c>
    </row>
    <row r="158" spans="1:5" ht="12.75">
      <c r="A158" s="436" t="s">
        <v>395</v>
      </c>
      <c r="B158" s="437" t="s">
        <v>396</v>
      </c>
      <c r="C158" s="441">
        <v>0</v>
      </c>
      <c r="D158" s="441">
        <v>0</v>
      </c>
      <c r="E158" s="441">
        <v>691481</v>
      </c>
    </row>
    <row r="159" spans="1:5" ht="15.75">
      <c r="A159" s="436" t="s">
        <v>397</v>
      </c>
      <c r="B159" s="465" t="s">
        <v>398</v>
      </c>
      <c r="C159" s="466">
        <v>4637125</v>
      </c>
      <c r="D159" s="466">
        <v>0</v>
      </c>
      <c r="E159" s="466">
        <v>5947780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58" r:id="rId1"/>
  <headerFooter alignWithMargins="0">
    <oddHeader>&amp;C19. melléklet a 7/2015.(V.01.) önk. rendelethez ezer Ft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22"/>
  <sheetViews>
    <sheetView view="pageLayout" workbookViewId="0" topLeftCell="A1">
      <selection activeCell="B31" sqref="B3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32.25" customHeight="1">
      <c r="A1" s="656" t="s">
        <v>419</v>
      </c>
      <c r="B1" s="657"/>
      <c r="C1" s="657"/>
    </row>
    <row r="2" spans="1:3" ht="15.75">
      <c r="A2" s="464"/>
      <c r="B2" s="464" t="s">
        <v>543</v>
      </c>
      <c r="C2" s="464" t="s">
        <v>399</v>
      </c>
    </row>
    <row r="3" spans="1:3" ht="15.75">
      <c r="A3" s="464">
        <v>1</v>
      </c>
      <c r="B3" s="464">
        <v>2</v>
      </c>
      <c r="C3" s="464">
        <v>3</v>
      </c>
    </row>
    <row r="4" spans="1:3" ht="12.75">
      <c r="A4" s="442" t="s">
        <v>106</v>
      </c>
      <c r="B4" s="443" t="s">
        <v>400</v>
      </c>
      <c r="C4" s="444">
        <v>2515635</v>
      </c>
    </row>
    <row r="5" spans="1:3" ht="12.75">
      <c r="A5" s="442" t="s">
        <v>108</v>
      </c>
      <c r="B5" s="443" t="s">
        <v>401</v>
      </c>
      <c r="C5" s="444">
        <v>2296750</v>
      </c>
    </row>
    <row r="6" spans="1:3" ht="12.75">
      <c r="A6" s="445" t="s">
        <v>110</v>
      </c>
      <c r="B6" s="446" t="s">
        <v>402</v>
      </c>
      <c r="C6" s="447">
        <v>218885</v>
      </c>
    </row>
    <row r="7" spans="1:3" ht="12.75">
      <c r="A7" s="442" t="s">
        <v>112</v>
      </c>
      <c r="B7" s="443" t="s">
        <v>403</v>
      </c>
      <c r="C7" s="444">
        <v>1850316</v>
      </c>
    </row>
    <row r="8" spans="1:3" ht="12.75">
      <c r="A8" s="442" t="s">
        <v>114</v>
      </c>
      <c r="B8" s="443" t="s">
        <v>404</v>
      </c>
      <c r="C8" s="444">
        <v>1613059</v>
      </c>
    </row>
    <row r="9" spans="1:3" ht="12.75">
      <c r="A9" s="445" t="s">
        <v>116</v>
      </c>
      <c r="B9" s="446" t="s">
        <v>405</v>
      </c>
      <c r="C9" s="447">
        <v>237257</v>
      </c>
    </row>
    <row r="10" spans="1:3" ht="12.75">
      <c r="A10" s="445" t="s">
        <v>118</v>
      </c>
      <c r="B10" s="467" t="s">
        <v>406</v>
      </c>
      <c r="C10" s="468">
        <v>456142</v>
      </c>
    </row>
    <row r="11" spans="1:3" ht="12.75">
      <c r="A11" s="442" t="s">
        <v>120</v>
      </c>
      <c r="B11" s="443" t="s">
        <v>407</v>
      </c>
      <c r="C11" s="444">
        <v>0</v>
      </c>
    </row>
    <row r="12" spans="1:3" ht="12.75">
      <c r="A12" s="442" t="s">
        <v>122</v>
      </c>
      <c r="B12" s="443" t="s">
        <v>408</v>
      </c>
      <c r="C12" s="444">
        <v>0</v>
      </c>
    </row>
    <row r="13" spans="1:3" ht="12.75">
      <c r="A13" s="445" t="s">
        <v>124</v>
      </c>
      <c r="B13" s="446" t="s">
        <v>409</v>
      </c>
      <c r="C13" s="447">
        <v>0</v>
      </c>
    </row>
    <row r="14" spans="1:3" ht="12.75">
      <c r="A14" s="442" t="s">
        <v>126</v>
      </c>
      <c r="B14" s="443" t="s">
        <v>410</v>
      </c>
      <c r="C14" s="444">
        <v>0</v>
      </c>
    </row>
    <row r="15" spans="1:3" ht="12.75">
      <c r="A15" s="442" t="s">
        <v>128</v>
      </c>
      <c r="B15" s="443" t="s">
        <v>411</v>
      </c>
      <c r="C15" s="444">
        <v>0</v>
      </c>
    </row>
    <row r="16" spans="1:3" ht="12.75">
      <c r="A16" s="445" t="s">
        <v>130</v>
      </c>
      <c r="B16" s="446" t="s">
        <v>412</v>
      </c>
      <c r="C16" s="447">
        <v>0</v>
      </c>
    </row>
    <row r="17" spans="1:3" ht="12.75">
      <c r="A17" s="445" t="s">
        <v>132</v>
      </c>
      <c r="B17" s="446" t="s">
        <v>413</v>
      </c>
      <c r="C17" s="447">
        <v>0</v>
      </c>
    </row>
    <row r="18" spans="1:3" ht="12.75">
      <c r="A18" s="445" t="s">
        <v>134</v>
      </c>
      <c r="B18" s="467" t="s">
        <v>414</v>
      </c>
      <c r="C18" s="468">
        <v>456142</v>
      </c>
    </row>
    <row r="19" spans="1:3" ht="12.75">
      <c r="A19" s="445" t="s">
        <v>74</v>
      </c>
      <c r="B19" s="446" t="s">
        <v>415</v>
      </c>
      <c r="C19" s="447">
        <v>0</v>
      </c>
    </row>
    <row r="20" spans="1:3" ht="12.75">
      <c r="A20" s="445" t="s">
        <v>75</v>
      </c>
      <c r="B20" s="446" t="s">
        <v>416</v>
      </c>
      <c r="C20" s="447">
        <v>456142</v>
      </c>
    </row>
    <row r="21" spans="1:3" ht="12.75">
      <c r="A21" s="445" t="s">
        <v>76</v>
      </c>
      <c r="B21" s="446" t="s">
        <v>417</v>
      </c>
      <c r="C21" s="447">
        <v>0</v>
      </c>
    </row>
    <row r="22" spans="1:3" ht="12.75">
      <c r="A22" s="445" t="s">
        <v>77</v>
      </c>
      <c r="B22" s="446" t="s">
        <v>418</v>
      </c>
      <c r="C22" s="447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81" r:id="rId1"/>
  <headerFooter alignWithMargins="0">
    <oddHeader>&amp;R20. melléklet a 7/2015.(V.01.) önk. rendelethez ezer Ft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I5" sqref="I5"/>
    </sheetView>
  </sheetViews>
  <sheetFormatPr defaultColWidth="9.140625" defaultRowHeight="12.75"/>
  <cols>
    <col min="1" max="1" width="24.57421875" style="0" customWidth="1"/>
    <col min="2" max="2" width="21.8515625" style="0" customWidth="1"/>
    <col min="3" max="3" width="30.421875" style="0" customWidth="1"/>
    <col min="4" max="4" width="9.28125" style="0" bestFit="1" customWidth="1"/>
    <col min="5" max="5" width="16.8515625" style="0" customWidth="1"/>
    <col min="6" max="6" width="13.140625" style="0" customWidth="1"/>
    <col min="7" max="7" width="15.140625" style="0" bestFit="1" customWidth="1"/>
  </cols>
  <sheetData>
    <row r="1" spans="1:7" ht="21.75" customHeight="1" thickBot="1">
      <c r="A1" s="658" t="s">
        <v>424</v>
      </c>
      <c r="B1" s="659"/>
      <c r="C1" s="659"/>
      <c r="D1" s="659"/>
      <c r="E1" s="659"/>
      <c r="F1" s="659"/>
      <c r="G1" s="659"/>
    </row>
    <row r="2" spans="1:7" ht="94.5">
      <c r="A2" s="474"/>
      <c r="B2" s="475" t="s">
        <v>221</v>
      </c>
      <c r="C2" s="476" t="s">
        <v>571</v>
      </c>
      <c r="D2" s="477" t="s">
        <v>669</v>
      </c>
      <c r="E2" s="478" t="s">
        <v>580</v>
      </c>
      <c r="F2" s="478" t="s">
        <v>676</v>
      </c>
      <c r="G2" s="479" t="s">
        <v>447</v>
      </c>
    </row>
    <row r="3" spans="1:7" ht="15.75">
      <c r="A3" s="480" t="s">
        <v>543</v>
      </c>
      <c r="B3" s="481" t="s">
        <v>425</v>
      </c>
      <c r="C3" s="482" t="s">
        <v>426</v>
      </c>
      <c r="D3" s="660" t="s">
        <v>426</v>
      </c>
      <c r="E3" s="660"/>
      <c r="F3" s="660"/>
      <c r="G3" s="661"/>
    </row>
    <row r="4" spans="1:7" ht="21" customHeight="1">
      <c r="A4" s="483" t="s">
        <v>427</v>
      </c>
      <c r="B4" s="484">
        <v>8208044</v>
      </c>
      <c r="C4" s="485">
        <v>1101097</v>
      </c>
      <c r="D4" s="486">
        <v>196884</v>
      </c>
      <c r="E4" s="2"/>
      <c r="F4" s="2"/>
      <c r="G4" s="487">
        <f>SUM(C4:F4)</f>
        <v>1297981</v>
      </c>
    </row>
    <row r="5" spans="1:7" ht="15.75">
      <c r="A5" s="483" t="s">
        <v>428</v>
      </c>
      <c r="B5" s="484">
        <v>52104796</v>
      </c>
      <c r="C5" s="488" t="s">
        <v>429</v>
      </c>
      <c r="D5" s="486"/>
      <c r="E5" s="2"/>
      <c r="F5" s="2"/>
      <c r="G5" s="487">
        <f aca="true" t="shared" si="0" ref="G5:G21">SUM(C5:F5)</f>
        <v>0</v>
      </c>
    </row>
    <row r="6" spans="1:7" ht="15.75">
      <c r="A6" s="483" t="s">
        <v>430</v>
      </c>
      <c r="B6" s="484">
        <v>1183253224</v>
      </c>
      <c r="C6" s="485">
        <v>952523639</v>
      </c>
      <c r="D6" s="486"/>
      <c r="E6" s="2">
        <v>4810737</v>
      </c>
      <c r="F6" s="2"/>
      <c r="G6" s="487">
        <f t="shared" si="0"/>
        <v>957334376</v>
      </c>
    </row>
    <row r="7" spans="1:7" ht="15.75">
      <c r="A7" s="483" t="s">
        <v>431</v>
      </c>
      <c r="B7" s="484">
        <v>3342101</v>
      </c>
      <c r="C7" s="488" t="s">
        <v>429</v>
      </c>
      <c r="D7" s="486"/>
      <c r="E7" s="2"/>
      <c r="F7" s="2"/>
      <c r="G7" s="487">
        <f t="shared" si="0"/>
        <v>0</v>
      </c>
    </row>
    <row r="8" spans="1:7" ht="15.75">
      <c r="A8" s="489" t="s">
        <v>432</v>
      </c>
      <c r="B8" s="490">
        <v>1730821542</v>
      </c>
      <c r="C8" s="491">
        <v>1268386172</v>
      </c>
      <c r="D8" s="486"/>
      <c r="E8" s="2">
        <v>13473208</v>
      </c>
      <c r="F8" s="2"/>
      <c r="G8" s="487">
        <f t="shared" si="0"/>
        <v>1281859380</v>
      </c>
    </row>
    <row r="9" spans="1:7" ht="15.75">
      <c r="A9" s="489" t="s">
        <v>433</v>
      </c>
      <c r="B9" s="490">
        <v>1823285677</v>
      </c>
      <c r="C9" s="492" t="s">
        <v>429</v>
      </c>
      <c r="D9" s="486"/>
      <c r="E9" s="2"/>
      <c r="F9" s="2"/>
      <c r="G9" s="487">
        <f t="shared" si="0"/>
        <v>0</v>
      </c>
    </row>
    <row r="10" spans="1:7" ht="15.75">
      <c r="A10" s="493" t="s">
        <v>434</v>
      </c>
      <c r="B10" s="494">
        <v>668591</v>
      </c>
      <c r="C10" s="495">
        <v>151715</v>
      </c>
      <c r="D10" s="486"/>
      <c r="E10" s="2">
        <v>77532</v>
      </c>
      <c r="F10" s="2"/>
      <c r="G10" s="487">
        <f t="shared" si="0"/>
        <v>229247</v>
      </c>
    </row>
    <row r="11" spans="1:7" ht="15.75">
      <c r="A11" s="493" t="s">
        <v>435</v>
      </c>
      <c r="B11" s="494">
        <v>21047984</v>
      </c>
      <c r="C11" s="496" t="s">
        <v>429</v>
      </c>
      <c r="D11" s="486"/>
      <c r="E11" s="2"/>
      <c r="F11" s="2"/>
      <c r="G11" s="487">
        <f t="shared" si="0"/>
        <v>0</v>
      </c>
    </row>
    <row r="12" spans="1:7" ht="15.75">
      <c r="A12" s="493" t="s">
        <v>436</v>
      </c>
      <c r="B12" s="494">
        <v>69228257</v>
      </c>
      <c r="C12" s="495">
        <v>26352240</v>
      </c>
      <c r="D12" s="486">
        <v>1315599</v>
      </c>
      <c r="E12" s="2">
        <v>441419</v>
      </c>
      <c r="F12" s="2">
        <v>445407</v>
      </c>
      <c r="G12" s="487">
        <f t="shared" si="0"/>
        <v>28554665</v>
      </c>
    </row>
    <row r="13" spans="1:7" ht="15.75">
      <c r="A13" s="493" t="s">
        <v>437</v>
      </c>
      <c r="B13" s="494">
        <v>52218138</v>
      </c>
      <c r="C13" s="496" t="s">
        <v>429</v>
      </c>
      <c r="D13" s="486"/>
      <c r="E13" s="2"/>
      <c r="F13" s="2"/>
      <c r="G13" s="487">
        <f t="shared" si="0"/>
        <v>0</v>
      </c>
    </row>
    <row r="14" spans="1:7" ht="15.75">
      <c r="A14" s="493" t="s">
        <v>438</v>
      </c>
      <c r="B14" s="494">
        <v>10617303</v>
      </c>
      <c r="C14" s="495">
        <v>10617303</v>
      </c>
      <c r="D14" s="486"/>
      <c r="E14" s="2"/>
      <c r="F14" s="2"/>
      <c r="G14" s="487">
        <f t="shared" si="0"/>
        <v>10617303</v>
      </c>
    </row>
    <row r="15" spans="1:7" ht="15.75">
      <c r="A15" s="493" t="s">
        <v>439</v>
      </c>
      <c r="B15" s="494">
        <v>1474050</v>
      </c>
      <c r="C15" s="495">
        <v>1474050</v>
      </c>
      <c r="D15" s="486"/>
      <c r="E15" s="2"/>
      <c r="F15" s="2"/>
      <c r="G15" s="487">
        <f t="shared" si="0"/>
        <v>1474050</v>
      </c>
    </row>
    <row r="16" spans="1:7" ht="15.75">
      <c r="A16" s="493" t="s">
        <v>440</v>
      </c>
      <c r="B16" s="494">
        <v>45296413</v>
      </c>
      <c r="C16" s="495">
        <v>21425284</v>
      </c>
      <c r="D16" s="486"/>
      <c r="E16" s="2">
        <v>832658</v>
      </c>
      <c r="F16" s="2"/>
      <c r="G16" s="487">
        <f t="shared" si="0"/>
        <v>22257942</v>
      </c>
    </row>
    <row r="17" spans="1:7" ht="15.75">
      <c r="A17" s="493" t="s">
        <v>441</v>
      </c>
      <c r="B17" s="494">
        <v>10130266</v>
      </c>
      <c r="C17" s="496" t="s">
        <v>429</v>
      </c>
      <c r="D17" s="486"/>
      <c r="E17" s="2"/>
      <c r="F17" s="2"/>
      <c r="G17" s="487">
        <f t="shared" si="0"/>
        <v>0</v>
      </c>
    </row>
    <row r="18" spans="1:7" ht="15.75">
      <c r="A18" s="493" t="s">
        <v>442</v>
      </c>
      <c r="B18" s="494">
        <v>432826384</v>
      </c>
      <c r="C18" s="495">
        <v>432826384</v>
      </c>
      <c r="D18" s="486"/>
      <c r="E18" s="2">
        <v>38305</v>
      </c>
      <c r="F18" s="2"/>
      <c r="G18" s="487">
        <f t="shared" si="0"/>
        <v>432864689</v>
      </c>
    </row>
    <row r="19" spans="1:7" ht="15.75">
      <c r="A19" s="493" t="s">
        <v>443</v>
      </c>
      <c r="B19" s="494">
        <v>97141466</v>
      </c>
      <c r="C19" s="495">
        <v>97141466</v>
      </c>
      <c r="D19" s="486"/>
      <c r="E19" s="2">
        <v>3000000</v>
      </c>
      <c r="F19" s="2"/>
      <c r="G19" s="487">
        <f t="shared" si="0"/>
        <v>100141466</v>
      </c>
    </row>
    <row r="20" spans="1:7" ht="15.75">
      <c r="A20" s="493" t="s">
        <v>444</v>
      </c>
      <c r="B20" s="494">
        <v>848613700</v>
      </c>
      <c r="C20" s="495">
        <v>848613700</v>
      </c>
      <c r="D20" s="486"/>
      <c r="E20" s="2"/>
      <c r="F20" s="2"/>
      <c r="G20" s="487">
        <f t="shared" si="0"/>
        <v>848613700</v>
      </c>
    </row>
    <row r="21" spans="1:7" ht="16.5" thickBot="1">
      <c r="A21" s="497" t="s">
        <v>61</v>
      </c>
      <c r="B21" s="498">
        <f>SUM(B4:B20)</f>
        <v>6390277936</v>
      </c>
      <c r="C21" s="499">
        <f>SUM(C4:C20)</f>
        <v>3660613050</v>
      </c>
      <c r="D21" s="486">
        <f>SUM(D4:D20)</f>
        <v>1512483</v>
      </c>
      <c r="E21" s="2">
        <f>SUM(E4:E20)</f>
        <v>22673859</v>
      </c>
      <c r="F21" s="2">
        <f>SUM(F4:F20)</f>
        <v>445407</v>
      </c>
      <c r="G21" s="487">
        <f t="shared" si="0"/>
        <v>3685244799</v>
      </c>
    </row>
    <row r="24" ht="15.75">
      <c r="A24" s="473"/>
    </row>
    <row r="25" ht="15.75">
      <c r="A25" s="473"/>
    </row>
  </sheetData>
  <sheetProtection/>
  <mergeCells count="2">
    <mergeCell ref="A1:G1"/>
    <mergeCell ref="D3:G3"/>
  </mergeCells>
  <printOptions/>
  <pageMargins left="0.7" right="0.7" top="0.75" bottom="0.75" header="0.3" footer="0.3"/>
  <pageSetup horizontalDpi="600" verticalDpi="600" orientation="portrait" paperSize="9" scale="58" r:id="rId1"/>
  <headerFooter alignWithMargins="0">
    <oddHeader>&amp;R21. melléklet a 7/2015.(V.01.) önk. rendelethez 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9"/>
  <sheetViews>
    <sheetView view="pageLayout" workbookViewId="0" topLeftCell="B1">
      <selection activeCell="D45" sqref="D45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8.4218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7.7109375" style="7" customWidth="1"/>
    <col min="10" max="10" width="14.421875" style="0" customWidth="1"/>
    <col min="11" max="11" width="10.57421875" style="0" customWidth="1"/>
    <col min="12" max="12" width="10.8515625" style="0" customWidth="1"/>
  </cols>
  <sheetData>
    <row r="1" spans="1:12" ht="19.5" customHeight="1">
      <c r="A1" s="506" t="s">
        <v>561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24.75" customHeight="1">
      <c r="A2" s="507" t="s">
        <v>467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</row>
    <row r="3" spans="1:12" s="8" customFormat="1" ht="75">
      <c r="A3" s="22" t="s">
        <v>463</v>
      </c>
      <c r="B3" s="22" t="s">
        <v>464</v>
      </c>
      <c r="C3" s="22" t="s">
        <v>461</v>
      </c>
      <c r="D3" s="22" t="s">
        <v>462</v>
      </c>
      <c r="E3" s="224" t="s">
        <v>469</v>
      </c>
      <c r="F3" s="224" t="s">
        <v>470</v>
      </c>
      <c r="G3" s="224" t="s">
        <v>471</v>
      </c>
      <c r="H3" s="224" t="s">
        <v>724</v>
      </c>
      <c r="I3" s="224" t="s">
        <v>845</v>
      </c>
      <c r="J3" s="290" t="s">
        <v>832</v>
      </c>
      <c r="K3" s="290" t="s">
        <v>833</v>
      </c>
      <c r="L3" s="290" t="s">
        <v>834</v>
      </c>
    </row>
    <row r="4" spans="1:12" s="9" customFormat="1" ht="30">
      <c r="A4" s="227" t="s">
        <v>451</v>
      </c>
      <c r="B4" s="227" t="s">
        <v>483</v>
      </c>
      <c r="C4" s="228"/>
      <c r="D4" s="225" t="s">
        <v>484</v>
      </c>
      <c r="E4" s="226">
        <f>SUM(E5:E11)</f>
        <v>323053</v>
      </c>
      <c r="F4" s="226">
        <f>SUM(F5:F11)</f>
        <v>0</v>
      </c>
      <c r="G4" s="226">
        <f>SUM(G5:G11)</f>
        <v>0</v>
      </c>
      <c r="H4" s="226">
        <f>SUM(H5:H11)</f>
        <v>323053</v>
      </c>
      <c r="I4" s="226">
        <f>I5+I6+I7+I8+I9+I10+I11</f>
        <v>516047</v>
      </c>
      <c r="J4" s="368">
        <f>SUM(J5:J12)</f>
        <v>519940</v>
      </c>
      <c r="K4" s="367">
        <f>J4/I4*100</f>
        <v>100.75438865064616</v>
      </c>
      <c r="L4" s="366">
        <f>(J4/$J$42)*100</f>
        <v>12.374688841812045</v>
      </c>
    </row>
    <row r="5" spans="1:12" s="38" customFormat="1" ht="24" customHeight="1">
      <c r="A5" s="23"/>
      <c r="B5" s="23"/>
      <c r="C5" s="24" t="s">
        <v>477</v>
      </c>
      <c r="D5" s="25" t="s">
        <v>472</v>
      </c>
      <c r="E5" s="44">
        <v>152352</v>
      </c>
      <c r="F5" s="44"/>
      <c r="G5" s="44"/>
      <c r="H5" s="44">
        <f>SUM(E5:G5)</f>
        <v>152352</v>
      </c>
      <c r="I5" s="44">
        <v>152422</v>
      </c>
      <c r="J5" s="369">
        <v>152422</v>
      </c>
      <c r="K5" s="393">
        <f aca="true" t="shared" si="0" ref="K5:K42">J5/I5*100</f>
        <v>100</v>
      </c>
      <c r="L5" s="395">
        <f aca="true" t="shared" si="1" ref="L5:L42">(J5/$J$42)*100</f>
        <v>3.6276778525342834</v>
      </c>
    </row>
    <row r="6" spans="1:12" s="38" customFormat="1" ht="33" customHeight="1">
      <c r="A6" s="23"/>
      <c r="B6" s="23"/>
      <c r="C6" s="24" t="s">
        <v>478</v>
      </c>
      <c r="D6" s="25" t="s">
        <v>473</v>
      </c>
      <c r="E6" s="44">
        <v>69650</v>
      </c>
      <c r="F6" s="44"/>
      <c r="G6" s="44"/>
      <c r="H6" s="44">
        <f aca="true" t="shared" si="2" ref="H6:H42">SUM(E6:G6)</f>
        <v>69650</v>
      </c>
      <c r="I6" s="44">
        <v>70238</v>
      </c>
      <c r="J6" s="369">
        <v>70238</v>
      </c>
      <c r="K6" s="393">
        <f t="shared" si="0"/>
        <v>100</v>
      </c>
      <c r="L6" s="395">
        <f t="shared" si="1"/>
        <v>1.6716801840042972</v>
      </c>
    </row>
    <row r="7" spans="1:12" s="38" customFormat="1" ht="24.75" customHeight="1">
      <c r="A7" s="23"/>
      <c r="B7" s="23"/>
      <c r="C7" s="24" t="s">
        <v>479</v>
      </c>
      <c r="D7" s="25" t="s">
        <v>474</v>
      </c>
      <c r="E7" s="44">
        <v>35042</v>
      </c>
      <c r="F7" s="44"/>
      <c r="G7" s="44"/>
      <c r="H7" s="44">
        <f t="shared" si="2"/>
        <v>35042</v>
      </c>
      <c r="I7" s="44">
        <v>61344</v>
      </c>
      <c r="J7" s="369">
        <v>61344</v>
      </c>
      <c r="K7" s="393">
        <f t="shared" si="0"/>
        <v>100</v>
      </c>
      <c r="L7" s="395">
        <f t="shared" si="1"/>
        <v>1.4600009853293034</v>
      </c>
    </row>
    <row r="8" spans="1:12" s="38" customFormat="1" ht="23.25" customHeight="1">
      <c r="A8" s="23"/>
      <c r="B8" s="23"/>
      <c r="C8" s="24" t="s">
        <v>480</v>
      </c>
      <c r="D8" s="25" t="s">
        <v>475</v>
      </c>
      <c r="E8" s="44">
        <v>6037</v>
      </c>
      <c r="F8" s="66"/>
      <c r="G8" s="66"/>
      <c r="H8" s="44">
        <f t="shared" si="2"/>
        <v>6037</v>
      </c>
      <c r="I8" s="44">
        <v>6037</v>
      </c>
      <c r="J8" s="369">
        <v>6037</v>
      </c>
      <c r="K8" s="393">
        <f t="shared" si="0"/>
        <v>100</v>
      </c>
      <c r="L8" s="395">
        <f t="shared" si="1"/>
        <v>0.14368195664503464</v>
      </c>
    </row>
    <row r="9" spans="1:12" s="38" customFormat="1" ht="27" customHeight="1">
      <c r="A9" s="23"/>
      <c r="B9" s="23"/>
      <c r="C9" s="24" t="s">
        <v>481</v>
      </c>
      <c r="D9" s="25" t="s">
        <v>468</v>
      </c>
      <c r="E9" s="104">
        <v>3074</v>
      </c>
      <c r="F9" s="45"/>
      <c r="G9" s="45"/>
      <c r="H9" s="44">
        <f t="shared" si="2"/>
        <v>3074</v>
      </c>
      <c r="I9" s="44">
        <v>8252</v>
      </c>
      <c r="J9" s="369">
        <v>8252</v>
      </c>
      <c r="K9" s="393">
        <f t="shared" si="0"/>
        <v>100</v>
      </c>
      <c r="L9" s="395">
        <f t="shared" si="1"/>
        <v>0.19639945440364848</v>
      </c>
    </row>
    <row r="10" spans="1:12" s="38" customFormat="1" ht="33" customHeight="1">
      <c r="A10" s="23"/>
      <c r="B10" s="23"/>
      <c r="C10" s="24" t="s">
        <v>482</v>
      </c>
      <c r="D10" s="25" t="s">
        <v>476</v>
      </c>
      <c r="E10" s="44">
        <v>53898</v>
      </c>
      <c r="F10" s="44"/>
      <c r="G10" s="44"/>
      <c r="H10" s="44">
        <f t="shared" si="2"/>
        <v>53898</v>
      </c>
      <c r="I10" s="44">
        <v>20482</v>
      </c>
      <c r="J10" s="369">
        <v>20482</v>
      </c>
      <c r="K10" s="393">
        <f t="shared" si="0"/>
        <v>100</v>
      </c>
      <c r="L10" s="395">
        <f t="shared" si="1"/>
        <v>0.48747620275030634</v>
      </c>
    </row>
    <row r="11" spans="1:12" s="38" customFormat="1" ht="27.75" customHeight="1">
      <c r="A11" s="23"/>
      <c r="B11" s="23"/>
      <c r="C11" s="24" t="s">
        <v>517</v>
      </c>
      <c r="D11" s="25" t="s">
        <v>518</v>
      </c>
      <c r="E11" s="44">
        <v>3000</v>
      </c>
      <c r="F11" s="44"/>
      <c r="G11" s="44"/>
      <c r="H11" s="44">
        <f t="shared" si="2"/>
        <v>3000</v>
      </c>
      <c r="I11" s="44">
        <v>197272</v>
      </c>
      <c r="J11" s="369">
        <v>198167</v>
      </c>
      <c r="K11" s="393">
        <f t="shared" si="0"/>
        <v>100.45368830852833</v>
      </c>
      <c r="L11" s="395">
        <f t="shared" si="1"/>
        <v>4.716419132429448</v>
      </c>
    </row>
    <row r="12" spans="1:12" s="38" customFormat="1" ht="27.75" customHeight="1">
      <c r="A12" s="23"/>
      <c r="B12" s="23"/>
      <c r="C12" s="24" t="s">
        <v>838</v>
      </c>
      <c r="D12" s="25" t="s">
        <v>839</v>
      </c>
      <c r="E12" s="44"/>
      <c r="F12" s="44"/>
      <c r="G12" s="44"/>
      <c r="H12" s="44"/>
      <c r="I12" s="44"/>
      <c r="J12" s="369">
        <v>2998</v>
      </c>
      <c r="K12" s="393"/>
      <c r="L12" s="395">
        <f t="shared" si="1"/>
        <v>0.07135307371572203</v>
      </c>
    </row>
    <row r="13" spans="1:12" s="229" customFormat="1" ht="30">
      <c r="A13" s="227" t="s">
        <v>452</v>
      </c>
      <c r="B13" s="227" t="s">
        <v>486</v>
      </c>
      <c r="C13" s="228"/>
      <c r="D13" s="225" t="s">
        <v>485</v>
      </c>
      <c r="E13" s="226">
        <f>E14+E15</f>
        <v>77211</v>
      </c>
      <c r="F13" s="226">
        <f>F14+F15</f>
        <v>0</v>
      </c>
      <c r="G13" s="226">
        <f>G14+G15</f>
        <v>0</v>
      </c>
      <c r="H13" s="226">
        <f t="shared" si="2"/>
        <v>77211</v>
      </c>
      <c r="I13" s="226">
        <f>I14+I15</f>
        <v>1445025</v>
      </c>
      <c r="J13" s="370">
        <f>SUM(J14:J15)</f>
        <v>1433493</v>
      </c>
      <c r="K13" s="367">
        <f t="shared" si="0"/>
        <v>99.20195152333005</v>
      </c>
      <c r="L13" s="366">
        <f t="shared" si="1"/>
        <v>34.11745553701518</v>
      </c>
    </row>
    <row r="14" spans="1:12" s="38" customFormat="1" ht="25.5">
      <c r="A14" s="23"/>
      <c r="B14" s="23"/>
      <c r="C14" s="24" t="s">
        <v>487</v>
      </c>
      <c r="D14" s="25" t="s">
        <v>488</v>
      </c>
      <c r="E14" s="231">
        <v>77211</v>
      </c>
      <c r="F14" s="231">
        <v>0</v>
      </c>
      <c r="G14" s="231">
        <v>0</v>
      </c>
      <c r="H14" s="44">
        <f t="shared" si="2"/>
        <v>77211</v>
      </c>
      <c r="I14" s="44">
        <v>148775</v>
      </c>
      <c r="J14" s="371">
        <v>148775</v>
      </c>
      <c r="K14" s="393">
        <f t="shared" si="0"/>
        <v>100</v>
      </c>
      <c r="L14" s="395">
        <f t="shared" si="1"/>
        <v>3.5408784329741643</v>
      </c>
    </row>
    <row r="15" spans="1:12" s="38" customFormat="1" ht="25.5">
      <c r="A15" s="23"/>
      <c r="B15" s="23"/>
      <c r="C15" s="24" t="s">
        <v>519</v>
      </c>
      <c r="D15" s="25" t="s">
        <v>520</v>
      </c>
      <c r="E15" s="231">
        <v>0</v>
      </c>
      <c r="F15" s="231"/>
      <c r="G15" s="231"/>
      <c r="H15" s="44">
        <f t="shared" si="2"/>
        <v>0</v>
      </c>
      <c r="I15" s="44">
        <v>1296250</v>
      </c>
      <c r="J15" s="371">
        <v>1284718</v>
      </c>
      <c r="K15" s="393">
        <f t="shared" si="0"/>
        <v>99.11035679845709</v>
      </c>
      <c r="L15" s="395">
        <f t="shared" si="1"/>
        <v>30.576577104041014</v>
      </c>
    </row>
    <row r="16" spans="1:12" s="229" customFormat="1" ht="15.75">
      <c r="A16" s="227" t="s">
        <v>453</v>
      </c>
      <c r="B16" s="227" t="s">
        <v>489</v>
      </c>
      <c r="C16" s="228"/>
      <c r="D16" s="225" t="s">
        <v>490</v>
      </c>
      <c r="E16" s="226">
        <f>E19+E21+E25+E18</f>
        <v>135641</v>
      </c>
      <c r="F16" s="226">
        <v>0</v>
      </c>
      <c r="G16" s="226">
        <v>0</v>
      </c>
      <c r="H16" s="226">
        <f t="shared" si="2"/>
        <v>135641</v>
      </c>
      <c r="I16" s="226">
        <f>I17+I19+I21+I25</f>
        <v>142998</v>
      </c>
      <c r="J16" s="372">
        <f>J17+J19+J21+J25</f>
        <v>143366</v>
      </c>
      <c r="K16" s="367">
        <f t="shared" si="0"/>
        <v>100.25734625659099</v>
      </c>
      <c r="L16" s="366">
        <f t="shared" si="1"/>
        <v>3.4121430174543708</v>
      </c>
    </row>
    <row r="17" spans="1:12" s="3" customFormat="1" ht="15.75">
      <c r="A17" s="26"/>
      <c r="B17" s="26"/>
      <c r="C17" s="27" t="s">
        <v>564</v>
      </c>
      <c r="D17" s="28" t="s">
        <v>565</v>
      </c>
      <c r="E17" s="43">
        <f>E18</f>
        <v>20</v>
      </c>
      <c r="F17" s="43">
        <f>F18</f>
        <v>0</v>
      </c>
      <c r="G17" s="43">
        <f>G18</f>
        <v>0</v>
      </c>
      <c r="H17" s="43">
        <f>SUM(E17:G17)</f>
        <v>20</v>
      </c>
      <c r="I17" s="43">
        <v>20</v>
      </c>
      <c r="J17" s="373">
        <f>J18</f>
        <v>24</v>
      </c>
      <c r="K17" s="393">
        <f t="shared" si="0"/>
        <v>120</v>
      </c>
      <c r="L17" s="395">
        <f t="shared" si="1"/>
        <v>0.0005712053933213237</v>
      </c>
    </row>
    <row r="18" spans="1:12" s="38" customFormat="1" ht="25.5">
      <c r="A18" s="23"/>
      <c r="B18" s="23"/>
      <c r="C18" s="24" t="s">
        <v>567</v>
      </c>
      <c r="D18" s="25" t="s">
        <v>566</v>
      </c>
      <c r="E18" s="44">
        <v>20</v>
      </c>
      <c r="F18" s="44"/>
      <c r="G18" s="44"/>
      <c r="H18" s="44">
        <f>SUM(E18:G18)</f>
        <v>20</v>
      </c>
      <c r="I18" s="44">
        <v>20</v>
      </c>
      <c r="J18" s="374">
        <v>24</v>
      </c>
      <c r="K18" s="393">
        <f t="shared" si="0"/>
        <v>120</v>
      </c>
      <c r="L18" s="395">
        <f t="shared" si="1"/>
        <v>0.0005712053933213237</v>
      </c>
    </row>
    <row r="19" spans="1:12" s="3" customFormat="1" ht="15.75">
      <c r="A19" s="26"/>
      <c r="B19" s="26"/>
      <c r="C19" s="27" t="s">
        <v>509</v>
      </c>
      <c r="D19" s="28" t="s">
        <v>510</v>
      </c>
      <c r="E19" s="43">
        <v>16999</v>
      </c>
      <c r="F19" s="43">
        <f>F20</f>
        <v>0</v>
      </c>
      <c r="G19" s="43">
        <f>G20</f>
        <v>0</v>
      </c>
      <c r="H19" s="43">
        <f t="shared" si="2"/>
        <v>16999</v>
      </c>
      <c r="I19" s="43">
        <v>17472</v>
      </c>
      <c r="J19" s="373">
        <f>J20</f>
        <v>17472</v>
      </c>
      <c r="K19" s="393">
        <f t="shared" si="0"/>
        <v>100</v>
      </c>
      <c r="L19" s="395">
        <f t="shared" si="1"/>
        <v>0.41583752633792365</v>
      </c>
    </row>
    <row r="20" spans="1:12" s="3" customFormat="1" ht="15.75">
      <c r="A20" s="26"/>
      <c r="B20" s="26"/>
      <c r="C20" s="27"/>
      <c r="D20" s="25" t="s">
        <v>511</v>
      </c>
      <c r="E20" s="44">
        <v>16999</v>
      </c>
      <c r="F20" s="43"/>
      <c r="G20" s="43"/>
      <c r="H20" s="44">
        <f t="shared" si="2"/>
        <v>16999</v>
      </c>
      <c r="I20" s="44">
        <v>17472</v>
      </c>
      <c r="J20" s="374">
        <v>17472</v>
      </c>
      <c r="K20" s="393">
        <f t="shared" si="0"/>
        <v>100</v>
      </c>
      <c r="L20" s="395">
        <f t="shared" si="1"/>
        <v>0.41583752633792365</v>
      </c>
    </row>
    <row r="21" spans="1:12" s="3" customFormat="1" ht="15.75">
      <c r="A21" s="26"/>
      <c r="B21" s="26"/>
      <c r="C21" s="27" t="s">
        <v>512</v>
      </c>
      <c r="D21" s="28" t="s">
        <v>550</v>
      </c>
      <c r="E21" s="43">
        <f>E22+E23+E24</f>
        <v>116422</v>
      </c>
      <c r="F21" s="43">
        <f>F22+F24</f>
        <v>0</v>
      </c>
      <c r="G21" s="43">
        <f>G22+G24</f>
        <v>0</v>
      </c>
      <c r="H21" s="43">
        <f>H22+H23+H24</f>
        <v>116422</v>
      </c>
      <c r="I21" s="43">
        <v>123306</v>
      </c>
      <c r="J21" s="373">
        <f>SUM(J22:J24)</f>
        <v>123306</v>
      </c>
      <c r="K21" s="393">
        <f t="shared" si="0"/>
        <v>100</v>
      </c>
      <c r="L21" s="395">
        <f t="shared" si="1"/>
        <v>2.934710509536631</v>
      </c>
    </row>
    <row r="22" spans="1:12" s="3" customFormat="1" ht="15.75">
      <c r="A22" s="26"/>
      <c r="B22" s="26"/>
      <c r="C22" s="27"/>
      <c r="D22" s="25" t="s">
        <v>449</v>
      </c>
      <c r="E22" s="44">
        <v>102585</v>
      </c>
      <c r="F22" s="43"/>
      <c r="G22" s="43"/>
      <c r="H22" s="44">
        <f t="shared" si="2"/>
        <v>102585</v>
      </c>
      <c r="I22" s="44">
        <v>108015</v>
      </c>
      <c r="J22" s="374">
        <v>108015</v>
      </c>
      <c r="K22" s="393">
        <f t="shared" si="0"/>
        <v>100</v>
      </c>
      <c r="L22" s="395">
        <f t="shared" si="1"/>
        <v>2.5707812733167823</v>
      </c>
    </row>
    <row r="23" spans="1:12" s="3" customFormat="1" ht="15.75">
      <c r="A23" s="26"/>
      <c r="B23" s="26"/>
      <c r="C23" s="27"/>
      <c r="D23" s="25" t="s">
        <v>568</v>
      </c>
      <c r="E23" s="44">
        <v>1409</v>
      </c>
      <c r="F23" s="43"/>
      <c r="G23" s="43"/>
      <c r="H23" s="44">
        <f>SUM(E23:G23)</f>
        <v>1409</v>
      </c>
      <c r="I23" s="44">
        <v>787</v>
      </c>
      <c r="J23" s="374">
        <v>787</v>
      </c>
      <c r="K23" s="393">
        <f t="shared" si="0"/>
        <v>100</v>
      </c>
      <c r="L23" s="395">
        <f t="shared" si="1"/>
        <v>0.018730776855995074</v>
      </c>
    </row>
    <row r="24" spans="1:12" s="3" customFormat="1" ht="15.75">
      <c r="A24" s="26"/>
      <c r="B24" s="26"/>
      <c r="C24" s="27" t="s">
        <v>563</v>
      </c>
      <c r="D24" s="25" t="s">
        <v>450</v>
      </c>
      <c r="E24" s="44">
        <v>12428</v>
      </c>
      <c r="F24" s="43"/>
      <c r="G24" s="43"/>
      <c r="H24" s="44">
        <f t="shared" si="2"/>
        <v>12428</v>
      </c>
      <c r="I24" s="44">
        <v>14504</v>
      </c>
      <c r="J24" s="374">
        <v>14504</v>
      </c>
      <c r="K24" s="393">
        <f t="shared" si="0"/>
        <v>100</v>
      </c>
      <c r="L24" s="395">
        <f t="shared" si="1"/>
        <v>0.34519845936385335</v>
      </c>
    </row>
    <row r="25" spans="1:12" s="3" customFormat="1" ht="15.75">
      <c r="A25" s="26"/>
      <c r="B25" s="26"/>
      <c r="C25" s="27" t="s">
        <v>513</v>
      </c>
      <c r="D25" s="28" t="s">
        <v>514</v>
      </c>
      <c r="E25" s="43">
        <f>E26</f>
        <v>2200</v>
      </c>
      <c r="F25" s="43">
        <f>F26</f>
        <v>0</v>
      </c>
      <c r="G25" s="43">
        <f>G26</f>
        <v>0</v>
      </c>
      <c r="H25" s="43">
        <f t="shared" si="2"/>
        <v>2200</v>
      </c>
      <c r="I25" s="43">
        <v>2200</v>
      </c>
      <c r="J25" s="373">
        <f>J26</f>
        <v>2564</v>
      </c>
      <c r="K25" s="393">
        <f t="shared" si="0"/>
        <v>116.54545454545455</v>
      </c>
      <c r="L25" s="395">
        <f t="shared" si="1"/>
        <v>0.06102377618649476</v>
      </c>
    </row>
    <row r="26" spans="1:12" s="3" customFormat="1" ht="25.5">
      <c r="A26" s="26"/>
      <c r="B26" s="26"/>
      <c r="C26" s="27"/>
      <c r="D26" s="25" t="s">
        <v>515</v>
      </c>
      <c r="E26" s="44">
        <v>2200</v>
      </c>
      <c r="F26" s="43"/>
      <c r="G26" s="43"/>
      <c r="H26" s="44">
        <f t="shared" si="2"/>
        <v>2200</v>
      </c>
      <c r="I26" s="44">
        <v>2200</v>
      </c>
      <c r="J26" s="374">
        <v>2564</v>
      </c>
      <c r="K26" s="393">
        <f t="shared" si="0"/>
        <v>116.54545454545455</v>
      </c>
      <c r="L26" s="395">
        <f t="shared" si="1"/>
        <v>0.06102377618649476</v>
      </c>
    </row>
    <row r="27" spans="1:12" s="229" customFormat="1" ht="15.75">
      <c r="A27" s="227" t="s">
        <v>454</v>
      </c>
      <c r="B27" s="227" t="s">
        <v>491</v>
      </c>
      <c r="C27" s="228"/>
      <c r="D27" s="225" t="s">
        <v>492</v>
      </c>
      <c r="E27" s="226">
        <v>118275</v>
      </c>
      <c r="F27" s="226">
        <v>265989</v>
      </c>
      <c r="G27" s="226">
        <v>0</v>
      </c>
      <c r="H27" s="226">
        <f t="shared" si="2"/>
        <v>384264</v>
      </c>
      <c r="I27" s="226">
        <v>438218</v>
      </c>
      <c r="J27" s="372">
        <v>269131</v>
      </c>
      <c r="K27" s="367">
        <f t="shared" si="0"/>
        <v>61.41486657325805</v>
      </c>
      <c r="L27" s="366">
        <f t="shared" si="1"/>
        <v>6.405378279581715</v>
      </c>
    </row>
    <row r="28" spans="1:12" s="204" customFormat="1" ht="25.5">
      <c r="A28" s="200"/>
      <c r="B28" s="200"/>
      <c r="C28" s="201" t="s">
        <v>748</v>
      </c>
      <c r="D28" s="202" t="s">
        <v>826</v>
      </c>
      <c r="E28" s="203"/>
      <c r="F28" s="203"/>
      <c r="G28" s="203"/>
      <c r="H28" s="203"/>
      <c r="I28" s="203">
        <v>600</v>
      </c>
      <c r="J28" s="375">
        <v>600</v>
      </c>
      <c r="K28" s="393">
        <f t="shared" si="0"/>
        <v>100</v>
      </c>
      <c r="L28" s="395">
        <f t="shared" si="1"/>
        <v>0.014280134833033094</v>
      </c>
    </row>
    <row r="29" spans="1:12" s="3" customFormat="1" ht="15.75">
      <c r="A29" s="23"/>
      <c r="B29" s="23"/>
      <c r="C29" s="24" t="s">
        <v>493</v>
      </c>
      <c r="D29" s="25" t="s">
        <v>494</v>
      </c>
      <c r="E29" s="44">
        <v>1300</v>
      </c>
      <c r="F29" s="44"/>
      <c r="G29" s="44"/>
      <c r="H29" s="44">
        <f t="shared" si="2"/>
        <v>1300</v>
      </c>
      <c r="I29" s="44">
        <v>3600</v>
      </c>
      <c r="J29" s="374">
        <v>3834</v>
      </c>
      <c r="K29" s="393">
        <f t="shared" si="0"/>
        <v>106.5</v>
      </c>
      <c r="L29" s="395">
        <f t="shared" si="1"/>
        <v>0.09125006158308147</v>
      </c>
    </row>
    <row r="30" spans="1:12" s="3" customFormat="1" ht="38.25">
      <c r="A30" s="23"/>
      <c r="B30" s="23"/>
      <c r="C30" s="24" t="s">
        <v>778</v>
      </c>
      <c r="D30" s="25" t="s">
        <v>827</v>
      </c>
      <c r="E30" s="44"/>
      <c r="F30" s="44"/>
      <c r="G30" s="44"/>
      <c r="H30" s="44"/>
      <c r="I30" s="44">
        <v>4209</v>
      </c>
      <c r="J30" s="373">
        <v>4380</v>
      </c>
      <c r="K30" s="393">
        <f t="shared" si="0"/>
        <v>104.06272273699216</v>
      </c>
      <c r="L30" s="395">
        <f t="shared" si="1"/>
        <v>0.1042449842811416</v>
      </c>
    </row>
    <row r="31" spans="1:12" s="229" customFormat="1" ht="15.75">
      <c r="A31" s="227" t="s">
        <v>455</v>
      </c>
      <c r="B31" s="227" t="s">
        <v>495</v>
      </c>
      <c r="C31" s="228"/>
      <c r="D31" s="225" t="s">
        <v>496</v>
      </c>
      <c r="E31" s="230"/>
      <c r="F31" s="230"/>
      <c r="G31" s="230"/>
      <c r="H31" s="226">
        <f t="shared" si="2"/>
        <v>0</v>
      </c>
      <c r="I31" s="226">
        <v>2120</v>
      </c>
      <c r="J31" s="372">
        <f>J32</f>
        <v>1572</v>
      </c>
      <c r="K31" s="367">
        <f t="shared" si="0"/>
        <v>74.15094339622641</v>
      </c>
      <c r="L31" s="366">
        <f t="shared" si="1"/>
        <v>0.037413953262546706</v>
      </c>
    </row>
    <row r="32" spans="1:12" s="204" customFormat="1" ht="15.75">
      <c r="A32" s="200"/>
      <c r="B32" s="200"/>
      <c r="C32" s="201" t="s">
        <v>746</v>
      </c>
      <c r="D32" s="202" t="s">
        <v>749</v>
      </c>
      <c r="E32" s="203"/>
      <c r="F32" s="203"/>
      <c r="G32" s="203"/>
      <c r="H32" s="203"/>
      <c r="I32" s="203">
        <v>2120</v>
      </c>
      <c r="J32" s="375">
        <v>1572</v>
      </c>
      <c r="K32" s="393">
        <f t="shared" si="0"/>
        <v>74.15094339622641</v>
      </c>
      <c r="L32" s="395">
        <f t="shared" si="1"/>
        <v>0.037413953262546706</v>
      </c>
    </row>
    <row r="33" spans="1:12" s="229" customFormat="1" ht="15.75">
      <c r="A33" s="227" t="s">
        <v>465</v>
      </c>
      <c r="B33" s="227" t="s">
        <v>497</v>
      </c>
      <c r="C33" s="228"/>
      <c r="D33" s="225" t="s">
        <v>498</v>
      </c>
      <c r="E33" s="226">
        <f>E34+E35</f>
        <v>0</v>
      </c>
      <c r="F33" s="226">
        <f>F34+F35</f>
        <v>0</v>
      </c>
      <c r="G33" s="226">
        <f>G34+G35</f>
        <v>0</v>
      </c>
      <c r="H33" s="226">
        <f>H34+H35</f>
        <v>0</v>
      </c>
      <c r="I33" s="226">
        <f>I34+I35</f>
        <v>2108</v>
      </c>
      <c r="J33" s="372">
        <f>SUM(J34:J35)</f>
        <v>2034</v>
      </c>
      <c r="K33" s="367">
        <f t="shared" si="0"/>
        <v>96.48956356736242</v>
      </c>
      <c r="L33" s="366">
        <f t="shared" si="1"/>
        <v>0.048409657083982184</v>
      </c>
    </row>
    <row r="34" spans="1:12" s="3" customFormat="1" ht="15.75">
      <c r="A34" s="23"/>
      <c r="B34" s="23"/>
      <c r="C34" s="24" t="s">
        <v>551</v>
      </c>
      <c r="D34" s="25" t="s">
        <v>552</v>
      </c>
      <c r="E34" s="44"/>
      <c r="F34" s="44"/>
      <c r="G34" s="44"/>
      <c r="H34" s="44">
        <f>SUM(E34:G34)</f>
        <v>0</v>
      </c>
      <c r="I34" s="44">
        <v>329</v>
      </c>
      <c r="J34" s="374">
        <v>329</v>
      </c>
      <c r="K34" s="393">
        <f t="shared" si="0"/>
        <v>100</v>
      </c>
      <c r="L34" s="395">
        <f t="shared" si="1"/>
        <v>0.00783027393344648</v>
      </c>
    </row>
    <row r="35" spans="1:12" s="3" customFormat="1" ht="15.75">
      <c r="A35" s="23"/>
      <c r="B35" s="23"/>
      <c r="C35" s="24" t="s">
        <v>500</v>
      </c>
      <c r="D35" s="25" t="s">
        <v>499</v>
      </c>
      <c r="E35" s="44"/>
      <c r="F35" s="44"/>
      <c r="G35" s="44"/>
      <c r="H35" s="44">
        <f t="shared" si="2"/>
        <v>0</v>
      </c>
      <c r="I35" s="44">
        <v>1779</v>
      </c>
      <c r="J35" s="373">
        <v>1705</v>
      </c>
      <c r="K35" s="393">
        <f t="shared" si="0"/>
        <v>95.84035975267004</v>
      </c>
      <c r="L35" s="395">
        <f t="shared" si="1"/>
        <v>0.040579383150535706</v>
      </c>
    </row>
    <row r="36" spans="1:12" s="229" customFormat="1" ht="30">
      <c r="A36" s="227" t="s">
        <v>456</v>
      </c>
      <c r="B36" s="227" t="s">
        <v>501</v>
      </c>
      <c r="C36" s="228"/>
      <c r="D36" s="225" t="s">
        <v>502</v>
      </c>
      <c r="E36" s="226">
        <f>E37+E38</f>
        <v>0</v>
      </c>
      <c r="F36" s="226">
        <f>F37+F38</f>
        <v>131424</v>
      </c>
      <c r="G36" s="226">
        <f>G37+G38</f>
        <v>0</v>
      </c>
      <c r="H36" s="226">
        <f>H37+H38</f>
        <v>131424</v>
      </c>
      <c r="I36" s="226">
        <f>I37+I38</f>
        <v>146103</v>
      </c>
      <c r="J36" s="372">
        <f>SUM(J37:J38)</f>
        <v>146102</v>
      </c>
      <c r="K36" s="367">
        <f t="shared" si="0"/>
        <v>99.9993155513576</v>
      </c>
      <c r="L36" s="366">
        <f t="shared" si="1"/>
        <v>3.4772604322930016</v>
      </c>
    </row>
    <row r="37" spans="1:12" s="3" customFormat="1" ht="15.75">
      <c r="A37" s="23"/>
      <c r="B37" s="23"/>
      <c r="C37" s="24" t="s">
        <v>551</v>
      </c>
      <c r="D37" s="25" t="s">
        <v>553</v>
      </c>
      <c r="E37" s="44"/>
      <c r="F37" s="44">
        <v>250</v>
      </c>
      <c r="G37" s="44"/>
      <c r="H37" s="44">
        <v>250</v>
      </c>
      <c r="I37" s="44">
        <v>582</v>
      </c>
      <c r="J37" s="374">
        <v>582</v>
      </c>
      <c r="K37" s="393">
        <f t="shared" si="0"/>
        <v>100</v>
      </c>
      <c r="L37" s="395">
        <f t="shared" si="1"/>
        <v>0.0138517307880421</v>
      </c>
    </row>
    <row r="38" spans="1:12" s="3" customFormat="1" ht="25.5">
      <c r="A38" s="23"/>
      <c r="B38" s="23"/>
      <c r="C38" s="24" t="s">
        <v>503</v>
      </c>
      <c r="D38" s="25" t="s">
        <v>504</v>
      </c>
      <c r="E38" s="44"/>
      <c r="F38" s="44">
        <v>131174</v>
      </c>
      <c r="G38" s="44"/>
      <c r="H38" s="44">
        <f t="shared" si="2"/>
        <v>131174</v>
      </c>
      <c r="I38" s="44">
        <v>145521</v>
      </c>
      <c r="J38" s="374">
        <v>145520</v>
      </c>
      <c r="K38" s="393">
        <f t="shared" si="0"/>
        <v>99.99931281395811</v>
      </c>
      <c r="L38" s="395">
        <f t="shared" si="1"/>
        <v>3.4634087015049593</v>
      </c>
    </row>
    <row r="39" spans="1:12" s="229" customFormat="1" ht="15.75">
      <c r="A39" s="227" t="s">
        <v>457</v>
      </c>
      <c r="B39" s="227" t="s">
        <v>505</v>
      </c>
      <c r="C39" s="228"/>
      <c r="D39" s="225" t="s">
        <v>506</v>
      </c>
      <c r="E39" s="226">
        <f>E40+E41</f>
        <v>288935</v>
      </c>
      <c r="F39" s="226">
        <f>F40+F41</f>
        <v>1415</v>
      </c>
      <c r="G39" s="226">
        <f>G40+G41</f>
        <v>0</v>
      </c>
      <c r="H39" s="226">
        <f>H40+H41</f>
        <v>290350</v>
      </c>
      <c r="I39" s="226">
        <f>I40+I41</f>
        <v>1480465</v>
      </c>
      <c r="J39" s="372">
        <f>SUM(J40:J41)</f>
        <v>1686003</v>
      </c>
      <c r="K39" s="367">
        <f t="shared" si="0"/>
        <v>113.88334070714268</v>
      </c>
      <c r="L39" s="366">
        <f t="shared" si="1"/>
        <v>40.127250281497155</v>
      </c>
    </row>
    <row r="40" spans="1:12" s="47" customFormat="1" ht="25.5">
      <c r="A40" s="23"/>
      <c r="B40" s="23"/>
      <c r="C40" s="24" t="s">
        <v>507</v>
      </c>
      <c r="D40" s="25" t="s">
        <v>508</v>
      </c>
      <c r="E40" s="44">
        <v>288935</v>
      </c>
      <c r="F40" s="44">
        <v>1415</v>
      </c>
      <c r="G40" s="44"/>
      <c r="H40" s="44">
        <f t="shared" si="2"/>
        <v>290350</v>
      </c>
      <c r="I40" s="44">
        <v>330465</v>
      </c>
      <c r="J40" s="376">
        <v>333353</v>
      </c>
      <c r="K40" s="393">
        <f t="shared" si="0"/>
        <v>100.87392008230826</v>
      </c>
      <c r="L40" s="395">
        <f t="shared" si="1"/>
        <v>7.933876311660135</v>
      </c>
    </row>
    <row r="41" spans="1:12" s="47" customFormat="1" ht="15.75">
      <c r="A41" s="23"/>
      <c r="B41" s="23"/>
      <c r="C41" s="24" t="s">
        <v>728</v>
      </c>
      <c r="D41" s="25" t="s">
        <v>729</v>
      </c>
      <c r="E41" s="44"/>
      <c r="F41" s="44"/>
      <c r="G41" s="44"/>
      <c r="H41" s="44"/>
      <c r="I41" s="44">
        <v>1150000</v>
      </c>
      <c r="J41" s="376">
        <v>1352650</v>
      </c>
      <c r="K41" s="393">
        <f t="shared" si="0"/>
        <v>117.62173913043479</v>
      </c>
      <c r="L41" s="395">
        <f t="shared" si="1"/>
        <v>32.193373969837026</v>
      </c>
    </row>
    <row r="42" spans="1:12" ht="15.75">
      <c r="A42" s="29"/>
      <c r="B42" s="29"/>
      <c r="C42" s="30"/>
      <c r="D42" s="31" t="s">
        <v>458</v>
      </c>
      <c r="E42" s="32">
        <f>E4+E13+E16+E27+E31+E33+E36+E39</f>
        <v>943115</v>
      </c>
      <c r="F42" s="32">
        <f>F4+F13+F16+F27+F31+F33+F36+F39</f>
        <v>398828</v>
      </c>
      <c r="G42" s="32">
        <f>G4+G13+G16+G27+G31+G33+G36+G39</f>
        <v>0</v>
      </c>
      <c r="H42" s="32">
        <f t="shared" si="2"/>
        <v>1341943</v>
      </c>
      <c r="I42" s="32">
        <f>I4+I13+I16+I27+I31+I33+I36+I39</f>
        <v>4173084</v>
      </c>
      <c r="J42" s="377">
        <f>J4+J13+J16+J27+J31+J33+J36+J39</f>
        <v>4201641</v>
      </c>
      <c r="K42" s="367">
        <f t="shared" si="0"/>
        <v>100.68431404687756</v>
      </c>
      <c r="L42" s="366">
        <f t="shared" si="1"/>
        <v>100</v>
      </c>
    </row>
    <row r="43" spans="1:9" s="9" customFormat="1" ht="15">
      <c r="A43" s="18"/>
      <c r="B43" s="18"/>
      <c r="C43" s="18"/>
      <c r="D43" s="14"/>
      <c r="E43" s="19"/>
      <c r="F43" s="19"/>
      <c r="G43" s="19"/>
      <c r="H43" s="19"/>
      <c r="I43" s="46"/>
    </row>
    <row r="44" spans="1:9" s="9" customFormat="1" ht="15">
      <c r="A44" s="18"/>
      <c r="B44" s="18"/>
      <c r="C44" s="18"/>
      <c r="D44" s="14"/>
      <c r="E44" s="19"/>
      <c r="F44" s="19"/>
      <c r="G44" s="19"/>
      <c r="H44" s="19"/>
      <c r="I44" s="46"/>
    </row>
    <row r="45" spans="1:9" s="38" customFormat="1" ht="15">
      <c r="A45" s="18"/>
      <c r="B45" s="18"/>
      <c r="C45" s="18"/>
      <c r="D45" s="14"/>
      <c r="E45" s="19"/>
      <c r="F45" s="19"/>
      <c r="G45" s="19"/>
      <c r="H45" s="19"/>
      <c r="I45" s="15"/>
    </row>
    <row r="46" spans="1:8" ht="15">
      <c r="A46" s="18"/>
      <c r="B46" s="18"/>
      <c r="C46" s="18"/>
      <c r="D46" s="14"/>
      <c r="E46" s="19"/>
      <c r="F46" s="19"/>
      <c r="G46" s="19"/>
      <c r="H46" s="19"/>
    </row>
    <row r="47" spans="1:9" s="9" customFormat="1" ht="15">
      <c r="A47" s="18"/>
      <c r="B47" s="18"/>
      <c r="C47" s="18"/>
      <c r="D47" s="14"/>
      <c r="E47" s="19"/>
      <c r="F47" s="19"/>
      <c r="G47" s="19"/>
      <c r="H47" s="19"/>
      <c r="I47" s="46"/>
    </row>
    <row r="48" spans="1:9" s="38" customFormat="1" ht="15">
      <c r="A48" s="18"/>
      <c r="B48" s="18"/>
      <c r="C48" s="18"/>
      <c r="D48" s="14"/>
      <c r="E48" s="19"/>
      <c r="F48" s="19"/>
      <c r="G48" s="19"/>
      <c r="H48" s="19"/>
      <c r="I48" s="15"/>
    </row>
    <row r="49" spans="1:8" ht="15">
      <c r="A49" s="18"/>
      <c r="B49" s="18"/>
      <c r="C49" s="18"/>
      <c r="D49" s="14"/>
      <c r="E49" s="19"/>
      <c r="F49" s="19"/>
      <c r="G49" s="19"/>
      <c r="H49" s="19"/>
    </row>
    <row r="50" spans="1:9" s="9" customFormat="1" ht="15">
      <c r="A50" s="18"/>
      <c r="B50" s="18"/>
      <c r="C50" s="18"/>
      <c r="D50" s="14"/>
      <c r="E50" s="19"/>
      <c r="F50" s="19"/>
      <c r="G50" s="19"/>
      <c r="H50" s="19"/>
      <c r="I50" s="46"/>
    </row>
    <row r="51" spans="1:8" ht="15">
      <c r="A51" s="18"/>
      <c r="B51" s="18"/>
      <c r="C51" s="18"/>
      <c r="D51" s="14"/>
      <c r="E51" s="19"/>
      <c r="F51" s="19"/>
      <c r="G51" s="19"/>
      <c r="H51" s="19"/>
    </row>
    <row r="52" spans="1:9" s="11" customFormat="1" ht="15.75">
      <c r="A52" s="18"/>
      <c r="B52" s="18"/>
      <c r="C52" s="18"/>
      <c r="D52" s="14"/>
      <c r="E52" s="19"/>
      <c r="F52" s="19"/>
      <c r="G52" s="19"/>
      <c r="H52" s="19"/>
      <c r="I52" s="232"/>
    </row>
    <row r="53" spans="1:8" ht="15">
      <c r="A53" s="18"/>
      <c r="B53" s="18"/>
      <c r="C53" s="18"/>
      <c r="D53" s="14"/>
      <c r="E53" s="19"/>
      <c r="F53" s="19"/>
      <c r="G53" s="19"/>
      <c r="H53" s="19"/>
    </row>
    <row r="54" spans="1:8" ht="15">
      <c r="A54" s="18"/>
      <c r="B54" s="18"/>
      <c r="C54" s="18"/>
      <c r="D54" s="14"/>
      <c r="E54" s="19"/>
      <c r="F54" s="19"/>
      <c r="G54" s="19"/>
      <c r="H54" s="19"/>
    </row>
    <row r="55" spans="1:8" ht="15">
      <c r="A55" s="18"/>
      <c r="B55" s="18"/>
      <c r="C55" s="18"/>
      <c r="D55" s="14"/>
      <c r="E55" s="19"/>
      <c r="F55" s="19"/>
      <c r="G55" s="19"/>
      <c r="H55" s="19"/>
    </row>
    <row r="56" spans="1:8" ht="15">
      <c r="A56" s="18"/>
      <c r="B56" s="18"/>
      <c r="C56" s="18"/>
      <c r="D56" s="14"/>
      <c r="E56" s="19"/>
      <c r="F56" s="19"/>
      <c r="G56" s="19"/>
      <c r="H56" s="19"/>
    </row>
    <row r="57" spans="1:8" ht="15">
      <c r="A57" s="18"/>
      <c r="B57" s="18"/>
      <c r="C57" s="18"/>
      <c r="D57" s="14"/>
      <c r="E57" s="19"/>
      <c r="F57" s="19"/>
      <c r="G57" s="19"/>
      <c r="H57" s="19"/>
    </row>
    <row r="58" spans="1:8" ht="15">
      <c r="A58" s="18"/>
      <c r="B58" s="18"/>
      <c r="C58" s="18"/>
      <c r="D58" s="14"/>
      <c r="E58" s="19"/>
      <c r="F58" s="19"/>
      <c r="G58" s="19"/>
      <c r="H58" s="19"/>
    </row>
    <row r="59" spans="1:8" ht="15">
      <c r="A59" s="18"/>
      <c r="B59" s="18"/>
      <c r="C59" s="18"/>
      <c r="D59" s="14"/>
      <c r="E59" s="19"/>
      <c r="F59" s="19"/>
      <c r="G59" s="19"/>
      <c r="H59" s="19"/>
    </row>
  </sheetData>
  <sheetProtection/>
  <mergeCells count="2">
    <mergeCell ref="A1:L1"/>
    <mergeCell ref="A2:L2"/>
  </mergeCells>
  <printOptions heading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&amp;R1. melléklet a 7/2015.(V.01.) önk. rendelethez ezer Ft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85"/>
  <sheetViews>
    <sheetView view="pageLayout" workbookViewId="0" topLeftCell="A1">
      <selection activeCell="A1" sqref="A1:J1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9.7109375" style="0" customWidth="1"/>
    <col min="10" max="10" width="10.57421875" style="0" customWidth="1"/>
    <col min="11" max="11" width="8.57421875" style="0" customWidth="1"/>
  </cols>
  <sheetData>
    <row r="1" spans="1:10" ht="15.75">
      <c r="A1" s="509" t="s">
        <v>561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0" ht="15.75">
      <c r="A2" s="511" t="s">
        <v>668</v>
      </c>
      <c r="B2" s="512"/>
      <c r="C2" s="512"/>
      <c r="D2" s="512"/>
      <c r="E2" s="512"/>
      <c r="F2" s="512"/>
      <c r="G2" s="512"/>
      <c r="H2" s="512"/>
      <c r="I2" s="512"/>
      <c r="J2" s="512"/>
    </row>
    <row r="3" spans="1:10" ht="15.75">
      <c r="A3" s="511"/>
      <c r="B3" s="512"/>
      <c r="C3" s="512"/>
      <c r="D3" s="512"/>
      <c r="E3" s="512"/>
      <c r="F3" s="512"/>
      <c r="G3" s="512"/>
      <c r="H3" s="512"/>
      <c r="I3" s="512"/>
      <c r="J3" s="512"/>
    </row>
    <row r="4" spans="1:10" s="75" customFormat="1" ht="12.75">
      <c r="A4" s="513" t="s">
        <v>723</v>
      </c>
      <c r="B4" s="514"/>
      <c r="C4" s="514"/>
      <c r="D4" s="514"/>
      <c r="E4" s="514"/>
      <c r="F4" s="514"/>
      <c r="G4" s="514"/>
      <c r="H4" s="514"/>
      <c r="I4" s="514"/>
      <c r="J4" s="514"/>
    </row>
    <row r="5" spans="1:11" s="90" customFormat="1" ht="45">
      <c r="A5" s="73" t="s">
        <v>463</v>
      </c>
      <c r="B5" s="73" t="s">
        <v>464</v>
      </c>
      <c r="C5" s="73" t="s">
        <v>461</v>
      </c>
      <c r="D5" s="73" t="s">
        <v>462</v>
      </c>
      <c r="E5" s="74" t="s">
        <v>469</v>
      </c>
      <c r="F5" s="74" t="s">
        <v>470</v>
      </c>
      <c r="G5" s="74" t="s">
        <v>471</v>
      </c>
      <c r="H5" s="74" t="s">
        <v>724</v>
      </c>
      <c r="I5" s="291" t="s">
        <v>844</v>
      </c>
      <c r="J5" s="264" t="s">
        <v>835</v>
      </c>
      <c r="K5" s="309" t="s">
        <v>843</v>
      </c>
    </row>
    <row r="6" spans="1:11" s="75" customFormat="1" ht="22.5">
      <c r="A6" s="76" t="s">
        <v>451</v>
      </c>
      <c r="B6" s="76" t="s">
        <v>483</v>
      </c>
      <c r="C6" s="77"/>
      <c r="D6" s="78" t="s">
        <v>484</v>
      </c>
      <c r="E6" s="79">
        <f>E7+E8+E9+E10+E11+E12+E13</f>
        <v>320053</v>
      </c>
      <c r="F6" s="79">
        <f>F7+F8+F9+F10+F11+F12+F13</f>
        <v>0</v>
      </c>
      <c r="G6" s="79">
        <f>G7+G8+G9+G10+G11+G12+G13</f>
        <v>0</v>
      </c>
      <c r="H6" s="79">
        <f>H7+H8+H9+H10+H11+H12+H13</f>
        <v>320053</v>
      </c>
      <c r="I6" s="292">
        <f>I7+I8+I9+I10+I11+I12+I13</f>
        <v>502618</v>
      </c>
      <c r="J6" s="310">
        <f>SUM(J7:J14)</f>
        <v>506726</v>
      </c>
      <c r="K6" s="336">
        <f>J6/I6*100</f>
        <v>100.81732050981063</v>
      </c>
    </row>
    <row r="7" spans="1:11" s="75" customFormat="1" ht="20.25" customHeight="1">
      <c r="A7" s="80"/>
      <c r="B7" s="80"/>
      <c r="C7" s="81" t="s">
        <v>477</v>
      </c>
      <c r="D7" s="82" t="s">
        <v>472</v>
      </c>
      <c r="E7" s="83">
        <v>152352</v>
      </c>
      <c r="F7" s="83"/>
      <c r="G7" s="83"/>
      <c r="H7" s="83">
        <f>SUM(E7:G7)</f>
        <v>152352</v>
      </c>
      <c r="I7" s="293">
        <v>152422</v>
      </c>
      <c r="J7" s="311">
        <v>152422</v>
      </c>
      <c r="K7" s="335">
        <f>I7/J7*100</f>
        <v>100</v>
      </c>
    </row>
    <row r="8" spans="1:11" s="75" customFormat="1" ht="20.25" customHeight="1">
      <c r="A8" s="80"/>
      <c r="B8" s="80"/>
      <c r="C8" s="81" t="s">
        <v>478</v>
      </c>
      <c r="D8" s="82" t="s">
        <v>473</v>
      </c>
      <c r="E8" s="83">
        <v>69650</v>
      </c>
      <c r="F8" s="83"/>
      <c r="G8" s="83"/>
      <c r="H8" s="83">
        <f aca="true" t="shared" si="0" ref="H8:H44">SUM(E8:G8)</f>
        <v>69650</v>
      </c>
      <c r="I8" s="293">
        <v>70238</v>
      </c>
      <c r="J8" s="311">
        <v>70238</v>
      </c>
      <c r="K8" s="335">
        <f aca="true" t="shared" si="1" ref="K8:K13">J8/I8*100</f>
        <v>100</v>
      </c>
    </row>
    <row r="9" spans="1:11" s="75" customFormat="1" ht="20.25" customHeight="1">
      <c r="A9" s="80"/>
      <c r="B9" s="80"/>
      <c r="C9" s="81" t="s">
        <v>479</v>
      </c>
      <c r="D9" s="82" t="s">
        <v>474</v>
      </c>
      <c r="E9" s="83">
        <v>35042</v>
      </c>
      <c r="F9" s="83"/>
      <c r="G9" s="83"/>
      <c r="H9" s="83">
        <f t="shared" si="0"/>
        <v>35042</v>
      </c>
      <c r="I9" s="293">
        <v>61344</v>
      </c>
      <c r="J9" s="311">
        <v>61344</v>
      </c>
      <c r="K9" s="335">
        <f t="shared" si="1"/>
        <v>100</v>
      </c>
    </row>
    <row r="10" spans="1:11" s="75" customFormat="1" ht="20.25" customHeight="1">
      <c r="A10" s="80"/>
      <c r="B10" s="80"/>
      <c r="C10" s="81" t="s">
        <v>480</v>
      </c>
      <c r="D10" s="82" t="s">
        <v>475</v>
      </c>
      <c r="E10" s="83">
        <v>6037</v>
      </c>
      <c r="F10" s="91"/>
      <c r="G10" s="91"/>
      <c r="H10" s="83">
        <f t="shared" si="0"/>
        <v>6037</v>
      </c>
      <c r="I10" s="293">
        <v>6037</v>
      </c>
      <c r="J10" s="311">
        <v>6037</v>
      </c>
      <c r="K10" s="335">
        <f t="shared" si="1"/>
        <v>100</v>
      </c>
    </row>
    <row r="11" spans="1:11" s="75" customFormat="1" ht="15" customHeight="1">
      <c r="A11" s="80"/>
      <c r="B11" s="80"/>
      <c r="C11" s="81" t="s">
        <v>481</v>
      </c>
      <c r="D11" s="82" t="s">
        <v>468</v>
      </c>
      <c r="E11" s="103">
        <v>3074</v>
      </c>
      <c r="F11" s="92"/>
      <c r="G11" s="92"/>
      <c r="H11" s="83">
        <f t="shared" si="0"/>
        <v>3074</v>
      </c>
      <c r="I11" s="293">
        <v>8252</v>
      </c>
      <c r="J11" s="311">
        <v>8252</v>
      </c>
      <c r="K11" s="335">
        <f t="shared" si="1"/>
        <v>100</v>
      </c>
    </row>
    <row r="12" spans="1:11" s="75" customFormat="1" ht="15" customHeight="1">
      <c r="A12" s="80"/>
      <c r="B12" s="80"/>
      <c r="C12" s="81" t="s">
        <v>482</v>
      </c>
      <c r="D12" s="82" t="s">
        <v>476</v>
      </c>
      <c r="E12" s="83">
        <v>53898</v>
      </c>
      <c r="F12" s="83"/>
      <c r="G12" s="83"/>
      <c r="H12" s="83">
        <f t="shared" si="0"/>
        <v>53898</v>
      </c>
      <c r="I12" s="293">
        <v>20482</v>
      </c>
      <c r="J12" s="311">
        <v>20482</v>
      </c>
      <c r="K12" s="335">
        <f t="shared" si="1"/>
        <v>100</v>
      </c>
    </row>
    <row r="13" spans="1:11" s="75" customFormat="1" ht="21.75" customHeight="1">
      <c r="A13" s="80"/>
      <c r="B13" s="80"/>
      <c r="C13" s="81" t="s">
        <v>517</v>
      </c>
      <c r="D13" s="82" t="s">
        <v>518</v>
      </c>
      <c r="E13" s="83"/>
      <c r="F13" s="83"/>
      <c r="G13" s="83"/>
      <c r="H13" s="83">
        <f t="shared" si="0"/>
        <v>0</v>
      </c>
      <c r="I13" s="293">
        <v>183843</v>
      </c>
      <c r="J13" s="311">
        <v>184953</v>
      </c>
      <c r="K13" s="335">
        <f t="shared" si="1"/>
        <v>100.60377604804098</v>
      </c>
    </row>
    <row r="14" spans="1:11" s="75" customFormat="1" ht="21.75" customHeight="1">
      <c r="A14" s="80"/>
      <c r="B14" s="80"/>
      <c r="C14" s="81" t="s">
        <v>838</v>
      </c>
      <c r="D14" s="82" t="s">
        <v>839</v>
      </c>
      <c r="E14" s="83"/>
      <c r="F14" s="83"/>
      <c r="G14" s="83"/>
      <c r="H14" s="83"/>
      <c r="I14" s="293"/>
      <c r="J14" s="311">
        <v>2998</v>
      </c>
      <c r="K14" s="335"/>
    </row>
    <row r="15" spans="1:11" s="93" customFormat="1" ht="22.5">
      <c r="A15" s="76" t="s">
        <v>452</v>
      </c>
      <c r="B15" s="76" t="s">
        <v>486</v>
      </c>
      <c r="C15" s="77"/>
      <c r="D15" s="78" t="s">
        <v>485</v>
      </c>
      <c r="E15" s="79">
        <f>E16+E17</f>
        <v>77211</v>
      </c>
      <c r="F15" s="79">
        <f>F16+F17</f>
        <v>0</v>
      </c>
      <c r="G15" s="79">
        <f>G16+G17</f>
        <v>0</v>
      </c>
      <c r="H15" s="79">
        <f t="shared" si="0"/>
        <v>77211</v>
      </c>
      <c r="I15" s="292">
        <f>SUM(I16:I17)</f>
        <v>1445025</v>
      </c>
      <c r="J15" s="310">
        <f>SUM(J16:J17)</f>
        <v>1433493</v>
      </c>
      <c r="K15" s="336">
        <f>J15/I15*100</f>
        <v>99.20195152333005</v>
      </c>
    </row>
    <row r="16" spans="1:11" s="75" customFormat="1" ht="11.25">
      <c r="A16" s="80"/>
      <c r="B16" s="80"/>
      <c r="C16" s="81" t="s">
        <v>487</v>
      </c>
      <c r="D16" s="82" t="s">
        <v>488</v>
      </c>
      <c r="E16" s="84">
        <v>77211</v>
      </c>
      <c r="F16" s="84">
        <v>0</v>
      </c>
      <c r="G16" s="84">
        <v>0</v>
      </c>
      <c r="H16" s="83">
        <f t="shared" si="0"/>
        <v>77211</v>
      </c>
      <c r="I16" s="293">
        <v>148775</v>
      </c>
      <c r="J16" s="311">
        <v>148775</v>
      </c>
      <c r="K16" s="337">
        <f>J16/I16*100</f>
        <v>100</v>
      </c>
    </row>
    <row r="17" spans="1:11" s="75" customFormat="1" ht="22.5">
      <c r="A17" s="80"/>
      <c r="B17" s="80"/>
      <c r="C17" s="81" t="s">
        <v>519</v>
      </c>
      <c r="D17" s="82" t="s">
        <v>520</v>
      </c>
      <c r="E17" s="84">
        <v>0</v>
      </c>
      <c r="F17" s="84"/>
      <c r="G17" s="84"/>
      <c r="H17" s="83">
        <f t="shared" si="0"/>
        <v>0</v>
      </c>
      <c r="I17" s="293">
        <v>1296250</v>
      </c>
      <c r="J17" s="311">
        <v>1284718</v>
      </c>
      <c r="K17" s="337">
        <f>J17/I17*100</f>
        <v>99.11035679845709</v>
      </c>
    </row>
    <row r="18" spans="1:11" s="93" customFormat="1" ht="11.25">
      <c r="A18" s="76" t="s">
        <v>453</v>
      </c>
      <c r="B18" s="76" t="s">
        <v>489</v>
      </c>
      <c r="C18" s="77"/>
      <c r="D18" s="78" t="s">
        <v>490</v>
      </c>
      <c r="E18" s="79">
        <f>E21+E23+E27+E20</f>
        <v>135641</v>
      </c>
      <c r="F18" s="79">
        <v>0</v>
      </c>
      <c r="G18" s="79">
        <v>0</v>
      </c>
      <c r="H18" s="79">
        <f t="shared" si="0"/>
        <v>135641</v>
      </c>
      <c r="I18" s="292">
        <f>I19+I21+I23+I27</f>
        <v>142998</v>
      </c>
      <c r="J18" s="312">
        <f>J19+J21+J23+J27</f>
        <v>143366</v>
      </c>
      <c r="K18" s="336">
        <f>J18/I18*100</f>
        <v>100.25734625659099</v>
      </c>
    </row>
    <row r="19" spans="1:11" s="93" customFormat="1" ht="11.25">
      <c r="A19" s="85"/>
      <c r="B19" s="85"/>
      <c r="C19" s="86" t="s">
        <v>564</v>
      </c>
      <c r="D19" s="87" t="s">
        <v>565</v>
      </c>
      <c r="E19" s="88">
        <f>E20</f>
        <v>20</v>
      </c>
      <c r="F19" s="88">
        <f>F20</f>
        <v>0</v>
      </c>
      <c r="G19" s="88">
        <f>G20</f>
        <v>0</v>
      </c>
      <c r="H19" s="88">
        <f>SUM(E19:G19)</f>
        <v>20</v>
      </c>
      <c r="I19" s="294">
        <v>20</v>
      </c>
      <c r="J19" s="314">
        <f>J20</f>
        <v>24</v>
      </c>
      <c r="K19" s="338">
        <f>K20</f>
        <v>120</v>
      </c>
    </row>
    <row r="20" spans="1:11" s="75" customFormat="1" ht="22.5">
      <c r="A20" s="80"/>
      <c r="B20" s="80"/>
      <c r="C20" s="81" t="s">
        <v>567</v>
      </c>
      <c r="D20" s="82" t="s">
        <v>566</v>
      </c>
      <c r="E20" s="83">
        <v>20</v>
      </c>
      <c r="F20" s="83"/>
      <c r="G20" s="83"/>
      <c r="H20" s="83">
        <f>SUM(E20:G20)</f>
        <v>20</v>
      </c>
      <c r="I20" s="293">
        <v>20</v>
      </c>
      <c r="J20" s="313">
        <v>24</v>
      </c>
      <c r="K20" s="335">
        <f>J20/I20*100</f>
        <v>120</v>
      </c>
    </row>
    <row r="21" spans="1:11" s="93" customFormat="1" ht="11.25">
      <c r="A21" s="85"/>
      <c r="B21" s="85"/>
      <c r="C21" s="86" t="s">
        <v>509</v>
      </c>
      <c r="D21" s="87" t="s">
        <v>510</v>
      </c>
      <c r="E21" s="88">
        <v>16999</v>
      </c>
      <c r="F21" s="88">
        <f>F22</f>
        <v>0</v>
      </c>
      <c r="G21" s="88">
        <f>G22</f>
        <v>0</v>
      </c>
      <c r="H21" s="88">
        <f t="shared" si="0"/>
        <v>16999</v>
      </c>
      <c r="I21" s="295">
        <v>17472</v>
      </c>
      <c r="J21" s="318">
        <v>17472</v>
      </c>
      <c r="K21" s="343">
        <f>K22</f>
        <v>100</v>
      </c>
    </row>
    <row r="22" spans="1:11" s="93" customFormat="1" ht="11.25">
      <c r="A22" s="85"/>
      <c r="B22" s="85"/>
      <c r="C22" s="86"/>
      <c r="D22" s="82" t="s">
        <v>511</v>
      </c>
      <c r="E22" s="88">
        <v>16999</v>
      </c>
      <c r="F22" s="88"/>
      <c r="G22" s="88"/>
      <c r="H22" s="83">
        <f t="shared" si="0"/>
        <v>16999</v>
      </c>
      <c r="I22" s="296">
        <v>17472</v>
      </c>
      <c r="J22" s="315">
        <v>17472</v>
      </c>
      <c r="K22" s="337">
        <f>J22/I22*100</f>
        <v>100</v>
      </c>
    </row>
    <row r="23" spans="1:11" s="93" customFormat="1" ht="11.25">
      <c r="A23" s="85"/>
      <c r="B23" s="85"/>
      <c r="C23" s="86" t="s">
        <v>512</v>
      </c>
      <c r="D23" s="87" t="s">
        <v>550</v>
      </c>
      <c r="E23" s="88">
        <v>116422</v>
      </c>
      <c r="F23" s="88">
        <f>F24+F26</f>
        <v>0</v>
      </c>
      <c r="G23" s="88">
        <f>G24+G26</f>
        <v>0</v>
      </c>
      <c r="H23" s="88">
        <f t="shared" si="0"/>
        <v>116422</v>
      </c>
      <c r="I23" s="295">
        <v>123306</v>
      </c>
      <c r="J23" s="314">
        <f>SUM(J24:J26)</f>
        <v>123306</v>
      </c>
      <c r="K23" s="338">
        <f>J23/I23*100</f>
        <v>100</v>
      </c>
    </row>
    <row r="24" spans="1:11" s="93" customFormat="1" ht="11.25">
      <c r="A24" s="85"/>
      <c r="B24" s="85"/>
      <c r="C24" s="86"/>
      <c r="D24" s="82" t="s">
        <v>449</v>
      </c>
      <c r="E24" s="83">
        <v>102585</v>
      </c>
      <c r="F24" s="88"/>
      <c r="G24" s="88"/>
      <c r="H24" s="83">
        <f t="shared" si="0"/>
        <v>102585</v>
      </c>
      <c r="I24" s="293">
        <v>108015</v>
      </c>
      <c r="J24" s="313">
        <v>108015</v>
      </c>
      <c r="K24" s="335">
        <f>J24/I24*100</f>
        <v>100</v>
      </c>
    </row>
    <row r="25" spans="1:11" s="93" customFormat="1" ht="11.25">
      <c r="A25" s="85"/>
      <c r="B25" s="85"/>
      <c r="C25" s="86"/>
      <c r="D25" s="82" t="s">
        <v>568</v>
      </c>
      <c r="E25" s="83">
        <v>1409</v>
      </c>
      <c r="F25" s="88"/>
      <c r="G25" s="88"/>
      <c r="H25" s="83">
        <f>SUM(E25:G25)</f>
        <v>1409</v>
      </c>
      <c r="I25" s="293">
        <v>787</v>
      </c>
      <c r="J25" s="313">
        <v>787</v>
      </c>
      <c r="K25" s="335">
        <f>J25/I25*100</f>
        <v>100</v>
      </c>
    </row>
    <row r="26" spans="1:11" s="93" customFormat="1" ht="11.25">
      <c r="A26" s="85"/>
      <c r="B26" s="85"/>
      <c r="C26" s="86" t="s">
        <v>563</v>
      </c>
      <c r="D26" s="82" t="s">
        <v>450</v>
      </c>
      <c r="E26" s="88">
        <v>12428</v>
      </c>
      <c r="F26" s="88"/>
      <c r="G26" s="88"/>
      <c r="H26" s="83">
        <f t="shared" si="0"/>
        <v>12428</v>
      </c>
      <c r="I26" s="293">
        <v>14504</v>
      </c>
      <c r="J26" s="313">
        <v>14504</v>
      </c>
      <c r="K26" s="335">
        <f>J26/I26*100</f>
        <v>100</v>
      </c>
    </row>
    <row r="27" spans="1:11" s="93" customFormat="1" ht="11.25">
      <c r="A27" s="85"/>
      <c r="B27" s="85"/>
      <c r="C27" s="86" t="s">
        <v>513</v>
      </c>
      <c r="D27" s="87" t="s">
        <v>514</v>
      </c>
      <c r="E27" s="88">
        <f>E28</f>
        <v>2200</v>
      </c>
      <c r="F27" s="88">
        <f>F28</f>
        <v>0</v>
      </c>
      <c r="G27" s="88">
        <f>G28</f>
        <v>0</v>
      </c>
      <c r="H27" s="88">
        <f t="shared" si="0"/>
        <v>2200</v>
      </c>
      <c r="I27" s="294">
        <v>2200</v>
      </c>
      <c r="J27" s="314">
        <f>J28</f>
        <v>2564</v>
      </c>
      <c r="K27" s="338">
        <f>K28</f>
        <v>116.54545454545455</v>
      </c>
    </row>
    <row r="28" spans="1:11" s="93" customFormat="1" ht="11.25">
      <c r="A28" s="85"/>
      <c r="B28" s="85"/>
      <c r="C28" s="86"/>
      <c r="D28" s="82" t="s">
        <v>515</v>
      </c>
      <c r="E28" s="83">
        <v>2200</v>
      </c>
      <c r="F28" s="88"/>
      <c r="G28" s="88"/>
      <c r="H28" s="83">
        <f t="shared" si="0"/>
        <v>2200</v>
      </c>
      <c r="I28" s="293">
        <v>2200</v>
      </c>
      <c r="J28" s="313">
        <v>2564</v>
      </c>
      <c r="K28" s="335">
        <f>J28/I28*100</f>
        <v>116.54545454545455</v>
      </c>
    </row>
    <row r="29" spans="1:11" s="93" customFormat="1" ht="11.25">
      <c r="A29" s="76" t="s">
        <v>454</v>
      </c>
      <c r="B29" s="76" t="s">
        <v>491</v>
      </c>
      <c r="C29" s="77"/>
      <c r="D29" s="78" t="s">
        <v>492</v>
      </c>
      <c r="E29" s="79">
        <v>6312</v>
      </c>
      <c r="F29" s="79">
        <v>260035</v>
      </c>
      <c r="G29" s="79">
        <v>0</v>
      </c>
      <c r="H29" s="79">
        <f t="shared" si="0"/>
        <v>266347</v>
      </c>
      <c r="I29" s="292">
        <v>268647</v>
      </c>
      <c r="J29" s="312">
        <v>100889</v>
      </c>
      <c r="K29" s="336">
        <f>J29/I29*100</f>
        <v>37.55448599835472</v>
      </c>
    </row>
    <row r="30" spans="1:11" s="319" customFormat="1" ht="11.25">
      <c r="A30" s="317"/>
      <c r="B30" s="317"/>
      <c r="C30" s="197" t="s">
        <v>748</v>
      </c>
      <c r="D30" s="198" t="s">
        <v>840</v>
      </c>
      <c r="E30" s="195"/>
      <c r="F30" s="195"/>
      <c r="G30" s="195"/>
      <c r="H30" s="195"/>
      <c r="I30" s="296"/>
      <c r="J30" s="315">
        <v>600</v>
      </c>
      <c r="K30" s="337">
        <v>0</v>
      </c>
    </row>
    <row r="31" spans="1:11" s="93" customFormat="1" ht="11.25">
      <c r="A31" s="80"/>
      <c r="B31" s="80"/>
      <c r="C31" s="81" t="s">
        <v>493</v>
      </c>
      <c r="D31" s="82" t="s">
        <v>494</v>
      </c>
      <c r="E31" s="83">
        <v>1300</v>
      </c>
      <c r="F31" s="83"/>
      <c r="G31" s="83"/>
      <c r="H31" s="83">
        <f t="shared" si="0"/>
        <v>1300</v>
      </c>
      <c r="I31" s="293">
        <v>3600</v>
      </c>
      <c r="J31" s="313">
        <v>3834</v>
      </c>
      <c r="K31" s="338">
        <f>J31/I31*100</f>
        <v>106.5</v>
      </c>
    </row>
    <row r="32" spans="1:11" s="93" customFormat="1" ht="11.25">
      <c r="A32" s="76" t="s">
        <v>455</v>
      </c>
      <c r="B32" s="76" t="s">
        <v>495</v>
      </c>
      <c r="C32" s="77"/>
      <c r="D32" s="78" t="s">
        <v>496</v>
      </c>
      <c r="E32" s="89"/>
      <c r="F32" s="89"/>
      <c r="G32" s="89"/>
      <c r="H32" s="79">
        <f t="shared" si="0"/>
        <v>0</v>
      </c>
      <c r="I32" s="292">
        <f>I33</f>
        <v>2720</v>
      </c>
      <c r="J32" s="312">
        <f>J33</f>
        <v>1572</v>
      </c>
      <c r="K32" s="336">
        <f>J32/I32*100</f>
        <v>57.79411764705882</v>
      </c>
    </row>
    <row r="33" spans="1:11" s="199" customFormat="1" ht="11.25">
      <c r="A33" s="196"/>
      <c r="B33" s="196"/>
      <c r="C33" s="197" t="s">
        <v>746</v>
      </c>
      <c r="D33" s="198" t="s">
        <v>747</v>
      </c>
      <c r="E33" s="195"/>
      <c r="F33" s="195"/>
      <c r="G33" s="195"/>
      <c r="H33" s="195"/>
      <c r="I33" s="296">
        <v>2720</v>
      </c>
      <c r="J33" s="315">
        <v>1572</v>
      </c>
      <c r="K33" s="337">
        <f>J33/I33*100</f>
        <v>57.79411764705882</v>
      </c>
    </row>
    <row r="34" spans="1:11" s="93" customFormat="1" ht="11.25">
      <c r="A34" s="76" t="s">
        <v>465</v>
      </c>
      <c r="B34" s="76" t="s">
        <v>497</v>
      </c>
      <c r="C34" s="77"/>
      <c r="D34" s="78" t="s">
        <v>498</v>
      </c>
      <c r="E34" s="79">
        <f>E35+E36</f>
        <v>0</v>
      </c>
      <c r="F34" s="79">
        <f>F35+F36</f>
        <v>0</v>
      </c>
      <c r="G34" s="79">
        <f>G35+G36</f>
        <v>0</v>
      </c>
      <c r="H34" s="79">
        <f>H35+H36</f>
        <v>0</v>
      </c>
      <c r="I34" s="292">
        <f>I35+I36</f>
        <v>329</v>
      </c>
      <c r="J34" s="312">
        <f>SUM(J35:J36)</f>
        <v>329</v>
      </c>
      <c r="K34" s="336">
        <f>J34/I34*100</f>
        <v>100</v>
      </c>
    </row>
    <row r="35" spans="1:11" s="93" customFormat="1" ht="11.25">
      <c r="A35" s="80"/>
      <c r="B35" s="80"/>
      <c r="C35" s="81" t="s">
        <v>551</v>
      </c>
      <c r="D35" s="82" t="s">
        <v>552</v>
      </c>
      <c r="E35" s="83"/>
      <c r="F35" s="83"/>
      <c r="G35" s="83"/>
      <c r="H35" s="83">
        <f>SUM(E35:G35)</f>
        <v>0</v>
      </c>
      <c r="I35" s="293">
        <v>329</v>
      </c>
      <c r="J35" s="313">
        <v>329</v>
      </c>
      <c r="K35" s="335">
        <f>J35/I35*100</f>
        <v>100</v>
      </c>
    </row>
    <row r="36" spans="1:11" s="93" customFormat="1" ht="11.25">
      <c r="A36" s="80"/>
      <c r="B36" s="80"/>
      <c r="C36" s="81" t="s">
        <v>500</v>
      </c>
      <c r="D36" s="82" t="s">
        <v>499</v>
      </c>
      <c r="E36" s="83"/>
      <c r="F36" s="83"/>
      <c r="G36" s="83"/>
      <c r="H36" s="83">
        <f t="shared" si="0"/>
        <v>0</v>
      </c>
      <c r="I36" s="296">
        <v>0</v>
      </c>
      <c r="J36" s="315">
        <v>0</v>
      </c>
      <c r="K36" s="337">
        <v>0</v>
      </c>
    </row>
    <row r="37" spans="1:11" s="93" customFormat="1" ht="11.25">
      <c r="A37" s="76" t="s">
        <v>456</v>
      </c>
      <c r="B37" s="76" t="s">
        <v>501</v>
      </c>
      <c r="C37" s="77"/>
      <c r="D37" s="78" t="s">
        <v>502</v>
      </c>
      <c r="E37" s="79">
        <f>E38+E39</f>
        <v>0</v>
      </c>
      <c r="F37" s="79">
        <f>F38+F39</f>
        <v>131424</v>
      </c>
      <c r="G37" s="79">
        <f>G38+G39</f>
        <v>0</v>
      </c>
      <c r="H37" s="79">
        <f>H38+H39</f>
        <v>131424</v>
      </c>
      <c r="I37" s="292">
        <f>SUM(I38:I39)</f>
        <v>146063</v>
      </c>
      <c r="J37" s="312">
        <f>SUM(J38:J39)</f>
        <v>146062</v>
      </c>
      <c r="K37" s="336">
        <f aca="true" t="shared" si="2" ref="K37:K42">J37/I37*100</f>
        <v>99.9993153639183</v>
      </c>
    </row>
    <row r="38" spans="1:11" s="93" customFormat="1" ht="11.25">
      <c r="A38" s="80"/>
      <c r="B38" s="80"/>
      <c r="C38" s="81" t="s">
        <v>551</v>
      </c>
      <c r="D38" s="82" t="s">
        <v>553</v>
      </c>
      <c r="E38" s="83"/>
      <c r="F38" s="83">
        <v>250</v>
      </c>
      <c r="G38" s="83"/>
      <c r="H38" s="83">
        <f>SUM(E38:G38)</f>
        <v>250</v>
      </c>
      <c r="I38" s="296">
        <v>582</v>
      </c>
      <c r="J38" s="313">
        <v>582</v>
      </c>
      <c r="K38" s="335">
        <f t="shared" si="2"/>
        <v>100</v>
      </c>
    </row>
    <row r="39" spans="1:11" s="93" customFormat="1" ht="11.25">
      <c r="A39" s="80"/>
      <c r="B39" s="80"/>
      <c r="C39" s="81" t="s">
        <v>503</v>
      </c>
      <c r="D39" s="82" t="s">
        <v>504</v>
      </c>
      <c r="E39" s="83"/>
      <c r="F39" s="83">
        <v>131174</v>
      </c>
      <c r="G39" s="83"/>
      <c r="H39" s="83">
        <f t="shared" si="0"/>
        <v>131174</v>
      </c>
      <c r="I39" s="296">
        <v>145481</v>
      </c>
      <c r="J39" s="313">
        <v>145480</v>
      </c>
      <c r="K39" s="335">
        <f t="shared" si="2"/>
        <v>99.99931262501633</v>
      </c>
    </row>
    <row r="40" spans="1:11" s="93" customFormat="1" ht="11.25">
      <c r="A40" s="76" t="s">
        <v>457</v>
      </c>
      <c r="B40" s="76" t="s">
        <v>505</v>
      </c>
      <c r="C40" s="77"/>
      <c r="D40" s="78" t="s">
        <v>506</v>
      </c>
      <c r="E40" s="79">
        <f>E41+E42</f>
        <v>284846</v>
      </c>
      <c r="F40" s="79">
        <f>F41+F42</f>
        <v>0</v>
      </c>
      <c r="G40" s="79">
        <f>G41+G42</f>
        <v>0</v>
      </c>
      <c r="H40" s="79">
        <f>H41+H42</f>
        <v>284846</v>
      </c>
      <c r="I40" s="292">
        <f>I41+I42</f>
        <v>1472842</v>
      </c>
      <c r="J40" s="312">
        <f>SUM(J41:J43)</f>
        <v>1678380</v>
      </c>
      <c r="K40" s="336">
        <f t="shared" si="2"/>
        <v>113.95519682355608</v>
      </c>
    </row>
    <row r="41" spans="1:11" s="94" customFormat="1" ht="22.5">
      <c r="A41" s="80"/>
      <c r="B41" s="80"/>
      <c r="C41" s="81" t="s">
        <v>507</v>
      </c>
      <c r="D41" s="82" t="s">
        <v>508</v>
      </c>
      <c r="E41" s="83">
        <v>284846</v>
      </c>
      <c r="F41" s="83"/>
      <c r="G41" s="83"/>
      <c r="H41" s="83">
        <f t="shared" si="0"/>
        <v>284846</v>
      </c>
      <c r="I41" s="293">
        <v>322842</v>
      </c>
      <c r="J41" s="316">
        <v>315865</v>
      </c>
      <c r="K41" s="339">
        <f t="shared" si="2"/>
        <v>97.8388809386635</v>
      </c>
    </row>
    <row r="42" spans="1:11" s="94" customFormat="1" ht="11.25">
      <c r="A42" s="80"/>
      <c r="B42" s="80"/>
      <c r="C42" s="81" t="s">
        <v>728</v>
      </c>
      <c r="D42" s="82" t="s">
        <v>729</v>
      </c>
      <c r="E42" s="83"/>
      <c r="F42" s="83"/>
      <c r="G42" s="83"/>
      <c r="H42" s="83"/>
      <c r="I42" s="293">
        <v>1150000</v>
      </c>
      <c r="J42" s="316">
        <v>1352650</v>
      </c>
      <c r="K42" s="339">
        <f t="shared" si="2"/>
        <v>117.62173913043479</v>
      </c>
    </row>
    <row r="43" spans="1:11" s="94" customFormat="1" ht="11.25">
      <c r="A43" s="80"/>
      <c r="B43" s="80"/>
      <c r="C43" s="81" t="s">
        <v>841</v>
      </c>
      <c r="D43" s="82" t="s">
        <v>842</v>
      </c>
      <c r="E43" s="83"/>
      <c r="F43" s="83"/>
      <c r="G43" s="83"/>
      <c r="H43" s="83"/>
      <c r="I43" s="293"/>
      <c r="J43" s="316">
        <v>9865</v>
      </c>
      <c r="K43" s="339"/>
    </row>
    <row r="44" spans="1:11" s="75" customFormat="1" ht="11.25">
      <c r="A44" s="76"/>
      <c r="B44" s="76"/>
      <c r="C44" s="77"/>
      <c r="D44" s="78" t="s">
        <v>458</v>
      </c>
      <c r="E44" s="79">
        <f>E6+E15+E18+E29+E32+E34+E37+E40</f>
        <v>824063</v>
      </c>
      <c r="F44" s="79">
        <f>F6+F15+F18+F29+F32+F34+F37+F40</f>
        <v>391459</v>
      </c>
      <c r="G44" s="79">
        <f>G6+G15+G18+G29+G32+G34+G37+G40</f>
        <v>0</v>
      </c>
      <c r="H44" s="79">
        <f t="shared" si="0"/>
        <v>1215522</v>
      </c>
      <c r="I44" s="292">
        <f>I6+I15+I18+I29+I32+I34+I37+I40</f>
        <v>3981242</v>
      </c>
      <c r="J44" s="312">
        <f>J6+J15+J18+J29+J32+J34+J37+J40</f>
        <v>4010817</v>
      </c>
      <c r="K44" s="336">
        <f>J44/I44*100</f>
        <v>100.74285863557151</v>
      </c>
    </row>
    <row r="45" spans="1:11" s="9" customFormat="1" ht="15">
      <c r="A45" s="23"/>
      <c r="B45" s="23"/>
      <c r="C45" s="23"/>
      <c r="D45" s="25"/>
      <c r="E45" s="174"/>
      <c r="F45" s="174"/>
      <c r="G45" s="174"/>
      <c r="H45" s="174"/>
      <c r="I45" s="297"/>
      <c r="J45" s="289"/>
      <c r="K45" s="340"/>
    </row>
    <row r="46" spans="1:11" s="9" customFormat="1" ht="15">
      <c r="A46" s="508" t="s">
        <v>669</v>
      </c>
      <c r="B46" s="508"/>
      <c r="C46" s="508"/>
      <c r="D46" s="508"/>
      <c r="E46" s="508"/>
      <c r="F46" s="508"/>
      <c r="G46" s="508"/>
      <c r="H46" s="508"/>
      <c r="J46" s="331"/>
      <c r="K46" s="340"/>
    </row>
    <row r="47" spans="1:11" s="75" customFormat="1" ht="45">
      <c r="A47" s="73" t="s">
        <v>463</v>
      </c>
      <c r="B47" s="73" t="s">
        <v>464</v>
      </c>
      <c r="C47" s="73" t="s">
        <v>461</v>
      </c>
      <c r="D47" s="73" t="s">
        <v>462</v>
      </c>
      <c r="E47" s="74" t="s">
        <v>469</v>
      </c>
      <c r="F47" s="74" t="s">
        <v>470</v>
      </c>
      <c r="G47" s="74" t="s">
        <v>471</v>
      </c>
      <c r="H47" s="74" t="s">
        <v>724</v>
      </c>
      <c r="I47" s="291" t="s">
        <v>846</v>
      </c>
      <c r="J47" s="333" t="s">
        <v>835</v>
      </c>
      <c r="K47" s="342" t="s">
        <v>843</v>
      </c>
    </row>
    <row r="48" spans="1:11" s="75" customFormat="1" ht="22.5">
      <c r="A48" s="85" t="s">
        <v>451</v>
      </c>
      <c r="B48" s="85" t="s">
        <v>483</v>
      </c>
      <c r="C48" s="86"/>
      <c r="D48" s="87" t="s">
        <v>484</v>
      </c>
      <c r="E48" s="88">
        <f>E49</f>
        <v>3000</v>
      </c>
      <c r="F48" s="88">
        <f>F49</f>
        <v>0</v>
      </c>
      <c r="G48" s="88">
        <f>G49</f>
        <v>0</v>
      </c>
      <c r="H48" s="88">
        <f>SUM(E48:G48)</f>
        <v>3000</v>
      </c>
      <c r="I48" s="294">
        <f>I49</f>
        <v>7952</v>
      </c>
      <c r="J48" s="132">
        <f>J49</f>
        <v>7941</v>
      </c>
      <c r="K48" s="132">
        <f>K49</f>
        <v>99.86167002012073</v>
      </c>
    </row>
    <row r="49" spans="1:11" s="75" customFormat="1" ht="22.5">
      <c r="A49" s="80"/>
      <c r="B49" s="80"/>
      <c r="C49" s="81" t="s">
        <v>517</v>
      </c>
      <c r="D49" s="82" t="s">
        <v>518</v>
      </c>
      <c r="E49" s="83">
        <v>3000</v>
      </c>
      <c r="F49" s="83"/>
      <c r="G49" s="83"/>
      <c r="H49" s="83">
        <f>SUM(E49:G49)</f>
        <v>3000</v>
      </c>
      <c r="I49" s="293">
        <v>7952</v>
      </c>
      <c r="J49" s="122">
        <v>7941</v>
      </c>
      <c r="K49" s="122">
        <f>J49/I49*100</f>
        <v>99.86167002012073</v>
      </c>
    </row>
    <row r="50" spans="1:11" s="75" customFormat="1" ht="11.25">
      <c r="A50" s="76" t="s">
        <v>454</v>
      </c>
      <c r="B50" s="76" t="s">
        <v>491</v>
      </c>
      <c r="C50" s="77"/>
      <c r="D50" s="264" t="s">
        <v>492</v>
      </c>
      <c r="E50" s="265"/>
      <c r="F50" s="265"/>
      <c r="G50" s="265"/>
      <c r="H50" s="265"/>
      <c r="I50" s="298">
        <f>I51+I52</f>
        <v>76</v>
      </c>
      <c r="J50" s="265">
        <f>SUM(J51:J52)</f>
        <v>75</v>
      </c>
      <c r="K50" s="265">
        <f>J50/I50*100</f>
        <v>98.68421052631578</v>
      </c>
    </row>
    <row r="51" spans="1:11" s="75" customFormat="1" ht="11.25">
      <c r="A51" s="80"/>
      <c r="B51" s="80"/>
      <c r="C51" s="81" t="s">
        <v>493</v>
      </c>
      <c r="D51" s="82" t="s">
        <v>494</v>
      </c>
      <c r="E51" s="83"/>
      <c r="F51" s="83"/>
      <c r="G51" s="83"/>
      <c r="H51" s="83"/>
      <c r="I51" s="293">
        <v>16</v>
      </c>
      <c r="J51" s="122">
        <v>15</v>
      </c>
      <c r="K51" s="122">
        <f>J51/I51*100</f>
        <v>93.75</v>
      </c>
    </row>
    <row r="52" spans="1:11" s="75" customFormat="1" ht="11.25">
      <c r="A52" s="80"/>
      <c r="B52" s="80"/>
      <c r="C52" s="81"/>
      <c r="D52" s="82" t="s">
        <v>825</v>
      </c>
      <c r="E52" s="83"/>
      <c r="F52" s="83"/>
      <c r="G52" s="83"/>
      <c r="H52" s="83"/>
      <c r="I52" s="293">
        <v>60</v>
      </c>
      <c r="J52" s="122">
        <v>60</v>
      </c>
      <c r="K52" s="122">
        <f>J52/I52*100</f>
        <v>100</v>
      </c>
    </row>
    <row r="53" spans="1:11" s="75" customFormat="1" ht="22.5">
      <c r="A53" s="76" t="s">
        <v>456</v>
      </c>
      <c r="B53" s="76" t="s">
        <v>501</v>
      </c>
      <c r="C53" s="77"/>
      <c r="D53" s="264" t="s">
        <v>810</v>
      </c>
      <c r="E53" s="265"/>
      <c r="F53" s="265"/>
      <c r="G53" s="265"/>
      <c r="H53" s="265"/>
      <c r="I53" s="298">
        <v>40</v>
      </c>
      <c r="J53" s="265">
        <v>40</v>
      </c>
      <c r="K53" s="265">
        <f>I53/J53*100</f>
        <v>100</v>
      </c>
    </row>
    <row r="54" spans="1:11" s="75" customFormat="1" ht="11.25">
      <c r="A54" s="85" t="s">
        <v>457</v>
      </c>
      <c r="B54" s="85" t="s">
        <v>505</v>
      </c>
      <c r="C54" s="86"/>
      <c r="D54" s="87" t="s">
        <v>506</v>
      </c>
      <c r="E54" s="88">
        <f>E55</f>
        <v>3205</v>
      </c>
      <c r="F54" s="88"/>
      <c r="G54" s="88">
        <f>G55</f>
        <v>0</v>
      </c>
      <c r="H54" s="88">
        <f>SUM(E54:G54)</f>
        <v>3205</v>
      </c>
      <c r="I54" s="294">
        <f>I55</f>
        <v>5541</v>
      </c>
      <c r="J54" s="132">
        <f>J55</f>
        <v>5541</v>
      </c>
      <c r="K54" s="132">
        <f>K55</f>
        <v>100</v>
      </c>
    </row>
    <row r="55" spans="1:11" s="75" customFormat="1" ht="22.5">
      <c r="A55" s="80"/>
      <c r="B55" s="80"/>
      <c r="C55" s="81" t="s">
        <v>507</v>
      </c>
      <c r="D55" s="82" t="s">
        <v>508</v>
      </c>
      <c r="E55" s="83">
        <v>3205</v>
      </c>
      <c r="F55" s="83"/>
      <c r="G55" s="83"/>
      <c r="H55" s="83">
        <f>SUM(E55:G55)</f>
        <v>3205</v>
      </c>
      <c r="I55" s="293">
        <v>5541</v>
      </c>
      <c r="J55" s="122">
        <v>5541</v>
      </c>
      <c r="K55" s="122">
        <f>J55/I55*100</f>
        <v>100</v>
      </c>
    </row>
    <row r="56" spans="1:11" s="75" customFormat="1" ht="11.25">
      <c r="A56" s="76"/>
      <c r="B56" s="76"/>
      <c r="C56" s="77"/>
      <c r="D56" s="78" t="s">
        <v>458</v>
      </c>
      <c r="E56" s="79">
        <f>E48+E54</f>
        <v>6205</v>
      </c>
      <c r="F56" s="79">
        <f>F48+F54</f>
        <v>0</v>
      </c>
      <c r="G56" s="79">
        <f>G48+G54</f>
        <v>0</v>
      </c>
      <c r="H56" s="79">
        <f>SUM(E56:G56)</f>
        <v>6205</v>
      </c>
      <c r="I56" s="292">
        <f>I48+I50+I53+I54</f>
        <v>13609</v>
      </c>
      <c r="J56" s="79">
        <f>J48+J50+J53+J54</f>
        <v>13597</v>
      </c>
      <c r="K56" s="79">
        <f>J56/I56*100</f>
        <v>99.91182305827027</v>
      </c>
    </row>
    <row r="57" spans="1:11" ht="15">
      <c r="A57" s="175"/>
      <c r="B57" s="175"/>
      <c r="C57" s="175"/>
      <c r="D57" s="21"/>
      <c r="E57" s="176"/>
      <c r="F57" s="176"/>
      <c r="G57" s="176"/>
      <c r="H57" s="176"/>
      <c r="I57" s="299"/>
      <c r="J57" s="332"/>
      <c r="K57" s="341"/>
    </row>
    <row r="58" spans="1:11" ht="12.75">
      <c r="A58" s="508" t="s">
        <v>580</v>
      </c>
      <c r="B58" s="508"/>
      <c r="C58" s="508"/>
      <c r="D58" s="508"/>
      <c r="E58" s="508"/>
      <c r="F58" s="508"/>
      <c r="G58" s="508"/>
      <c r="H58" s="508"/>
      <c r="J58" s="1"/>
      <c r="K58" s="341"/>
    </row>
    <row r="59" spans="1:11" ht="45">
      <c r="A59" s="73" t="s">
        <v>463</v>
      </c>
      <c r="B59" s="73" t="s">
        <v>464</v>
      </c>
      <c r="C59" s="73" t="s">
        <v>461</v>
      </c>
      <c r="D59" s="73" t="s">
        <v>462</v>
      </c>
      <c r="E59" s="74" t="s">
        <v>469</v>
      </c>
      <c r="F59" s="74" t="s">
        <v>470</v>
      </c>
      <c r="G59" s="74" t="s">
        <v>471</v>
      </c>
      <c r="H59" s="74" t="s">
        <v>724</v>
      </c>
      <c r="I59" s="291" t="s">
        <v>847</v>
      </c>
      <c r="J59" s="328" t="s">
        <v>835</v>
      </c>
      <c r="K59" s="342" t="s">
        <v>843</v>
      </c>
    </row>
    <row r="60" spans="1:11" s="183" customFormat="1" ht="22.5">
      <c r="A60" s="85" t="s">
        <v>451</v>
      </c>
      <c r="B60" s="85" t="s">
        <v>483</v>
      </c>
      <c r="C60" s="86"/>
      <c r="D60" s="87" t="s">
        <v>484</v>
      </c>
      <c r="E60" s="194"/>
      <c r="F60" s="194"/>
      <c r="G60" s="194"/>
      <c r="H60" s="194"/>
      <c r="I60" s="300">
        <v>5273</v>
      </c>
      <c r="J60" s="329">
        <v>5273</v>
      </c>
      <c r="K60" s="343">
        <f>J60/I60*100</f>
        <v>100</v>
      </c>
    </row>
    <row r="61" spans="1:11" ht="12.75">
      <c r="A61" s="85" t="s">
        <v>454</v>
      </c>
      <c r="B61" s="85" t="s">
        <v>491</v>
      </c>
      <c r="C61" s="86"/>
      <c r="D61" s="87" t="s">
        <v>492</v>
      </c>
      <c r="E61" s="88">
        <v>108952</v>
      </c>
      <c r="F61" s="88">
        <v>5954</v>
      </c>
      <c r="G61" s="88"/>
      <c r="H61" s="88">
        <f>SUM(E61:G61)</f>
        <v>114906</v>
      </c>
      <c r="I61" s="300">
        <v>165178</v>
      </c>
      <c r="J61" s="320">
        <v>163822</v>
      </c>
      <c r="K61" s="338">
        <f>J61/I61*100</f>
        <v>99.17906743028733</v>
      </c>
    </row>
    <row r="62" spans="1:11" ht="12.75">
      <c r="A62" s="85" t="s">
        <v>457</v>
      </c>
      <c r="B62" s="85" t="s">
        <v>505</v>
      </c>
      <c r="C62" s="86"/>
      <c r="D62" s="87" t="s">
        <v>506</v>
      </c>
      <c r="E62" s="88">
        <f>E63</f>
        <v>0</v>
      </c>
      <c r="F62" s="88">
        <v>1415</v>
      </c>
      <c r="G62" s="88">
        <f>G63</f>
        <v>0</v>
      </c>
      <c r="H62" s="88">
        <f>SUM(E62:G62)</f>
        <v>1415</v>
      </c>
      <c r="I62" s="300">
        <f>I63</f>
        <v>1753</v>
      </c>
      <c r="J62" s="320">
        <f>J63</f>
        <v>1753</v>
      </c>
      <c r="K62" s="338">
        <f>J62/I62*100</f>
        <v>100</v>
      </c>
    </row>
    <row r="63" spans="1:11" ht="22.5">
      <c r="A63" s="80"/>
      <c r="B63" s="80"/>
      <c r="C63" s="81" t="s">
        <v>507</v>
      </c>
      <c r="D63" s="82" t="s">
        <v>508</v>
      </c>
      <c r="E63" s="83"/>
      <c r="F63" s="83">
        <v>1415</v>
      </c>
      <c r="G63" s="83"/>
      <c r="H63" s="83">
        <f>SUM(E63:G63)</f>
        <v>1415</v>
      </c>
      <c r="I63" s="301">
        <v>1753</v>
      </c>
      <c r="J63" s="311">
        <v>1753</v>
      </c>
      <c r="K63" s="338"/>
    </row>
    <row r="64" spans="1:11" ht="12.75">
      <c r="A64" s="76"/>
      <c r="B64" s="76"/>
      <c r="C64" s="77"/>
      <c r="D64" s="78" t="s">
        <v>458</v>
      </c>
      <c r="E64" s="79">
        <f>E61+E62</f>
        <v>108952</v>
      </c>
      <c r="F64" s="79">
        <f>F61+F62</f>
        <v>7369</v>
      </c>
      <c r="G64" s="79">
        <f>G61+G62</f>
        <v>0</v>
      </c>
      <c r="H64" s="79">
        <f>H61+H62</f>
        <v>116321</v>
      </c>
      <c r="I64" s="292">
        <f>I61+I62+I60</f>
        <v>172204</v>
      </c>
      <c r="J64" s="312">
        <f>SUM(J60:J62)</f>
        <v>170848</v>
      </c>
      <c r="K64" s="344">
        <f>J64/I64*100</f>
        <v>99.2125618452533</v>
      </c>
    </row>
    <row r="65" spans="1:11" ht="15">
      <c r="A65" s="175"/>
      <c r="B65" s="175"/>
      <c r="C65" s="175"/>
      <c r="D65" s="21"/>
      <c r="E65" s="176"/>
      <c r="F65" s="176"/>
      <c r="G65" s="176"/>
      <c r="H65" s="176"/>
      <c r="I65" s="299"/>
      <c r="J65" s="1"/>
      <c r="K65" s="345"/>
    </row>
    <row r="66" spans="1:11" ht="12.75">
      <c r="A66" s="508" t="s">
        <v>670</v>
      </c>
      <c r="B66" s="508"/>
      <c r="C66" s="508"/>
      <c r="D66" s="508"/>
      <c r="E66" s="508"/>
      <c r="F66" s="508"/>
      <c r="G66" s="508"/>
      <c r="H66" s="508"/>
      <c r="J66" s="1"/>
      <c r="K66" s="345"/>
    </row>
    <row r="67" spans="1:11" ht="45">
      <c r="A67" s="73" t="s">
        <v>463</v>
      </c>
      <c r="B67" s="73" t="s">
        <v>464</v>
      </c>
      <c r="C67" s="73" t="s">
        <v>461</v>
      </c>
      <c r="D67" s="73" t="s">
        <v>462</v>
      </c>
      <c r="E67" s="74" t="s">
        <v>469</v>
      </c>
      <c r="F67" s="74" t="s">
        <v>470</v>
      </c>
      <c r="G67" s="74" t="s">
        <v>471</v>
      </c>
      <c r="H67" s="74" t="s">
        <v>724</v>
      </c>
      <c r="I67" s="291" t="s">
        <v>847</v>
      </c>
      <c r="J67" s="327" t="s">
        <v>835</v>
      </c>
      <c r="K67" s="384" t="s">
        <v>843</v>
      </c>
    </row>
    <row r="68" spans="1:11" s="183" customFormat="1" ht="22.5">
      <c r="A68" s="85" t="s">
        <v>451</v>
      </c>
      <c r="B68" s="85" t="s">
        <v>483</v>
      </c>
      <c r="C68" s="86"/>
      <c r="D68" s="87" t="s">
        <v>484</v>
      </c>
      <c r="E68" s="194"/>
      <c r="F68" s="194"/>
      <c r="G68" s="194"/>
      <c r="H68" s="194"/>
      <c r="I68" s="302">
        <v>205</v>
      </c>
      <c r="J68" s="318">
        <v>0</v>
      </c>
      <c r="K68" s="346">
        <v>0</v>
      </c>
    </row>
    <row r="69" spans="1:11" ht="12.75">
      <c r="A69" s="85" t="s">
        <v>454</v>
      </c>
      <c r="B69" s="85" t="s">
        <v>491</v>
      </c>
      <c r="C69" s="86"/>
      <c r="D69" s="87" t="s">
        <v>492</v>
      </c>
      <c r="E69" s="88">
        <v>3011</v>
      </c>
      <c r="F69" s="88"/>
      <c r="G69" s="88"/>
      <c r="H69" s="88">
        <f>SUM(E69:G69)</f>
        <v>3011</v>
      </c>
      <c r="I69" s="294">
        <v>3716</v>
      </c>
      <c r="J69" s="314">
        <v>4345</v>
      </c>
      <c r="K69" s="347">
        <f>J69/I69*100</f>
        <v>116.92680301399353</v>
      </c>
    </row>
    <row r="70" spans="1:11" ht="12.75">
      <c r="A70" s="85"/>
      <c r="B70" s="85" t="s">
        <v>497</v>
      </c>
      <c r="C70" s="86"/>
      <c r="D70" s="87" t="s">
        <v>777</v>
      </c>
      <c r="E70" s="88"/>
      <c r="F70" s="88"/>
      <c r="G70" s="88"/>
      <c r="H70" s="88"/>
      <c r="I70" s="294">
        <v>1779</v>
      </c>
      <c r="J70" s="314">
        <v>1705</v>
      </c>
      <c r="K70" s="347">
        <f>J70/I70*100</f>
        <v>95.84035975267004</v>
      </c>
    </row>
    <row r="71" spans="1:11" ht="12.75">
      <c r="A71" s="85" t="s">
        <v>457</v>
      </c>
      <c r="B71" s="85" t="s">
        <v>505</v>
      </c>
      <c r="C71" s="86"/>
      <c r="D71" s="87" t="s">
        <v>506</v>
      </c>
      <c r="E71" s="88">
        <f>E72</f>
        <v>884</v>
      </c>
      <c r="F71" s="88"/>
      <c r="G71" s="88">
        <f>G72</f>
        <v>0</v>
      </c>
      <c r="H71" s="88">
        <f>SUM(E71:G71)</f>
        <v>884</v>
      </c>
      <c r="I71" s="294">
        <v>329</v>
      </c>
      <c r="J71" s="314">
        <f>J72</f>
        <v>329</v>
      </c>
      <c r="K71" s="347">
        <v>0</v>
      </c>
    </row>
    <row r="72" spans="1:11" ht="22.5">
      <c r="A72" s="80"/>
      <c r="B72" s="80"/>
      <c r="C72" s="81" t="s">
        <v>507</v>
      </c>
      <c r="D72" s="82" t="s">
        <v>508</v>
      </c>
      <c r="E72" s="83">
        <v>884</v>
      </c>
      <c r="F72" s="83"/>
      <c r="G72" s="83"/>
      <c r="H72" s="83">
        <f>SUM(E72:G72)</f>
        <v>884</v>
      </c>
      <c r="I72" s="294">
        <v>329</v>
      </c>
      <c r="J72" s="314">
        <v>329</v>
      </c>
      <c r="K72" s="347">
        <v>0</v>
      </c>
    </row>
    <row r="73" spans="1:11" ht="12.75">
      <c r="A73" s="76"/>
      <c r="B73" s="76"/>
      <c r="C73" s="77"/>
      <c r="D73" s="78" t="s">
        <v>458</v>
      </c>
      <c r="E73" s="79">
        <f>E69+E71</f>
        <v>3895</v>
      </c>
      <c r="F73" s="79">
        <f>F69+F71</f>
        <v>0</v>
      </c>
      <c r="G73" s="79">
        <f>G69+G71</f>
        <v>0</v>
      </c>
      <c r="H73" s="79">
        <f>SUM(E73:G73)</f>
        <v>3895</v>
      </c>
      <c r="I73" s="292">
        <f>I68+I69+I70+I71</f>
        <v>6029</v>
      </c>
      <c r="J73" s="312">
        <f>SUM(J68:J71)</f>
        <v>6379</v>
      </c>
      <c r="K73" s="344">
        <f>J73/I73*100</f>
        <v>105.80527450655165</v>
      </c>
    </row>
    <row r="74" spans="1:11" ht="15">
      <c r="A74" s="175"/>
      <c r="B74" s="175"/>
      <c r="C74" s="175"/>
      <c r="D74" s="21"/>
      <c r="E74" s="176"/>
      <c r="F74" s="176"/>
      <c r="G74" s="176"/>
      <c r="H74" s="176"/>
      <c r="I74" s="299"/>
      <c r="J74" s="1"/>
      <c r="K74" s="345"/>
    </row>
    <row r="75" spans="1:11" ht="25.5">
      <c r="A75" s="97"/>
      <c r="B75" s="98" t="s">
        <v>483</v>
      </c>
      <c r="C75" s="97"/>
      <c r="D75" s="100" t="s">
        <v>484</v>
      </c>
      <c r="E75" s="99">
        <f>E6+E48</f>
        <v>323053</v>
      </c>
      <c r="F75" s="99">
        <f>F6+F48</f>
        <v>0</v>
      </c>
      <c r="G75" s="99">
        <f>G6+G48</f>
        <v>0</v>
      </c>
      <c r="H75" s="99">
        <f aca="true" t="shared" si="3" ref="H75:H82">SUM(E75:G75)</f>
        <v>323053</v>
      </c>
      <c r="I75" s="303">
        <f>I6+I68+I60+I48</f>
        <v>516048</v>
      </c>
      <c r="J75" s="148">
        <f>J6+J48+J60+J68</f>
        <v>519940</v>
      </c>
      <c r="K75" s="349">
        <f>J75/I75*100</f>
        <v>100.75419340836511</v>
      </c>
    </row>
    <row r="76" spans="1:11" ht="25.5">
      <c r="A76" s="97"/>
      <c r="B76" s="98" t="s">
        <v>486</v>
      </c>
      <c r="C76" s="97"/>
      <c r="D76" s="100" t="s">
        <v>485</v>
      </c>
      <c r="E76" s="99">
        <f>E15</f>
        <v>77211</v>
      </c>
      <c r="F76" s="99">
        <f>F15</f>
        <v>0</v>
      </c>
      <c r="G76" s="99">
        <f>G15</f>
        <v>0</v>
      </c>
      <c r="H76" s="99">
        <f t="shared" si="3"/>
        <v>77211</v>
      </c>
      <c r="I76" s="303">
        <f>I15</f>
        <v>1445025</v>
      </c>
      <c r="J76" s="148">
        <f>J15</f>
        <v>1433493</v>
      </c>
      <c r="K76" s="349">
        <f>J76/I76*100</f>
        <v>99.20195152333005</v>
      </c>
    </row>
    <row r="77" spans="1:11" ht="12.75">
      <c r="A77" s="97"/>
      <c r="B77" s="98" t="s">
        <v>489</v>
      </c>
      <c r="C77" s="97"/>
      <c r="D77" s="100" t="s">
        <v>490</v>
      </c>
      <c r="E77" s="99">
        <f>E18</f>
        <v>135641</v>
      </c>
      <c r="F77" s="99">
        <f>F18</f>
        <v>0</v>
      </c>
      <c r="G77" s="99">
        <f>G18</f>
        <v>0</v>
      </c>
      <c r="H77" s="99">
        <f t="shared" si="3"/>
        <v>135641</v>
      </c>
      <c r="I77" s="303">
        <f>I18</f>
        <v>142998</v>
      </c>
      <c r="J77" s="148">
        <f>J18</f>
        <v>143366</v>
      </c>
      <c r="K77" s="349">
        <f>J77/I77*100</f>
        <v>100.25734625659099</v>
      </c>
    </row>
    <row r="78" spans="1:11" ht="12.75">
      <c r="A78" s="97"/>
      <c r="B78" s="98" t="s">
        <v>491</v>
      </c>
      <c r="C78" s="97"/>
      <c r="D78" s="100" t="s">
        <v>492</v>
      </c>
      <c r="E78" s="99">
        <f>E29+E61+E69</f>
        <v>118275</v>
      </c>
      <c r="F78" s="99">
        <f>F29+F61+F69</f>
        <v>265989</v>
      </c>
      <c r="G78" s="99">
        <f>G29+G61+G69</f>
        <v>0</v>
      </c>
      <c r="H78" s="99">
        <f t="shared" si="3"/>
        <v>384264</v>
      </c>
      <c r="I78" s="303">
        <f>I29+I50+I61+I69</f>
        <v>437617</v>
      </c>
      <c r="J78" s="303">
        <f>J29+J50+J61+J69</f>
        <v>269131</v>
      </c>
      <c r="K78" s="349"/>
    </row>
    <row r="79" spans="1:11" ht="12.75">
      <c r="A79" s="97"/>
      <c r="B79" s="98" t="s">
        <v>495</v>
      </c>
      <c r="C79" s="97"/>
      <c r="D79" s="100" t="s">
        <v>496</v>
      </c>
      <c r="E79" s="99">
        <f>E32</f>
        <v>0</v>
      </c>
      <c r="F79" s="99">
        <f>F32</f>
        <v>0</v>
      </c>
      <c r="G79" s="99">
        <f>G32</f>
        <v>0</v>
      </c>
      <c r="H79" s="99">
        <f t="shared" si="3"/>
        <v>0</v>
      </c>
      <c r="I79" s="303">
        <f>I32</f>
        <v>2720</v>
      </c>
      <c r="J79" s="148">
        <f>J32</f>
        <v>1572</v>
      </c>
      <c r="K79" s="349">
        <f>J79/I79*100</f>
        <v>57.79411764705882</v>
      </c>
    </row>
    <row r="80" spans="1:11" ht="12.75">
      <c r="A80" s="97"/>
      <c r="B80" s="98" t="s">
        <v>497</v>
      </c>
      <c r="C80" s="97"/>
      <c r="D80" s="100" t="s">
        <v>498</v>
      </c>
      <c r="E80" s="99">
        <f>E34</f>
        <v>0</v>
      </c>
      <c r="F80" s="99">
        <f>F34</f>
        <v>0</v>
      </c>
      <c r="G80" s="99">
        <f>G34</f>
        <v>0</v>
      </c>
      <c r="H80" s="99">
        <f t="shared" si="3"/>
        <v>0</v>
      </c>
      <c r="I80" s="303">
        <f>I34+I70</f>
        <v>2108</v>
      </c>
      <c r="J80" s="148">
        <f>J34+J70</f>
        <v>2034</v>
      </c>
      <c r="K80" s="349">
        <f>J80/I80*100</f>
        <v>96.48956356736242</v>
      </c>
    </row>
    <row r="81" spans="1:11" ht="25.5">
      <c r="A81" s="97"/>
      <c r="B81" s="98" t="s">
        <v>501</v>
      </c>
      <c r="C81" s="97"/>
      <c r="D81" s="100" t="s">
        <v>502</v>
      </c>
      <c r="E81" s="99">
        <f>E37</f>
        <v>0</v>
      </c>
      <c r="F81" s="99">
        <f>F37</f>
        <v>131424</v>
      </c>
      <c r="G81" s="99">
        <f>G37</f>
        <v>0</v>
      </c>
      <c r="H81" s="99">
        <f t="shared" si="3"/>
        <v>131424</v>
      </c>
      <c r="I81" s="303">
        <f>I37+I53</f>
        <v>146103</v>
      </c>
      <c r="J81" s="148">
        <f>J37+J53</f>
        <v>146102</v>
      </c>
      <c r="K81" s="349">
        <f>J81/I81*100</f>
        <v>99.9993155513576</v>
      </c>
    </row>
    <row r="82" spans="1:11" ht="12.75">
      <c r="A82" s="97"/>
      <c r="B82" s="98" t="s">
        <v>505</v>
      </c>
      <c r="C82" s="97"/>
      <c r="D82" s="100" t="s">
        <v>506</v>
      </c>
      <c r="E82" s="99">
        <f>E40+E54+E62+E71</f>
        <v>288935</v>
      </c>
      <c r="F82" s="99">
        <f>F40+F54+F62+F71</f>
        <v>1415</v>
      </c>
      <c r="G82" s="99">
        <f>G40+G54+G62+G71</f>
        <v>0</v>
      </c>
      <c r="H82" s="99">
        <f t="shared" si="3"/>
        <v>290350</v>
      </c>
      <c r="I82" s="303">
        <f>I40+I54+I62+I71</f>
        <v>1480465</v>
      </c>
      <c r="J82" s="148">
        <f>J40+J54+J62+J71</f>
        <v>1686003</v>
      </c>
      <c r="K82" s="349">
        <f>J82/I82*100</f>
        <v>113.88334070714268</v>
      </c>
    </row>
    <row r="83" spans="1:11" ht="12.75">
      <c r="A83" s="101"/>
      <c r="B83" s="72"/>
      <c r="C83" s="101"/>
      <c r="D83" s="100" t="s">
        <v>671</v>
      </c>
      <c r="E83" s="99">
        <f aca="true" t="shared" si="4" ref="E83:J83">SUM(E75:E82)</f>
        <v>943115</v>
      </c>
      <c r="F83" s="99">
        <f t="shared" si="4"/>
        <v>398828</v>
      </c>
      <c r="G83" s="99">
        <f t="shared" si="4"/>
        <v>0</v>
      </c>
      <c r="H83" s="99">
        <f t="shared" si="4"/>
        <v>1341943</v>
      </c>
      <c r="I83" s="303">
        <f t="shared" si="4"/>
        <v>4173084</v>
      </c>
      <c r="J83" s="148">
        <f t="shared" si="4"/>
        <v>4201641</v>
      </c>
      <c r="K83" s="349">
        <f>J83/I83*100</f>
        <v>100.68431404687756</v>
      </c>
    </row>
    <row r="85" ht="15">
      <c r="J85" s="4"/>
    </row>
  </sheetData>
  <sheetProtection/>
  <mergeCells count="7">
    <mergeCell ref="A58:H58"/>
    <mergeCell ref="A66:H66"/>
    <mergeCell ref="A46:H46"/>
    <mergeCell ref="A1:J1"/>
    <mergeCell ref="A2:J2"/>
    <mergeCell ref="A4:J4"/>
    <mergeCell ref="A3:J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headerFooter alignWithMargins="0">
    <oddHeader>&amp;R2. melléklet a 7/2015.(V.01.) önk. rendelethez ezer Ft</oddHeader>
  </headerFooter>
  <rowBreaks count="1" manualBreakCount="1">
    <brk id="4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1"/>
  <sheetViews>
    <sheetView view="pageLayout" zoomScaleNormal="85" workbookViewId="0" topLeftCell="A1">
      <selection activeCell="J24" sqref="J24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  <col min="9" max="9" width="16.57421875" style="0" customWidth="1"/>
    <col min="10" max="10" width="13.28125" style="0" bestFit="1" customWidth="1"/>
    <col min="11" max="11" width="10.7109375" style="0" customWidth="1"/>
    <col min="12" max="12" width="11.28125" style="0" customWidth="1"/>
  </cols>
  <sheetData>
    <row r="1" spans="1:12" ht="15.75">
      <c r="A1" s="516" t="s">
        <v>562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12" ht="15.75">
      <c r="A2" s="517" t="s">
        <v>516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</row>
    <row r="3" spans="1:12" s="7" customFormat="1" ht="63.75">
      <c r="A3" s="22" t="s">
        <v>460</v>
      </c>
      <c r="B3" s="22" t="s">
        <v>461</v>
      </c>
      <c r="C3" s="22"/>
      <c r="D3" s="22" t="s">
        <v>462</v>
      </c>
      <c r="E3" s="210" t="s">
        <v>469</v>
      </c>
      <c r="F3" s="210" t="s">
        <v>470</v>
      </c>
      <c r="G3" s="210" t="s">
        <v>471</v>
      </c>
      <c r="H3" s="210" t="s">
        <v>724</v>
      </c>
      <c r="I3" s="210" t="s">
        <v>845</v>
      </c>
      <c r="J3" s="305" t="s">
        <v>835</v>
      </c>
      <c r="K3" s="290" t="s">
        <v>833</v>
      </c>
      <c r="L3" s="290" t="s">
        <v>834</v>
      </c>
    </row>
    <row r="4" spans="1:12" ht="12.75">
      <c r="A4" s="147" t="s">
        <v>451</v>
      </c>
      <c r="B4" s="147"/>
      <c r="C4" s="147"/>
      <c r="D4" s="147" t="s">
        <v>459</v>
      </c>
      <c r="E4" s="148">
        <f>E5+E6+E7+E8+E9</f>
        <v>555404</v>
      </c>
      <c r="F4" s="148">
        <f>F5+F6+F7+F8+F9</f>
        <v>147015</v>
      </c>
      <c r="G4" s="148">
        <f>G5+G6+G7+G8+G9</f>
        <v>0</v>
      </c>
      <c r="H4" s="148">
        <f>H5+H6+H7+H8+H9</f>
        <v>702419</v>
      </c>
      <c r="I4" s="148">
        <f>I5+I6+I7+I8+I9</f>
        <v>1081623</v>
      </c>
      <c r="J4" s="212">
        <f>SUM(J5:J9)</f>
        <v>944874</v>
      </c>
      <c r="K4" s="378">
        <f>J4/I4*100</f>
        <v>87.35705509220865</v>
      </c>
      <c r="L4" s="378">
        <f>(J4/$J$23)*100</f>
        <v>25.226945971093272</v>
      </c>
    </row>
    <row r="5" spans="1:12" ht="12.75">
      <c r="A5" s="1"/>
      <c r="B5" s="6" t="s">
        <v>521</v>
      </c>
      <c r="C5" s="6"/>
      <c r="D5" s="20" t="s">
        <v>448</v>
      </c>
      <c r="E5" s="2">
        <v>105433</v>
      </c>
      <c r="F5" s="2">
        <v>45123</v>
      </c>
      <c r="G5" s="2"/>
      <c r="H5" s="42">
        <f>SUM(E5:G5)</f>
        <v>150556</v>
      </c>
      <c r="I5" s="42">
        <v>297309</v>
      </c>
      <c r="J5" s="2">
        <v>272047</v>
      </c>
      <c r="K5" s="341">
        <f>J5/I5*100</f>
        <v>91.50311628642255</v>
      </c>
      <c r="L5" s="394">
        <f aca="true" t="shared" si="0" ref="L5:L23">(J5/$J$23)*100</f>
        <v>7.263312325874151</v>
      </c>
    </row>
    <row r="6" spans="1:12" ht="25.5">
      <c r="A6" s="1"/>
      <c r="B6" s="6" t="s">
        <v>523</v>
      </c>
      <c r="C6" s="6"/>
      <c r="D6" s="20" t="s">
        <v>522</v>
      </c>
      <c r="E6" s="2">
        <v>30634</v>
      </c>
      <c r="F6" s="2">
        <v>12317</v>
      </c>
      <c r="G6" s="2"/>
      <c r="H6" s="42">
        <f aca="true" t="shared" si="1" ref="H6:H12">SUM(E6:G6)</f>
        <v>42951</v>
      </c>
      <c r="I6" s="42">
        <v>64448</v>
      </c>
      <c r="J6" s="2">
        <v>59413</v>
      </c>
      <c r="K6" s="341">
        <f aca="true" t="shared" si="2" ref="K6:K23">J6/I6*100</f>
        <v>92.1875</v>
      </c>
      <c r="L6" s="394">
        <f t="shared" si="0"/>
        <v>1.5862522844110056</v>
      </c>
    </row>
    <row r="7" spans="1:12" ht="12.75">
      <c r="A7" s="1"/>
      <c r="B7" s="6" t="s">
        <v>524</v>
      </c>
      <c r="C7" s="6"/>
      <c r="D7" s="20" t="s">
        <v>445</v>
      </c>
      <c r="E7" s="2">
        <v>198211</v>
      </c>
      <c r="F7" s="2">
        <v>70046</v>
      </c>
      <c r="G7" s="2"/>
      <c r="H7" s="42">
        <f t="shared" si="1"/>
        <v>268257</v>
      </c>
      <c r="I7" s="42">
        <v>458755</v>
      </c>
      <c r="J7" s="2">
        <v>408760</v>
      </c>
      <c r="K7" s="341">
        <f t="shared" si="2"/>
        <v>89.10202613595493</v>
      </c>
      <c r="L7" s="394">
        <f t="shared" si="0"/>
        <v>10.913377270561034</v>
      </c>
    </row>
    <row r="8" spans="1:12" ht="12.75">
      <c r="A8" s="1"/>
      <c r="B8" s="6" t="s">
        <v>525</v>
      </c>
      <c r="C8" s="6"/>
      <c r="D8" s="21" t="s">
        <v>530</v>
      </c>
      <c r="E8" s="2">
        <v>19950</v>
      </c>
      <c r="F8" s="2"/>
      <c r="G8" s="2"/>
      <c r="H8" s="42">
        <f t="shared" si="1"/>
        <v>19950</v>
      </c>
      <c r="I8" s="42">
        <v>52599</v>
      </c>
      <c r="J8" s="2">
        <v>46952</v>
      </c>
      <c r="K8" s="341">
        <f t="shared" si="2"/>
        <v>89.26405444970436</v>
      </c>
      <c r="L8" s="394">
        <f t="shared" si="0"/>
        <v>1.2535592758767533</v>
      </c>
    </row>
    <row r="9" spans="1:12" ht="12.75">
      <c r="A9" s="1"/>
      <c r="B9" s="6" t="s">
        <v>526</v>
      </c>
      <c r="C9" s="6"/>
      <c r="D9" s="20" t="s">
        <v>531</v>
      </c>
      <c r="E9" s="2">
        <v>201176</v>
      </c>
      <c r="F9" s="2">
        <v>19529</v>
      </c>
      <c r="G9" s="2"/>
      <c r="H9" s="42">
        <f t="shared" si="1"/>
        <v>220705</v>
      </c>
      <c r="I9" s="42">
        <v>208512</v>
      </c>
      <c r="J9" s="2">
        <f>SUM(J10:J12)</f>
        <v>157702</v>
      </c>
      <c r="K9" s="341">
        <f t="shared" si="2"/>
        <v>75.63209791282995</v>
      </c>
      <c r="L9" s="394">
        <f t="shared" si="0"/>
        <v>4.21044481437033</v>
      </c>
    </row>
    <row r="10" spans="1:12" ht="25.5">
      <c r="A10" s="1"/>
      <c r="B10" s="6"/>
      <c r="C10" s="6" t="s">
        <v>533</v>
      </c>
      <c r="D10" s="20" t="s">
        <v>532</v>
      </c>
      <c r="E10" s="2">
        <v>151219</v>
      </c>
      <c r="F10" s="2">
        <v>8767</v>
      </c>
      <c r="G10" s="2"/>
      <c r="H10" s="42">
        <f t="shared" si="1"/>
        <v>159986</v>
      </c>
      <c r="I10" s="42">
        <v>155293</v>
      </c>
      <c r="J10" s="2">
        <v>145885</v>
      </c>
      <c r="K10" s="341">
        <f t="shared" si="2"/>
        <v>93.94177458095342</v>
      </c>
      <c r="L10" s="394">
        <f t="shared" si="0"/>
        <v>3.8949457948815844</v>
      </c>
    </row>
    <row r="11" spans="1:12" ht="25.5">
      <c r="A11" s="1"/>
      <c r="B11" s="6"/>
      <c r="C11" s="6" t="s">
        <v>535</v>
      </c>
      <c r="D11" s="20" t="s">
        <v>534</v>
      </c>
      <c r="E11" s="2">
        <v>944</v>
      </c>
      <c r="F11" s="2">
        <v>3424</v>
      </c>
      <c r="G11" s="2"/>
      <c r="H11" s="42">
        <f t="shared" si="1"/>
        <v>4368</v>
      </c>
      <c r="I11" s="42">
        <v>14353</v>
      </c>
      <c r="J11" s="2">
        <v>11817</v>
      </c>
      <c r="K11" s="341">
        <f t="shared" si="2"/>
        <v>82.33121995401658</v>
      </c>
      <c r="L11" s="394">
        <f t="shared" si="0"/>
        <v>0.3154990194887458</v>
      </c>
    </row>
    <row r="12" spans="1:12" ht="12.75">
      <c r="A12" s="1"/>
      <c r="B12" s="6"/>
      <c r="C12" s="6" t="s">
        <v>536</v>
      </c>
      <c r="D12" s="20" t="s">
        <v>537</v>
      </c>
      <c r="E12" s="2">
        <v>49013</v>
      </c>
      <c r="F12" s="2">
        <v>7338</v>
      </c>
      <c r="G12" s="2"/>
      <c r="H12" s="42">
        <f t="shared" si="1"/>
        <v>56351</v>
      </c>
      <c r="I12" s="42">
        <v>38866</v>
      </c>
      <c r="J12" s="2">
        <v>0</v>
      </c>
      <c r="K12" s="341">
        <f t="shared" si="2"/>
        <v>0</v>
      </c>
      <c r="L12" s="394">
        <f t="shared" si="0"/>
        <v>0</v>
      </c>
    </row>
    <row r="13" spans="1:12" ht="12.75">
      <c r="A13" s="147" t="s">
        <v>452</v>
      </c>
      <c r="B13" s="150"/>
      <c r="C13" s="150"/>
      <c r="D13" s="151" t="s">
        <v>446</v>
      </c>
      <c r="E13" s="148">
        <f>E14+E16+E17</f>
        <v>499008</v>
      </c>
      <c r="F13" s="148">
        <f>F14+F16+F17+F19</f>
        <v>63428</v>
      </c>
      <c r="G13" s="148">
        <f>G14+G16+G17+G19</f>
        <v>0</v>
      </c>
      <c r="H13" s="148">
        <f>H14+H16+H17</f>
        <v>562313</v>
      </c>
      <c r="I13" s="148">
        <f>I14+I16+I17+I15</f>
        <v>1864065</v>
      </c>
      <c r="J13" s="212">
        <f>SUM(J14:J17)</f>
        <v>1351875</v>
      </c>
      <c r="K13" s="378">
        <f t="shared" si="2"/>
        <v>72.52295386695207</v>
      </c>
      <c r="L13" s="378">
        <f t="shared" si="0"/>
        <v>36.09336015666821</v>
      </c>
    </row>
    <row r="14" spans="1:12" ht="12.75">
      <c r="A14" s="1"/>
      <c r="B14" s="6" t="s">
        <v>527</v>
      </c>
      <c r="C14" s="6"/>
      <c r="D14" s="20" t="s">
        <v>538</v>
      </c>
      <c r="E14" s="2">
        <v>390462</v>
      </c>
      <c r="F14" s="2">
        <v>7952</v>
      </c>
      <c r="G14" s="2"/>
      <c r="H14" s="42">
        <f>SUM(E14:G14)</f>
        <v>398414</v>
      </c>
      <c r="I14" s="42">
        <v>1243060</v>
      </c>
      <c r="J14" s="2">
        <v>859870</v>
      </c>
      <c r="K14" s="341">
        <f t="shared" si="2"/>
        <v>69.17365211655108</v>
      </c>
      <c r="L14" s="394">
        <f t="shared" si="0"/>
        <v>22.95744621204941</v>
      </c>
    </row>
    <row r="15" spans="1:12" ht="12.75">
      <c r="A15" s="1"/>
      <c r="B15" s="6"/>
      <c r="C15" s="6"/>
      <c r="D15" s="20" t="s">
        <v>745</v>
      </c>
      <c r="E15" s="2"/>
      <c r="F15" s="2"/>
      <c r="G15" s="2"/>
      <c r="H15" s="42"/>
      <c r="I15" s="42">
        <v>402</v>
      </c>
      <c r="J15" s="37">
        <v>302</v>
      </c>
      <c r="K15" s="341">
        <f t="shared" si="2"/>
        <v>75.12437810945273</v>
      </c>
      <c r="L15" s="394">
        <f t="shared" si="0"/>
        <v>0.008063019707675487</v>
      </c>
    </row>
    <row r="16" spans="1:12" ht="12.75">
      <c r="A16" s="1"/>
      <c r="B16" s="6" t="s">
        <v>528</v>
      </c>
      <c r="C16" s="6"/>
      <c r="D16" s="20" t="s">
        <v>466</v>
      </c>
      <c r="E16" s="2"/>
      <c r="F16" s="2">
        <v>55230</v>
      </c>
      <c r="G16" s="2"/>
      <c r="H16" s="42">
        <f>SUM(E16:G16)</f>
        <v>55230</v>
      </c>
      <c r="I16" s="42">
        <v>273780</v>
      </c>
      <c r="J16" s="37">
        <v>266186</v>
      </c>
      <c r="K16" s="341">
        <f t="shared" si="2"/>
        <v>97.22624004675286</v>
      </c>
      <c r="L16" s="394">
        <f t="shared" si="0"/>
        <v>7.106831006315587</v>
      </c>
    </row>
    <row r="17" spans="1:12" ht="12.75">
      <c r="A17" s="1"/>
      <c r="B17" s="6" t="s">
        <v>529</v>
      </c>
      <c r="C17" s="6"/>
      <c r="D17" s="20" t="s">
        <v>539</v>
      </c>
      <c r="E17" s="2">
        <v>108546</v>
      </c>
      <c r="F17" s="2">
        <v>123</v>
      </c>
      <c r="G17" s="2"/>
      <c r="H17" s="42">
        <f>SUM(E17:G17)</f>
        <v>108669</v>
      </c>
      <c r="I17" s="42">
        <v>346823</v>
      </c>
      <c r="J17" s="2">
        <v>225517</v>
      </c>
      <c r="K17" s="341">
        <f t="shared" si="2"/>
        <v>65.02365760056283</v>
      </c>
      <c r="L17" s="394">
        <f t="shared" si="0"/>
        <v>6.02101991859554</v>
      </c>
    </row>
    <row r="18" spans="1:12" ht="25.5">
      <c r="A18" s="1"/>
      <c r="B18" s="6"/>
      <c r="C18" s="6"/>
      <c r="D18" s="20" t="s">
        <v>700</v>
      </c>
      <c r="E18" s="2">
        <v>108546</v>
      </c>
      <c r="F18" s="2"/>
      <c r="G18" s="2"/>
      <c r="H18" s="42">
        <f>SUM(E18:G18)</f>
        <v>108546</v>
      </c>
      <c r="I18" s="42">
        <v>346103</v>
      </c>
      <c r="J18" s="2">
        <v>225184</v>
      </c>
      <c r="K18" s="341">
        <f t="shared" si="2"/>
        <v>65.0627125451094</v>
      </c>
      <c r="L18" s="394">
        <f t="shared" si="0"/>
        <v>6.012129237924493</v>
      </c>
    </row>
    <row r="19" spans="1:12" ht="25.5">
      <c r="A19" s="1"/>
      <c r="B19" s="6"/>
      <c r="C19" s="6" t="s">
        <v>541</v>
      </c>
      <c r="D19" s="20" t="s">
        <v>540</v>
      </c>
      <c r="E19" s="2"/>
      <c r="F19" s="2">
        <v>123</v>
      </c>
      <c r="G19" s="2"/>
      <c r="H19" s="42">
        <f>SUM(E19:G19)</f>
        <v>123</v>
      </c>
      <c r="I19" s="42">
        <v>720</v>
      </c>
      <c r="J19" s="2">
        <v>333</v>
      </c>
      <c r="K19" s="341">
        <f t="shared" si="2"/>
        <v>46.25</v>
      </c>
      <c r="L19" s="394">
        <f t="shared" si="0"/>
        <v>0.00889068067104615</v>
      </c>
    </row>
    <row r="20" spans="1:12" ht="12.75">
      <c r="A20" s="152" t="s">
        <v>453</v>
      </c>
      <c r="B20" s="153"/>
      <c r="C20" s="153"/>
      <c r="D20" s="151" t="s">
        <v>696</v>
      </c>
      <c r="E20" s="148">
        <f>E21+E22</f>
        <v>77211</v>
      </c>
      <c r="F20" s="148">
        <f>F21+F22</f>
        <v>0</v>
      </c>
      <c r="G20" s="148">
        <f>G21+G22</f>
        <v>0</v>
      </c>
      <c r="H20" s="148">
        <f>H21+H22</f>
        <v>77211</v>
      </c>
      <c r="I20" s="148">
        <f>I21+I22</f>
        <v>1227396</v>
      </c>
      <c r="J20" s="212">
        <f>SUM(J21:J22)</f>
        <v>1448746</v>
      </c>
      <c r="K20" s="378">
        <f t="shared" si="2"/>
        <v>118.034114499314</v>
      </c>
      <c r="L20" s="378">
        <f t="shared" si="0"/>
        <v>38.679693872238516</v>
      </c>
    </row>
    <row r="21" spans="1:12" ht="12.75">
      <c r="A21" s="1"/>
      <c r="B21" s="6"/>
      <c r="C21" s="6" t="s">
        <v>727</v>
      </c>
      <c r="D21" s="20" t="s">
        <v>698</v>
      </c>
      <c r="E21" s="2">
        <v>77211</v>
      </c>
      <c r="F21" s="2"/>
      <c r="G21" s="2"/>
      <c r="H21" s="42">
        <f>SUM(E21:G21)</f>
        <v>77211</v>
      </c>
      <c r="I21" s="42">
        <v>77396</v>
      </c>
      <c r="J21" s="323">
        <v>77396</v>
      </c>
      <c r="K21" s="341">
        <f t="shared" si="2"/>
        <v>100</v>
      </c>
      <c r="L21" s="394">
        <f t="shared" si="0"/>
        <v>2.066375739388252</v>
      </c>
    </row>
    <row r="22" spans="1:12" ht="12.75">
      <c r="A22" s="1"/>
      <c r="B22" s="6"/>
      <c r="C22" s="70" t="s">
        <v>725</v>
      </c>
      <c r="D22" s="21" t="s">
        <v>726</v>
      </c>
      <c r="E22" s="2"/>
      <c r="F22" s="2"/>
      <c r="G22" s="2"/>
      <c r="H22" s="42"/>
      <c r="I22" s="42">
        <v>1150000</v>
      </c>
      <c r="J22" s="323">
        <v>1371350</v>
      </c>
      <c r="K22" s="341">
        <f t="shared" si="2"/>
        <v>119.24782608695652</v>
      </c>
      <c r="L22" s="394">
        <f t="shared" si="0"/>
        <v>36.61331813285027</v>
      </c>
    </row>
    <row r="23" spans="1:12" s="11" customFormat="1" ht="15.75">
      <c r="A23" s="515" t="s">
        <v>447</v>
      </c>
      <c r="B23" s="515"/>
      <c r="C23" s="515"/>
      <c r="D23" s="515"/>
      <c r="E23" s="149">
        <f aca="true" t="shared" si="3" ref="E23:J23">E4+E13+E20</f>
        <v>1131623</v>
      </c>
      <c r="F23" s="149">
        <f t="shared" si="3"/>
        <v>210443</v>
      </c>
      <c r="G23" s="149">
        <f t="shared" si="3"/>
        <v>0</v>
      </c>
      <c r="H23" s="149">
        <f t="shared" si="3"/>
        <v>1341943</v>
      </c>
      <c r="I23" s="149">
        <f t="shared" si="3"/>
        <v>4173084</v>
      </c>
      <c r="J23" s="392">
        <f t="shared" si="3"/>
        <v>3745495</v>
      </c>
      <c r="K23" s="366">
        <f t="shared" si="2"/>
        <v>89.75364502607664</v>
      </c>
      <c r="L23" s="378">
        <f t="shared" si="0"/>
        <v>100</v>
      </c>
    </row>
    <row r="24" spans="2:3" ht="15">
      <c r="B24" s="5"/>
      <c r="C24" s="5"/>
    </row>
    <row r="25" ht="15">
      <c r="H25" s="10"/>
    </row>
    <row r="26" spans="5:8" ht="15">
      <c r="E26" s="4"/>
      <c r="F26" s="4"/>
      <c r="G26" s="4"/>
      <c r="H26" s="10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</sheetData>
  <sheetProtection/>
  <mergeCells count="3">
    <mergeCell ref="A23:D23"/>
    <mergeCell ref="A1:L1"/>
    <mergeCell ref="A2:L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Header>&amp;R3. melléklet a 7/2015.(V.01.) önk. 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99"/>
  <sheetViews>
    <sheetView view="pageLayout" workbookViewId="0" topLeftCell="A47">
      <selection activeCell="J72" sqref="J72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customWidth="1"/>
    <col min="9" max="9" width="11.421875" style="7" bestFit="1" customWidth="1"/>
    <col min="10" max="10" width="11.00390625" style="0" customWidth="1"/>
    <col min="11" max="11" width="8.7109375" style="0" customWidth="1"/>
  </cols>
  <sheetData>
    <row r="1" spans="1:10" ht="15.75">
      <c r="A1" s="501" t="s">
        <v>562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ht="15.75">
      <c r="A2" s="512" t="s">
        <v>673</v>
      </c>
      <c r="B2" s="512"/>
      <c r="C2" s="512"/>
      <c r="D2" s="512"/>
      <c r="E2" s="512"/>
      <c r="F2" s="512"/>
      <c r="G2" s="512"/>
      <c r="H2" s="512"/>
      <c r="I2" s="512"/>
      <c r="J2" s="512"/>
    </row>
    <row r="3" spans="1:9" ht="12.75">
      <c r="A3" s="500" t="s">
        <v>459</v>
      </c>
      <c r="B3" s="500"/>
      <c r="C3" s="500"/>
      <c r="D3" s="500"/>
      <c r="E3" s="500"/>
      <c r="F3" s="500"/>
      <c r="G3" s="500"/>
      <c r="H3" s="500"/>
      <c r="I3"/>
    </row>
    <row r="4" spans="1:9" ht="12.75">
      <c r="A4" s="505" t="s">
        <v>571</v>
      </c>
      <c r="B4" s="505"/>
      <c r="C4" s="505"/>
      <c r="D4" s="505"/>
      <c r="E4" s="505"/>
      <c r="F4" s="505"/>
      <c r="G4" s="505"/>
      <c r="H4" s="505"/>
      <c r="I4"/>
    </row>
    <row r="5" spans="1:11" ht="56.25">
      <c r="A5" s="95" t="s">
        <v>460</v>
      </c>
      <c r="B5" s="95" t="s">
        <v>461</v>
      </c>
      <c r="C5" s="95"/>
      <c r="D5" s="95" t="s">
        <v>462</v>
      </c>
      <c r="E5" s="74" t="s">
        <v>469</v>
      </c>
      <c r="F5" s="74" t="s">
        <v>470</v>
      </c>
      <c r="G5" s="74" t="s">
        <v>471</v>
      </c>
      <c r="H5" s="74" t="s">
        <v>724</v>
      </c>
      <c r="I5" s="74" t="s">
        <v>844</v>
      </c>
      <c r="J5" s="74" t="s">
        <v>835</v>
      </c>
      <c r="K5" s="74" t="s">
        <v>843</v>
      </c>
    </row>
    <row r="6" spans="1:11" s="75" customFormat="1" ht="18" customHeight="1">
      <c r="A6" s="85" t="s">
        <v>451</v>
      </c>
      <c r="B6" s="85"/>
      <c r="C6" s="76"/>
      <c r="D6" s="76" t="s">
        <v>459</v>
      </c>
      <c r="E6" s="79"/>
      <c r="F6" s="79"/>
      <c r="G6" s="79"/>
      <c r="H6" s="79"/>
      <c r="I6" s="79"/>
      <c r="J6" s="308"/>
      <c r="K6" s="308"/>
    </row>
    <row r="7" spans="1:11" s="75" customFormat="1" ht="19.5" customHeight="1">
      <c r="A7" s="120"/>
      <c r="B7" s="121" t="s">
        <v>521</v>
      </c>
      <c r="C7" s="121"/>
      <c r="D7" s="60" t="s">
        <v>448</v>
      </c>
      <c r="E7" s="122">
        <v>5112</v>
      </c>
      <c r="F7" s="122">
        <v>19823</v>
      </c>
      <c r="G7" s="122"/>
      <c r="H7" s="88">
        <f>SUM(E7:G7)</f>
        <v>24935</v>
      </c>
      <c r="I7" s="88">
        <v>156553</v>
      </c>
      <c r="J7" s="320">
        <v>135688</v>
      </c>
      <c r="K7" s="347">
        <f aca="true" t="shared" si="0" ref="K7:K13">J7/I7*100</f>
        <v>86.67224518214279</v>
      </c>
    </row>
    <row r="8" spans="1:11" s="75" customFormat="1" ht="23.25" customHeight="1">
      <c r="A8" s="120"/>
      <c r="B8" s="121" t="s">
        <v>523</v>
      </c>
      <c r="C8" s="121"/>
      <c r="D8" s="60" t="s">
        <v>522</v>
      </c>
      <c r="E8" s="122">
        <v>1768</v>
      </c>
      <c r="F8" s="122">
        <v>4418</v>
      </c>
      <c r="G8" s="122"/>
      <c r="H8" s="88">
        <f aca="true" t="shared" si="1" ref="H8:H14">SUM(E8:G8)</f>
        <v>6186</v>
      </c>
      <c r="I8" s="88">
        <v>23558</v>
      </c>
      <c r="J8" s="320">
        <v>20610</v>
      </c>
      <c r="K8" s="347">
        <f t="shared" si="0"/>
        <v>87.48620426182188</v>
      </c>
    </row>
    <row r="9" spans="1:11" s="75" customFormat="1" ht="24" customHeight="1">
      <c r="A9" s="120"/>
      <c r="B9" s="121" t="s">
        <v>524</v>
      </c>
      <c r="C9" s="121"/>
      <c r="D9" s="60" t="s">
        <v>445</v>
      </c>
      <c r="E9" s="122">
        <v>94206</v>
      </c>
      <c r="F9" s="122">
        <v>56857</v>
      </c>
      <c r="G9" s="122"/>
      <c r="H9" s="88">
        <f t="shared" si="1"/>
        <v>151063</v>
      </c>
      <c r="I9" s="88">
        <v>292974</v>
      </c>
      <c r="J9" s="320">
        <v>250325</v>
      </c>
      <c r="K9" s="347">
        <f t="shared" si="0"/>
        <v>85.44273553284592</v>
      </c>
    </row>
    <row r="10" spans="1:11" s="75" customFormat="1" ht="19.5" customHeight="1">
      <c r="A10" s="120"/>
      <c r="B10" s="121" t="s">
        <v>525</v>
      </c>
      <c r="C10" s="121"/>
      <c r="D10" s="60" t="s">
        <v>530</v>
      </c>
      <c r="E10" s="122">
        <v>19950</v>
      </c>
      <c r="F10" s="122"/>
      <c r="G10" s="122"/>
      <c r="H10" s="88">
        <f t="shared" si="1"/>
        <v>19950</v>
      </c>
      <c r="I10" s="88">
        <v>52599</v>
      </c>
      <c r="J10" s="320">
        <v>46952</v>
      </c>
      <c r="K10" s="347">
        <f t="shared" si="0"/>
        <v>89.26405444970436</v>
      </c>
    </row>
    <row r="11" spans="1:11" s="75" customFormat="1" ht="19.5" customHeight="1">
      <c r="A11" s="120"/>
      <c r="B11" s="121" t="s">
        <v>526</v>
      </c>
      <c r="C11" s="121"/>
      <c r="D11" s="60" t="s">
        <v>531</v>
      </c>
      <c r="E11" s="83">
        <v>201176</v>
      </c>
      <c r="F11" s="83">
        <v>18512</v>
      </c>
      <c r="G11" s="83"/>
      <c r="H11" s="88">
        <f t="shared" si="1"/>
        <v>219688</v>
      </c>
      <c r="I11" s="88">
        <f>I12+I13+I14</f>
        <v>208512</v>
      </c>
      <c r="J11" s="88">
        <f>J12+J13+J14</f>
        <v>156685</v>
      </c>
      <c r="K11" s="386">
        <f t="shared" si="0"/>
        <v>75.14435620012277</v>
      </c>
    </row>
    <row r="12" spans="1:11" s="75" customFormat="1" ht="24" customHeight="1">
      <c r="A12" s="120"/>
      <c r="B12" s="121"/>
      <c r="C12" s="121" t="s">
        <v>533</v>
      </c>
      <c r="D12" s="60" t="s">
        <v>532</v>
      </c>
      <c r="E12" s="83">
        <v>151219</v>
      </c>
      <c r="F12" s="83"/>
      <c r="G12" s="83"/>
      <c r="H12" s="88">
        <f t="shared" si="1"/>
        <v>151219</v>
      </c>
      <c r="I12" s="88">
        <v>155293</v>
      </c>
      <c r="J12" s="385">
        <v>145885</v>
      </c>
      <c r="K12" s="386">
        <f t="shared" si="0"/>
        <v>93.94177458095342</v>
      </c>
    </row>
    <row r="13" spans="1:11" s="75" customFormat="1" ht="25.5" customHeight="1">
      <c r="A13" s="120"/>
      <c r="B13" s="121"/>
      <c r="C13" s="121" t="s">
        <v>535</v>
      </c>
      <c r="D13" s="60" t="s">
        <v>534</v>
      </c>
      <c r="E13" s="122">
        <v>944</v>
      </c>
      <c r="F13" s="122">
        <v>12191</v>
      </c>
      <c r="G13" s="122"/>
      <c r="H13" s="88">
        <f t="shared" si="1"/>
        <v>13135</v>
      </c>
      <c r="I13" s="88">
        <v>14353</v>
      </c>
      <c r="J13" s="320">
        <v>10800</v>
      </c>
      <c r="K13" s="347">
        <f t="shared" si="0"/>
        <v>75.24559325576534</v>
      </c>
    </row>
    <row r="14" spans="1:11" s="75" customFormat="1" ht="25.5" customHeight="1">
      <c r="A14" s="120"/>
      <c r="B14" s="121"/>
      <c r="C14" s="121" t="s">
        <v>536</v>
      </c>
      <c r="D14" s="60" t="s">
        <v>537</v>
      </c>
      <c r="E14" s="122">
        <v>49013</v>
      </c>
      <c r="F14" s="122">
        <v>7338</v>
      </c>
      <c r="G14" s="122"/>
      <c r="H14" s="88">
        <f t="shared" si="1"/>
        <v>56351</v>
      </c>
      <c r="I14" s="88">
        <v>38866</v>
      </c>
      <c r="J14" s="320"/>
      <c r="K14" s="347">
        <v>0</v>
      </c>
    </row>
    <row r="15" spans="1:11" s="75" customFormat="1" ht="19.5" customHeight="1">
      <c r="A15" s="123"/>
      <c r="B15" s="123"/>
      <c r="C15" s="123"/>
      <c r="D15" s="123" t="s">
        <v>672</v>
      </c>
      <c r="E15" s="119">
        <f>E7+E8+E9+E10+E11</f>
        <v>322212</v>
      </c>
      <c r="F15" s="119">
        <f>F7+F8+F9+F10+F11</f>
        <v>99610</v>
      </c>
      <c r="G15" s="119">
        <f>G7+G8+G9+G10+G11</f>
        <v>0</v>
      </c>
      <c r="H15" s="119">
        <f>SUM(E15:G15)</f>
        <v>421822</v>
      </c>
      <c r="I15" s="119">
        <f>I7+I8+I9+I10+I11</f>
        <v>734196</v>
      </c>
      <c r="J15" s="321">
        <f>SUM(J7:J11)</f>
        <v>610260</v>
      </c>
      <c r="K15" s="347">
        <f>J15/I15*100</f>
        <v>83.11949397708514</v>
      </c>
    </row>
    <row r="16" ht="12.75">
      <c r="K16" s="345"/>
    </row>
    <row r="17" spans="1:11" ht="12.75">
      <c r="A17" s="13" t="s">
        <v>669</v>
      </c>
      <c r="B17" s="13"/>
      <c r="C17" s="13"/>
      <c r="D17" s="13"/>
      <c r="E17" s="13"/>
      <c r="F17" s="13"/>
      <c r="G17" s="13"/>
      <c r="H17" s="13"/>
      <c r="I17" s="13"/>
      <c r="K17" s="345"/>
    </row>
    <row r="18" spans="1:11" ht="56.25">
      <c r="A18" s="73" t="s">
        <v>460</v>
      </c>
      <c r="B18" s="73" t="s">
        <v>461</v>
      </c>
      <c r="C18" s="73"/>
      <c r="D18" s="73" t="s">
        <v>462</v>
      </c>
      <c r="E18" s="74" t="s">
        <v>469</v>
      </c>
      <c r="F18" s="74" t="s">
        <v>470</v>
      </c>
      <c r="G18" s="74" t="s">
        <v>471</v>
      </c>
      <c r="H18" s="74" t="s">
        <v>724</v>
      </c>
      <c r="I18" s="74" t="s">
        <v>845</v>
      </c>
      <c r="J18" s="327" t="s">
        <v>835</v>
      </c>
      <c r="K18" s="384" t="s">
        <v>843</v>
      </c>
    </row>
    <row r="19" spans="1:11" ht="12.75">
      <c r="A19" s="85" t="s">
        <v>451</v>
      </c>
      <c r="B19" s="85"/>
      <c r="C19" s="85"/>
      <c r="D19" s="85" t="s">
        <v>459</v>
      </c>
      <c r="E19" s="88"/>
      <c r="F19" s="88"/>
      <c r="G19" s="88"/>
      <c r="H19" s="88"/>
      <c r="I19" s="88"/>
      <c r="J19" s="2"/>
      <c r="K19" s="341"/>
    </row>
    <row r="20" spans="1:11" ht="12.75">
      <c r="A20" s="120"/>
      <c r="B20" s="121" t="s">
        <v>521</v>
      </c>
      <c r="C20" s="121"/>
      <c r="D20" s="60" t="s">
        <v>448</v>
      </c>
      <c r="E20" s="122">
        <v>52990</v>
      </c>
      <c r="F20" s="122">
        <v>11553</v>
      </c>
      <c r="G20" s="122"/>
      <c r="H20" s="88">
        <f>SUM(E20:G20)</f>
        <v>64543</v>
      </c>
      <c r="I20" s="88">
        <v>72589</v>
      </c>
      <c r="J20" s="314">
        <v>69731</v>
      </c>
      <c r="K20" s="347">
        <f>J20/I20*100</f>
        <v>96.06276433068372</v>
      </c>
    </row>
    <row r="21" spans="1:11" ht="22.5">
      <c r="A21" s="120"/>
      <c r="B21" s="121" t="s">
        <v>523</v>
      </c>
      <c r="C21" s="121"/>
      <c r="D21" s="60" t="s">
        <v>522</v>
      </c>
      <c r="E21" s="122">
        <v>16100</v>
      </c>
      <c r="F21" s="122">
        <v>3222</v>
      </c>
      <c r="G21" s="122"/>
      <c r="H21" s="88">
        <f>SUM(E21:G21)</f>
        <v>19322</v>
      </c>
      <c r="I21" s="88">
        <v>21531</v>
      </c>
      <c r="J21" s="314">
        <v>20046</v>
      </c>
      <c r="K21" s="347">
        <f>J21/I21*100</f>
        <v>93.1029678138498</v>
      </c>
    </row>
    <row r="22" spans="1:11" ht="12.75">
      <c r="A22" s="120"/>
      <c r="B22" s="121" t="s">
        <v>524</v>
      </c>
      <c r="C22" s="121"/>
      <c r="D22" s="60" t="s">
        <v>445</v>
      </c>
      <c r="E22" s="122">
        <v>16707</v>
      </c>
      <c r="F22" s="122">
        <v>700</v>
      </c>
      <c r="G22" s="122"/>
      <c r="H22" s="88">
        <f>SUM(E22:G22)</f>
        <v>17407</v>
      </c>
      <c r="I22" s="88">
        <v>17099</v>
      </c>
      <c r="J22" s="314">
        <v>11730</v>
      </c>
      <c r="K22" s="347">
        <f>J22/I22*100</f>
        <v>68.60050295338908</v>
      </c>
    </row>
    <row r="23" spans="1:11" ht="12.75">
      <c r="A23" s="123"/>
      <c r="B23" s="123"/>
      <c r="C23" s="123"/>
      <c r="D23" s="123" t="s">
        <v>447</v>
      </c>
      <c r="E23" s="119">
        <f>SUM(E20:E22)</f>
        <v>85797</v>
      </c>
      <c r="F23" s="119">
        <f>SUM(F20:F22)</f>
        <v>15475</v>
      </c>
      <c r="G23" s="119">
        <f>SUM(G20:G22)</f>
        <v>0</v>
      </c>
      <c r="H23" s="119">
        <f>SUM(E23:G23)</f>
        <v>101272</v>
      </c>
      <c r="I23" s="119">
        <f>SUM(I20:I22)</f>
        <v>111219</v>
      </c>
      <c r="J23" s="314">
        <f>SUM(J20:J22)</f>
        <v>101507</v>
      </c>
      <c r="K23" s="347">
        <f>J23/I23*100</f>
        <v>91.2676790836098</v>
      </c>
    </row>
    <row r="24" ht="12.75">
      <c r="K24" s="345"/>
    </row>
    <row r="25" spans="1:11" ht="12.75">
      <c r="A25" s="505" t="s">
        <v>580</v>
      </c>
      <c r="B25" s="505"/>
      <c r="C25" s="505"/>
      <c r="D25" s="505"/>
      <c r="E25" s="505"/>
      <c r="F25" s="505"/>
      <c r="G25" s="505"/>
      <c r="H25" s="505"/>
      <c r="I25"/>
      <c r="K25" s="345"/>
    </row>
    <row r="26" spans="1:11" ht="56.25">
      <c r="A26" s="95" t="s">
        <v>460</v>
      </c>
      <c r="B26" s="95" t="s">
        <v>461</v>
      </c>
      <c r="C26" s="95"/>
      <c r="D26" s="95" t="s">
        <v>462</v>
      </c>
      <c r="E26" s="74" t="s">
        <v>469</v>
      </c>
      <c r="F26" s="74" t="s">
        <v>470</v>
      </c>
      <c r="G26" s="74" t="s">
        <v>471</v>
      </c>
      <c r="H26" s="74" t="s">
        <v>724</v>
      </c>
      <c r="I26" s="74" t="s">
        <v>844</v>
      </c>
      <c r="J26" s="326" t="s">
        <v>835</v>
      </c>
      <c r="K26" s="342" t="s">
        <v>843</v>
      </c>
    </row>
    <row r="27" spans="1:11" ht="12.75">
      <c r="A27" s="85" t="s">
        <v>451</v>
      </c>
      <c r="B27" s="85"/>
      <c r="C27" s="85"/>
      <c r="D27" s="85" t="s">
        <v>459</v>
      </c>
      <c r="E27" s="88"/>
      <c r="F27" s="88"/>
      <c r="G27" s="88"/>
      <c r="H27" s="88"/>
      <c r="I27" s="88"/>
      <c r="J27" s="1"/>
      <c r="K27" s="341"/>
    </row>
    <row r="28" spans="1:11" ht="12.75">
      <c r="A28" s="120"/>
      <c r="B28" s="121" t="s">
        <v>521</v>
      </c>
      <c r="C28" s="121"/>
      <c r="D28" s="60" t="s">
        <v>448</v>
      </c>
      <c r="E28" s="122">
        <v>39657</v>
      </c>
      <c r="F28" s="122">
        <v>13747</v>
      </c>
      <c r="G28" s="122"/>
      <c r="H28" s="88">
        <v>53404</v>
      </c>
      <c r="I28" s="88">
        <v>60134</v>
      </c>
      <c r="J28" s="314">
        <v>58950</v>
      </c>
      <c r="K28" s="347">
        <f>J28/I28*100</f>
        <v>98.03106395716233</v>
      </c>
    </row>
    <row r="29" spans="1:11" ht="22.5">
      <c r="A29" s="120"/>
      <c r="B29" s="121" t="s">
        <v>523</v>
      </c>
      <c r="C29" s="121"/>
      <c r="D29" s="60" t="s">
        <v>522</v>
      </c>
      <c r="E29" s="122">
        <v>10694</v>
      </c>
      <c r="F29" s="122">
        <v>4677</v>
      </c>
      <c r="G29" s="122"/>
      <c r="H29" s="88">
        <v>15371</v>
      </c>
      <c r="I29" s="88">
        <v>17210</v>
      </c>
      <c r="J29" s="314">
        <v>16656</v>
      </c>
      <c r="K29" s="347">
        <f>J29/I29*100</f>
        <v>96.78094131319</v>
      </c>
    </row>
    <row r="30" spans="1:11" ht="12.75">
      <c r="A30" s="120"/>
      <c r="B30" s="121" t="s">
        <v>524</v>
      </c>
      <c r="C30" s="121"/>
      <c r="D30" s="60" t="s">
        <v>445</v>
      </c>
      <c r="E30" s="122">
        <v>82351</v>
      </c>
      <c r="F30" s="122">
        <v>9032</v>
      </c>
      <c r="G30" s="122"/>
      <c r="H30" s="88">
        <f>SUM(E30:G30)</f>
        <v>91383</v>
      </c>
      <c r="I30" s="88">
        <v>136366</v>
      </c>
      <c r="J30" s="314">
        <v>135330</v>
      </c>
      <c r="K30" s="347">
        <f>J30/I30*100</f>
        <v>99.24027983514952</v>
      </c>
    </row>
    <row r="31" spans="1:11" ht="12.75">
      <c r="A31" s="120"/>
      <c r="B31" s="121" t="s">
        <v>526</v>
      </c>
      <c r="C31" s="121"/>
      <c r="D31" s="60" t="s">
        <v>531</v>
      </c>
      <c r="E31" s="122"/>
      <c r="F31" s="122">
        <v>1017</v>
      </c>
      <c r="G31" s="122"/>
      <c r="H31" s="88">
        <f>SUM(E31:G31)</f>
        <v>1017</v>
      </c>
      <c r="I31" s="88">
        <v>1017</v>
      </c>
      <c r="J31" s="314">
        <v>1017</v>
      </c>
      <c r="K31" s="347">
        <f>J31/I31*100</f>
        <v>100</v>
      </c>
    </row>
    <row r="32" spans="1:11" ht="12.75">
      <c r="A32" s="123"/>
      <c r="B32" s="123"/>
      <c r="C32" s="123"/>
      <c r="D32" s="123" t="s">
        <v>447</v>
      </c>
      <c r="E32" s="119">
        <f>E28+E29+E30+E31</f>
        <v>132702</v>
      </c>
      <c r="F32" s="119">
        <f>SUM(F28:F31)</f>
        <v>28473</v>
      </c>
      <c r="G32" s="119">
        <f>SUM(G28:G31)</f>
        <v>0</v>
      </c>
      <c r="H32" s="119">
        <f>SUM(E32:G32)</f>
        <v>161175</v>
      </c>
      <c r="I32" s="119">
        <f>SUM(I28:I31)</f>
        <v>214727</v>
      </c>
      <c r="J32" s="323">
        <f>SUM(J28:J31)</f>
        <v>211953</v>
      </c>
      <c r="K32" s="350">
        <f>J32/I32*100</f>
        <v>98.70812706366688</v>
      </c>
    </row>
    <row r="33" ht="12.75">
      <c r="K33" s="345"/>
    </row>
    <row r="34" spans="1:11" ht="12.75">
      <c r="A34" s="505" t="s">
        <v>670</v>
      </c>
      <c r="B34" s="505"/>
      <c r="C34" s="505"/>
      <c r="D34" s="505"/>
      <c r="E34" s="505"/>
      <c r="F34" s="505"/>
      <c r="G34" s="505"/>
      <c r="H34" s="505"/>
      <c r="I34"/>
      <c r="K34" s="345"/>
    </row>
    <row r="35" spans="1:11" ht="56.25">
      <c r="A35" s="95" t="s">
        <v>460</v>
      </c>
      <c r="B35" s="95" t="s">
        <v>461</v>
      </c>
      <c r="C35" s="95"/>
      <c r="D35" s="95" t="s">
        <v>462</v>
      </c>
      <c r="E35" s="74" t="s">
        <v>469</v>
      </c>
      <c r="F35" s="74" t="s">
        <v>470</v>
      </c>
      <c r="G35" s="74" t="s">
        <v>471</v>
      </c>
      <c r="H35" s="74" t="s">
        <v>724</v>
      </c>
      <c r="I35" s="74" t="s">
        <v>844</v>
      </c>
      <c r="J35" s="327" t="s">
        <v>835</v>
      </c>
      <c r="K35" s="342" t="s">
        <v>843</v>
      </c>
    </row>
    <row r="36" spans="1:11" ht="12.75">
      <c r="A36" s="85" t="s">
        <v>451</v>
      </c>
      <c r="B36" s="85"/>
      <c r="C36" s="85"/>
      <c r="D36" s="85" t="s">
        <v>459</v>
      </c>
      <c r="E36" s="88"/>
      <c r="F36" s="88"/>
      <c r="G36" s="88"/>
      <c r="H36" s="88"/>
      <c r="I36" s="88"/>
      <c r="J36" s="1"/>
      <c r="K36" s="341"/>
    </row>
    <row r="37" spans="1:11" ht="12.75">
      <c r="A37" s="120"/>
      <c r="B37" s="121" t="s">
        <v>521</v>
      </c>
      <c r="C37" s="121"/>
      <c r="D37" s="60" t="s">
        <v>448</v>
      </c>
      <c r="E37" s="122">
        <v>7674</v>
      </c>
      <c r="F37" s="122"/>
      <c r="G37" s="122"/>
      <c r="H37" s="88">
        <f>SUM(E37:G37)</f>
        <v>7674</v>
      </c>
      <c r="I37" s="88">
        <v>8033</v>
      </c>
      <c r="J37" s="314">
        <v>7678</v>
      </c>
      <c r="K37" s="347">
        <f>J37/I37*100</f>
        <v>95.58072949085025</v>
      </c>
    </row>
    <row r="38" spans="1:11" ht="22.5">
      <c r="A38" s="120"/>
      <c r="B38" s="121" t="s">
        <v>523</v>
      </c>
      <c r="C38" s="121"/>
      <c r="D38" s="60" t="s">
        <v>522</v>
      </c>
      <c r="E38" s="122">
        <v>2072</v>
      </c>
      <c r="F38" s="122"/>
      <c r="G38" s="122"/>
      <c r="H38" s="88">
        <f>SUM(E38:G38)</f>
        <v>2072</v>
      </c>
      <c r="I38" s="88">
        <v>2149</v>
      </c>
      <c r="J38" s="132">
        <v>2101</v>
      </c>
      <c r="K38" s="347">
        <f>J38/I38*100</f>
        <v>97.76640297812936</v>
      </c>
    </row>
    <row r="39" spans="1:11" ht="12.75">
      <c r="A39" s="120"/>
      <c r="B39" s="121" t="s">
        <v>524</v>
      </c>
      <c r="C39" s="121"/>
      <c r="D39" s="60" t="s">
        <v>445</v>
      </c>
      <c r="E39" s="122">
        <v>4947</v>
      </c>
      <c r="F39" s="122">
        <v>3457</v>
      </c>
      <c r="G39" s="122"/>
      <c r="H39" s="88">
        <f>SUM(E39:G39)</f>
        <v>8404</v>
      </c>
      <c r="I39" s="88">
        <v>12316</v>
      </c>
      <c r="J39" s="314">
        <v>11375</v>
      </c>
      <c r="K39" s="347">
        <f>J39/I39*100</f>
        <v>92.3595323156869</v>
      </c>
    </row>
    <row r="40" spans="1:11" ht="12.75">
      <c r="A40" s="123"/>
      <c r="B40" s="123"/>
      <c r="C40" s="123"/>
      <c r="D40" s="123" t="s">
        <v>447</v>
      </c>
      <c r="E40" s="119">
        <f>SUM(E37:E39)</f>
        <v>14693</v>
      </c>
      <c r="F40" s="119">
        <f>SUM(F37:F39)</f>
        <v>3457</v>
      </c>
      <c r="G40" s="119">
        <f>SUM(G37:G39)</f>
        <v>0</v>
      </c>
      <c r="H40" s="119">
        <f>SUM(E40:G40)</f>
        <v>18150</v>
      </c>
      <c r="I40" s="119">
        <f>SUM(I37:I39)</f>
        <v>22498</v>
      </c>
      <c r="J40" s="323">
        <f>SUM(J37:J39)</f>
        <v>21154</v>
      </c>
      <c r="K40" s="350">
        <f>J40/I40*100</f>
        <v>94.0261356565028</v>
      </c>
    </row>
    <row r="41" ht="12.75">
      <c r="K41" s="345"/>
    </row>
    <row r="42" spans="1:11" ht="12.75">
      <c r="A42" s="124"/>
      <c r="B42" s="125" t="s">
        <v>521</v>
      </c>
      <c r="C42" s="124"/>
      <c r="D42" s="125" t="s">
        <v>572</v>
      </c>
      <c r="E42" s="126">
        <f>E7+E20+E28+E37</f>
        <v>105433</v>
      </c>
      <c r="F42" s="126">
        <f aca="true" t="shared" si="2" ref="E42:G43">F7+F20+F28+F37</f>
        <v>45123</v>
      </c>
      <c r="G42" s="126">
        <f t="shared" si="2"/>
        <v>0</v>
      </c>
      <c r="H42" s="126">
        <f aca="true" t="shared" si="3" ref="H42:H47">SUM(E42:G42)</f>
        <v>150556</v>
      </c>
      <c r="I42" s="126">
        <f aca="true" t="shared" si="4" ref="I42:J44">I7+I20+I28+I37</f>
        <v>297309</v>
      </c>
      <c r="J42" s="148">
        <f t="shared" si="4"/>
        <v>272047</v>
      </c>
      <c r="K42" s="349">
        <f aca="true" t="shared" si="5" ref="K42:K47">J42/I42*100</f>
        <v>91.50311628642255</v>
      </c>
    </row>
    <row r="43" spans="1:11" ht="12.75">
      <c r="A43" s="124"/>
      <c r="B43" s="125" t="s">
        <v>523</v>
      </c>
      <c r="C43" s="124"/>
      <c r="D43" s="125" t="s">
        <v>573</v>
      </c>
      <c r="E43" s="126">
        <f t="shared" si="2"/>
        <v>30634</v>
      </c>
      <c r="F43" s="126">
        <f t="shared" si="2"/>
        <v>12317</v>
      </c>
      <c r="G43" s="126">
        <f t="shared" si="2"/>
        <v>0</v>
      </c>
      <c r="H43" s="126">
        <f t="shared" si="3"/>
        <v>42951</v>
      </c>
      <c r="I43" s="126">
        <f t="shared" si="4"/>
        <v>64448</v>
      </c>
      <c r="J43" s="148">
        <f t="shared" si="4"/>
        <v>59413</v>
      </c>
      <c r="K43" s="349">
        <f t="shared" si="5"/>
        <v>92.1875</v>
      </c>
    </row>
    <row r="44" spans="1:11" ht="12.75">
      <c r="A44" s="124"/>
      <c r="B44" s="125" t="s">
        <v>524</v>
      </c>
      <c r="C44" s="124"/>
      <c r="D44" s="125" t="s">
        <v>445</v>
      </c>
      <c r="E44" s="126">
        <f>E9+E30+E22+E39</f>
        <v>198211</v>
      </c>
      <c r="F44" s="126">
        <f>F9+F30+F22+F39</f>
        <v>70046</v>
      </c>
      <c r="G44" s="126">
        <f>G9+G30+G22+G39</f>
        <v>0</v>
      </c>
      <c r="H44" s="126">
        <f t="shared" si="3"/>
        <v>268257</v>
      </c>
      <c r="I44" s="126">
        <f t="shared" si="4"/>
        <v>458755</v>
      </c>
      <c r="J44" s="148">
        <f t="shared" si="4"/>
        <v>408760</v>
      </c>
      <c r="K44" s="349">
        <f t="shared" si="5"/>
        <v>89.10202613595493</v>
      </c>
    </row>
    <row r="45" spans="1:11" ht="12.75">
      <c r="A45" s="124"/>
      <c r="B45" s="125" t="s">
        <v>525</v>
      </c>
      <c r="C45" s="124"/>
      <c r="D45" s="125" t="s">
        <v>574</v>
      </c>
      <c r="E45" s="126">
        <f>E10</f>
        <v>19950</v>
      </c>
      <c r="F45" s="126">
        <f>F10</f>
        <v>0</v>
      </c>
      <c r="G45" s="126">
        <f>G10</f>
        <v>0</v>
      </c>
      <c r="H45" s="126">
        <f t="shared" si="3"/>
        <v>19950</v>
      </c>
      <c r="I45" s="126">
        <f>I10</f>
        <v>52599</v>
      </c>
      <c r="J45" s="148">
        <f>J10</f>
        <v>46952</v>
      </c>
      <c r="K45" s="349">
        <f t="shared" si="5"/>
        <v>89.26405444970436</v>
      </c>
    </row>
    <row r="46" spans="1:11" ht="12.75">
      <c r="A46" s="124"/>
      <c r="B46" s="125" t="s">
        <v>526</v>
      </c>
      <c r="C46" s="124"/>
      <c r="D46" s="125" t="s">
        <v>531</v>
      </c>
      <c r="E46" s="126">
        <f>E11+E31</f>
        <v>201176</v>
      </c>
      <c r="F46" s="126">
        <f>F11+F31</f>
        <v>19529</v>
      </c>
      <c r="G46" s="126">
        <f>G11+G31</f>
        <v>0</v>
      </c>
      <c r="H46" s="126">
        <f t="shared" si="3"/>
        <v>220705</v>
      </c>
      <c r="I46" s="126">
        <f>I11+I31</f>
        <v>209529</v>
      </c>
      <c r="J46" s="148">
        <f>J11+J31</f>
        <v>157702</v>
      </c>
      <c r="K46" s="349">
        <f t="shared" si="5"/>
        <v>75.26499911706733</v>
      </c>
    </row>
    <row r="47" spans="1:11" ht="12.75">
      <c r="A47" s="127"/>
      <c r="B47" s="127"/>
      <c r="C47" s="127"/>
      <c r="D47" s="128" t="s">
        <v>674</v>
      </c>
      <c r="E47" s="129">
        <f>SUM(E42:E46)</f>
        <v>555404</v>
      </c>
      <c r="F47" s="129">
        <f>SUM(F42:F46)</f>
        <v>147015</v>
      </c>
      <c r="G47" s="129">
        <f>SUM(G42:G46)</f>
        <v>0</v>
      </c>
      <c r="H47" s="126">
        <f t="shared" si="3"/>
        <v>702419</v>
      </c>
      <c r="I47" s="126">
        <f>SUM(I42:I46)</f>
        <v>1082640</v>
      </c>
      <c r="J47" s="148">
        <f>SUM(J42:J46)</f>
        <v>944874</v>
      </c>
      <c r="K47" s="349">
        <f t="shared" si="5"/>
        <v>87.27499445799157</v>
      </c>
    </row>
    <row r="48" ht="12.75">
      <c r="K48" s="345"/>
    </row>
    <row r="49" spans="1:11" ht="12.75">
      <c r="A49" s="504" t="s">
        <v>446</v>
      </c>
      <c r="B49" s="504"/>
      <c r="C49" s="504"/>
      <c r="D49" s="504"/>
      <c r="E49" s="504"/>
      <c r="F49" s="504"/>
      <c r="G49" s="504"/>
      <c r="H49" s="504"/>
      <c r="I49"/>
      <c r="K49" s="345"/>
    </row>
    <row r="50" spans="1:11" ht="12.75">
      <c r="A50" s="505" t="s">
        <v>571</v>
      </c>
      <c r="B50" s="505"/>
      <c r="C50" s="505"/>
      <c r="D50" s="505"/>
      <c r="E50" s="505"/>
      <c r="F50" s="505"/>
      <c r="G50" s="505"/>
      <c r="H50" s="505"/>
      <c r="I50"/>
      <c r="K50" s="345"/>
    </row>
    <row r="51" spans="1:11" ht="56.25">
      <c r="A51" s="95" t="s">
        <v>460</v>
      </c>
      <c r="B51" s="95" t="s">
        <v>461</v>
      </c>
      <c r="C51" s="95"/>
      <c r="D51" s="95" t="s">
        <v>462</v>
      </c>
      <c r="E51" s="74" t="s">
        <v>469</v>
      </c>
      <c r="F51" s="74" t="s">
        <v>470</v>
      </c>
      <c r="G51" s="74" t="s">
        <v>471</v>
      </c>
      <c r="H51" s="74" t="s">
        <v>724</v>
      </c>
      <c r="I51" s="74" t="s">
        <v>844</v>
      </c>
      <c r="J51" s="322" t="s">
        <v>835</v>
      </c>
      <c r="K51" s="342" t="s">
        <v>843</v>
      </c>
    </row>
    <row r="52" spans="1:11" ht="12.75">
      <c r="A52" s="76" t="s">
        <v>452</v>
      </c>
      <c r="B52" s="130"/>
      <c r="C52" s="130"/>
      <c r="D52" s="78" t="s">
        <v>446</v>
      </c>
      <c r="E52" s="79"/>
      <c r="F52" s="79"/>
      <c r="G52" s="79"/>
      <c r="H52" s="79"/>
      <c r="I52" s="79"/>
      <c r="J52" s="152"/>
      <c r="K52" s="348"/>
    </row>
    <row r="53" spans="1:11" ht="12.75">
      <c r="A53" s="120"/>
      <c r="B53" s="121" t="s">
        <v>527</v>
      </c>
      <c r="C53" s="121"/>
      <c r="D53" s="60" t="s">
        <v>538</v>
      </c>
      <c r="E53" s="122">
        <v>388109</v>
      </c>
      <c r="F53" s="122">
        <v>7105</v>
      </c>
      <c r="G53" s="122"/>
      <c r="H53" s="88">
        <f>SUM(E53:G53)</f>
        <v>395214</v>
      </c>
      <c r="I53" s="88">
        <v>1233384</v>
      </c>
      <c r="J53" s="387">
        <v>851518</v>
      </c>
      <c r="K53" s="347">
        <f aca="true" t="shared" si="6" ref="K53:K58">J53/I53*100</f>
        <v>69.0391637965143</v>
      </c>
    </row>
    <row r="54" spans="1:11" ht="12.75">
      <c r="A54" s="120"/>
      <c r="B54" s="121"/>
      <c r="C54" s="121"/>
      <c r="D54" s="60" t="s">
        <v>745</v>
      </c>
      <c r="E54" s="122"/>
      <c r="F54" s="122"/>
      <c r="G54" s="122"/>
      <c r="H54" s="88"/>
      <c r="I54" s="88">
        <v>402</v>
      </c>
      <c r="J54" s="314">
        <v>302</v>
      </c>
      <c r="K54" s="347">
        <f t="shared" si="6"/>
        <v>75.12437810945273</v>
      </c>
    </row>
    <row r="55" spans="1:11" ht="12.75">
      <c r="A55" s="120"/>
      <c r="B55" s="121" t="s">
        <v>528</v>
      </c>
      <c r="C55" s="121"/>
      <c r="D55" s="60" t="s">
        <v>466</v>
      </c>
      <c r="E55" s="122"/>
      <c r="F55" s="122">
        <v>55230</v>
      </c>
      <c r="G55" s="122"/>
      <c r="H55" s="88">
        <f>SUM(E55:G55)</f>
        <v>55230</v>
      </c>
      <c r="I55" s="88">
        <v>273780</v>
      </c>
      <c r="J55" s="314">
        <v>266186</v>
      </c>
      <c r="K55" s="347">
        <f t="shared" si="6"/>
        <v>97.22624004675286</v>
      </c>
    </row>
    <row r="56" spans="1:11" ht="12.75">
      <c r="A56" s="120"/>
      <c r="B56" s="121" t="s">
        <v>529</v>
      </c>
      <c r="C56" s="121"/>
      <c r="D56" s="60" t="s">
        <v>539</v>
      </c>
      <c r="E56" s="122">
        <v>108546</v>
      </c>
      <c r="F56" s="122">
        <f>F57</f>
        <v>123</v>
      </c>
      <c r="G56" s="122"/>
      <c r="H56" s="88">
        <f>SUM(E56:G56)</f>
        <v>108669</v>
      </c>
      <c r="I56" s="88">
        <v>346823</v>
      </c>
      <c r="J56" s="314">
        <v>225517</v>
      </c>
      <c r="K56" s="347">
        <f t="shared" si="6"/>
        <v>65.02365760056283</v>
      </c>
    </row>
    <row r="57" spans="1:11" ht="22.5">
      <c r="A57" s="120"/>
      <c r="B57" s="121"/>
      <c r="C57" s="121" t="s">
        <v>541</v>
      </c>
      <c r="D57" s="60" t="s">
        <v>540</v>
      </c>
      <c r="E57" s="122"/>
      <c r="F57" s="122">
        <v>123</v>
      </c>
      <c r="G57" s="122"/>
      <c r="H57" s="88">
        <v>123</v>
      </c>
      <c r="I57" s="88">
        <v>720</v>
      </c>
      <c r="J57" s="132">
        <v>333</v>
      </c>
      <c r="K57" s="347">
        <f t="shared" si="6"/>
        <v>46.25</v>
      </c>
    </row>
    <row r="58" spans="1:11" s="3" customFormat="1" ht="12.75">
      <c r="A58" s="131"/>
      <c r="B58" s="131"/>
      <c r="C58" s="131"/>
      <c r="D58" s="131" t="s">
        <v>447</v>
      </c>
      <c r="E58" s="132">
        <f aca="true" t="shared" si="7" ref="E58:J58">SUM(E53:E56)</f>
        <v>496655</v>
      </c>
      <c r="F58" s="132">
        <f t="shared" si="7"/>
        <v>62458</v>
      </c>
      <c r="G58" s="132">
        <f t="shared" si="7"/>
        <v>0</v>
      </c>
      <c r="H58" s="132">
        <f t="shared" si="7"/>
        <v>559113</v>
      </c>
      <c r="I58" s="132">
        <f t="shared" si="7"/>
        <v>1854389</v>
      </c>
      <c r="J58" s="314">
        <f t="shared" si="7"/>
        <v>1343523</v>
      </c>
      <c r="K58" s="347">
        <f t="shared" si="6"/>
        <v>72.45097981060069</v>
      </c>
    </row>
    <row r="59" ht="12.75">
      <c r="K59" s="345"/>
    </row>
    <row r="60" spans="1:11" ht="12.75">
      <c r="A60" s="505" t="s">
        <v>669</v>
      </c>
      <c r="B60" s="505"/>
      <c r="C60" s="505"/>
      <c r="D60" s="505"/>
      <c r="E60" s="505"/>
      <c r="F60" s="505"/>
      <c r="G60" s="505"/>
      <c r="H60" s="505"/>
      <c r="I60"/>
      <c r="K60" s="345"/>
    </row>
    <row r="61" spans="1:11" ht="12.75">
      <c r="A61" s="76" t="s">
        <v>452</v>
      </c>
      <c r="B61" s="130"/>
      <c r="C61" s="130"/>
      <c r="D61" s="78" t="s">
        <v>446</v>
      </c>
      <c r="E61" s="79"/>
      <c r="F61" s="79"/>
      <c r="G61" s="79"/>
      <c r="H61" s="79"/>
      <c r="I61" s="79"/>
      <c r="J61" s="152"/>
      <c r="K61" s="348"/>
    </row>
    <row r="62" spans="1:11" ht="12.75">
      <c r="A62" s="120"/>
      <c r="B62" s="121" t="s">
        <v>527</v>
      </c>
      <c r="C62" s="121"/>
      <c r="D62" s="60" t="s">
        <v>538</v>
      </c>
      <c r="E62" s="122">
        <v>1800</v>
      </c>
      <c r="F62" s="122"/>
      <c r="G62" s="122"/>
      <c r="H62" s="88">
        <f>SUM(E62:G62)</f>
        <v>1800</v>
      </c>
      <c r="I62" s="88">
        <v>2895</v>
      </c>
      <c r="J62" s="304">
        <v>1859</v>
      </c>
      <c r="K62" s="347">
        <f>J62/I62*100</f>
        <v>64.21416234887738</v>
      </c>
    </row>
    <row r="63" spans="1:11" ht="12.75">
      <c r="A63" s="131"/>
      <c r="B63" s="131"/>
      <c r="C63" s="131"/>
      <c r="D63" s="131" t="s">
        <v>447</v>
      </c>
      <c r="E63" s="132">
        <f>SUM(E62:E62)</f>
        <v>1800</v>
      </c>
      <c r="F63" s="132">
        <f>SUM(F62:F62)</f>
        <v>0</v>
      </c>
      <c r="G63" s="132">
        <f>SUM(G62:G62)</f>
        <v>0</v>
      </c>
      <c r="H63" s="132">
        <f>SUM(H62:H62)</f>
        <v>1800</v>
      </c>
      <c r="I63" s="132">
        <f>SUM(I62:I62)</f>
        <v>2895</v>
      </c>
      <c r="J63" s="304">
        <f>SUM(J62)</f>
        <v>1859</v>
      </c>
      <c r="K63" s="347">
        <f>J63/I63*100</f>
        <v>64.21416234887738</v>
      </c>
    </row>
    <row r="64" spans="1:11" ht="12.75">
      <c r="A64" s="133"/>
      <c r="B64" s="133"/>
      <c r="C64" s="133"/>
      <c r="D64" s="133"/>
      <c r="E64" s="134"/>
      <c r="F64" s="134"/>
      <c r="G64" s="134"/>
      <c r="H64" s="134"/>
      <c r="I64" s="134"/>
      <c r="K64" s="345"/>
    </row>
    <row r="65" spans="1:11" ht="12.75">
      <c r="A65" s="505" t="s">
        <v>580</v>
      </c>
      <c r="B65" s="505"/>
      <c r="C65" s="505"/>
      <c r="D65" s="505"/>
      <c r="E65" s="505"/>
      <c r="F65" s="505"/>
      <c r="G65" s="505"/>
      <c r="H65" s="505"/>
      <c r="I65"/>
      <c r="K65" s="345"/>
    </row>
    <row r="66" spans="1:11" ht="12.75">
      <c r="A66" s="76" t="s">
        <v>452</v>
      </c>
      <c r="B66" s="130"/>
      <c r="C66" s="130"/>
      <c r="D66" s="78" t="s">
        <v>446</v>
      </c>
      <c r="E66" s="79"/>
      <c r="F66" s="79"/>
      <c r="G66" s="79"/>
      <c r="H66" s="79"/>
      <c r="I66" s="79"/>
      <c r="J66" s="307"/>
      <c r="K66" s="344"/>
    </row>
    <row r="67" spans="1:11" ht="12.75">
      <c r="A67" s="120"/>
      <c r="B67" s="121" t="s">
        <v>527</v>
      </c>
      <c r="C67" s="121"/>
      <c r="D67" s="60" t="s">
        <v>538</v>
      </c>
      <c r="E67" s="122">
        <v>300</v>
      </c>
      <c r="F67" s="122">
        <v>200</v>
      </c>
      <c r="G67" s="122"/>
      <c r="H67" s="88">
        <f>SUM(E67:G67)</f>
        <v>500</v>
      </c>
      <c r="I67" s="88">
        <v>5348</v>
      </c>
      <c r="J67" s="304">
        <v>5348</v>
      </c>
      <c r="K67" s="347">
        <f>J67/I67*100</f>
        <v>100</v>
      </c>
    </row>
    <row r="68" spans="1:11" ht="12.75">
      <c r="A68" s="131"/>
      <c r="B68" s="131"/>
      <c r="C68" s="131"/>
      <c r="D68" s="131" t="s">
        <v>447</v>
      </c>
      <c r="E68" s="132">
        <f>SUM(E67:E67)</f>
        <v>300</v>
      </c>
      <c r="F68" s="132">
        <f>SUM(F67:F67)</f>
        <v>200</v>
      </c>
      <c r="G68" s="132">
        <f>SUM(G67:G67)</f>
        <v>0</v>
      </c>
      <c r="H68" s="132">
        <f>SUM(H67:H67)</f>
        <v>500</v>
      </c>
      <c r="I68" s="132">
        <f>SUM(I67:I67)</f>
        <v>5348</v>
      </c>
      <c r="J68" s="304">
        <f>SUM(J67)</f>
        <v>5348</v>
      </c>
      <c r="K68" s="347">
        <f>I68/J68*100</f>
        <v>100</v>
      </c>
    </row>
    <row r="69" ht="12.75">
      <c r="K69" s="345"/>
    </row>
    <row r="70" spans="1:11" ht="12.75">
      <c r="A70" s="505" t="s">
        <v>670</v>
      </c>
      <c r="B70" s="505"/>
      <c r="C70" s="505"/>
      <c r="D70" s="505"/>
      <c r="E70" s="505"/>
      <c r="F70" s="505"/>
      <c r="G70" s="505"/>
      <c r="H70" s="505"/>
      <c r="I70"/>
      <c r="K70" s="345"/>
    </row>
    <row r="71" spans="1:11" ht="12.75">
      <c r="A71" s="76" t="s">
        <v>452</v>
      </c>
      <c r="B71" s="130"/>
      <c r="C71" s="130"/>
      <c r="D71" s="78" t="s">
        <v>446</v>
      </c>
      <c r="E71" s="79"/>
      <c r="F71" s="79"/>
      <c r="G71" s="79"/>
      <c r="H71" s="79"/>
      <c r="I71" s="79"/>
      <c r="J71" s="152"/>
      <c r="K71" s="348"/>
    </row>
    <row r="72" spans="1:11" ht="12.75">
      <c r="A72" s="120"/>
      <c r="B72" s="121" t="s">
        <v>527</v>
      </c>
      <c r="C72" s="121"/>
      <c r="D72" s="60" t="s">
        <v>538</v>
      </c>
      <c r="E72" s="122">
        <v>253</v>
      </c>
      <c r="F72" s="122">
        <v>647</v>
      </c>
      <c r="G72" s="122"/>
      <c r="H72" s="88">
        <f>SUM(E72:G72)</f>
        <v>900</v>
      </c>
      <c r="I72" s="88">
        <v>1433</v>
      </c>
      <c r="J72" s="304">
        <v>1145</v>
      </c>
      <c r="K72" s="347">
        <f>J72/I72*100</f>
        <v>79.9023028611305</v>
      </c>
    </row>
    <row r="73" spans="1:11" ht="12.75">
      <c r="A73" s="131"/>
      <c r="B73" s="131"/>
      <c r="C73" s="131"/>
      <c r="D73" s="131" t="s">
        <v>447</v>
      </c>
      <c r="E73" s="132">
        <f>SUM(E72:E72)</f>
        <v>253</v>
      </c>
      <c r="F73" s="132">
        <f>SUM(F72:F72)</f>
        <v>647</v>
      </c>
      <c r="G73" s="132">
        <f>SUM(G72:G72)</f>
        <v>0</v>
      </c>
      <c r="H73" s="132">
        <f>SUM(H72:H72)</f>
        <v>900</v>
      </c>
      <c r="I73" s="132">
        <f>SUM(I72:I72)</f>
        <v>1433</v>
      </c>
      <c r="J73" s="304">
        <f>SUM(J72)</f>
        <v>1145</v>
      </c>
      <c r="K73" s="347">
        <f>J73/I73*100</f>
        <v>79.9023028611305</v>
      </c>
    </row>
    <row r="74" ht="12.75">
      <c r="K74" s="345"/>
    </row>
    <row r="75" ht="12.75">
      <c r="K75" s="345"/>
    </row>
    <row r="76" spans="1:11" ht="12.75">
      <c r="A76" s="124"/>
      <c r="B76" s="125" t="s">
        <v>527</v>
      </c>
      <c r="C76" s="124"/>
      <c r="D76" s="124" t="s">
        <v>538</v>
      </c>
      <c r="E76" s="126">
        <f>E53+E62+E72+E67</f>
        <v>390462</v>
      </c>
      <c r="F76" s="126">
        <f>F53+F62+F72+F67</f>
        <v>7952</v>
      </c>
      <c r="G76" s="126">
        <f>G53+G62+G72+G67</f>
        <v>0</v>
      </c>
      <c r="H76" s="126">
        <f>SUM(E76:G76)</f>
        <v>398414</v>
      </c>
      <c r="I76" s="126">
        <f>I53+I62+I67+I72</f>
        <v>1243060</v>
      </c>
      <c r="J76" s="148">
        <f>J53+J62+J67+J72</f>
        <v>859870</v>
      </c>
      <c r="K76" s="349">
        <f>J76/I76*100</f>
        <v>69.17365211655108</v>
      </c>
    </row>
    <row r="77" spans="1:11" ht="12.75">
      <c r="A77" s="124"/>
      <c r="B77" s="125"/>
      <c r="C77" s="124"/>
      <c r="D77" s="124" t="s">
        <v>745</v>
      </c>
      <c r="E77" s="126"/>
      <c r="F77" s="126"/>
      <c r="G77" s="126"/>
      <c r="H77" s="126"/>
      <c r="I77" s="126">
        <f>I54</f>
        <v>402</v>
      </c>
      <c r="J77" s="147">
        <v>302</v>
      </c>
      <c r="K77" s="349">
        <f>J77/I77*100</f>
        <v>75.12437810945273</v>
      </c>
    </row>
    <row r="78" spans="1:11" ht="12.75">
      <c r="A78" s="124"/>
      <c r="B78" s="125" t="s">
        <v>528</v>
      </c>
      <c r="C78" s="124"/>
      <c r="D78" s="124" t="s">
        <v>466</v>
      </c>
      <c r="E78" s="126">
        <f>E55</f>
        <v>0</v>
      </c>
      <c r="F78" s="126">
        <f>F55</f>
        <v>55230</v>
      </c>
      <c r="G78" s="126">
        <f>G55</f>
        <v>0</v>
      </c>
      <c r="H78" s="126">
        <f>SUM(E78:G78)</f>
        <v>55230</v>
      </c>
      <c r="I78" s="126">
        <f>I55</f>
        <v>273780</v>
      </c>
      <c r="J78" s="148">
        <f>J55</f>
        <v>266186</v>
      </c>
      <c r="K78" s="349">
        <f>J78/I78*100</f>
        <v>97.22624004675286</v>
      </c>
    </row>
    <row r="79" spans="1:11" ht="12.75">
      <c r="A79" s="124"/>
      <c r="B79" s="125" t="s">
        <v>529</v>
      </c>
      <c r="C79" s="124"/>
      <c r="D79" s="135" t="s">
        <v>539</v>
      </c>
      <c r="E79" s="126">
        <f>E56</f>
        <v>108546</v>
      </c>
      <c r="F79" s="126">
        <f>F56</f>
        <v>123</v>
      </c>
      <c r="G79" s="126"/>
      <c r="H79" s="126">
        <f>SUM(E79:G79)</f>
        <v>108669</v>
      </c>
      <c r="I79" s="126">
        <f>I56</f>
        <v>346823</v>
      </c>
      <c r="J79" s="148">
        <f>J56</f>
        <v>225517</v>
      </c>
      <c r="K79" s="349">
        <f>J79/I79*100</f>
        <v>65.02365760056283</v>
      </c>
    </row>
    <row r="80" spans="1:17" ht="12.75">
      <c r="A80" s="128"/>
      <c r="B80" s="128"/>
      <c r="C80" s="128"/>
      <c r="D80" s="193" t="s">
        <v>675</v>
      </c>
      <c r="E80" s="129">
        <f aca="true" t="shared" si="8" ref="E80:J80">SUM(E76:E79)</f>
        <v>499008</v>
      </c>
      <c r="F80" s="129">
        <f t="shared" si="8"/>
        <v>63305</v>
      </c>
      <c r="G80" s="129">
        <f t="shared" si="8"/>
        <v>0</v>
      </c>
      <c r="H80" s="129">
        <f t="shared" si="8"/>
        <v>562313</v>
      </c>
      <c r="I80" s="126">
        <f t="shared" si="8"/>
        <v>1864065</v>
      </c>
      <c r="J80" s="148">
        <f t="shared" si="8"/>
        <v>1351875</v>
      </c>
      <c r="K80" s="388">
        <f>J80/I80*100</f>
        <v>72.52295386695207</v>
      </c>
      <c r="L80" s="275"/>
      <c r="M80" s="275"/>
      <c r="N80" s="275"/>
      <c r="O80" s="275"/>
      <c r="P80" s="275"/>
      <c r="Q80" s="275"/>
    </row>
    <row r="81" spans="1:11" s="140" customFormat="1" ht="12.75">
      <c r="A81" s="137"/>
      <c r="B81" s="137"/>
      <c r="C81" s="137"/>
      <c r="D81" s="138"/>
      <c r="E81" s="139"/>
      <c r="F81" s="139"/>
      <c r="G81" s="139"/>
      <c r="H81" s="139"/>
      <c r="I81" s="139"/>
      <c r="K81" s="351"/>
    </row>
    <row r="82" spans="1:11" s="140" customFormat="1" ht="12.75">
      <c r="A82" s="504" t="s">
        <v>696</v>
      </c>
      <c r="B82" s="504"/>
      <c r="C82" s="504"/>
      <c r="D82" s="504"/>
      <c r="E82" s="504"/>
      <c r="F82" s="504"/>
      <c r="G82" s="504"/>
      <c r="H82" s="504"/>
      <c r="K82" s="351"/>
    </row>
    <row r="83" spans="1:11" s="140" customFormat="1" ht="12.75">
      <c r="A83" s="505" t="s">
        <v>571</v>
      </c>
      <c r="B83" s="505"/>
      <c r="C83" s="505"/>
      <c r="D83" s="505"/>
      <c r="E83" s="505"/>
      <c r="F83" s="505"/>
      <c r="G83" s="505"/>
      <c r="H83" s="505"/>
      <c r="K83" s="351"/>
    </row>
    <row r="84" spans="1:11" s="140" customFormat="1" ht="12.75">
      <c r="A84" s="76" t="s">
        <v>453</v>
      </c>
      <c r="B84" s="130"/>
      <c r="C84" s="130"/>
      <c r="D84" s="78" t="s">
        <v>696</v>
      </c>
      <c r="E84" s="79"/>
      <c r="F84" s="79"/>
      <c r="G84" s="79"/>
      <c r="H84" s="79"/>
      <c r="I84" s="79"/>
      <c r="J84" s="152"/>
      <c r="K84" s="389"/>
    </row>
    <row r="85" spans="1:11" s="140" customFormat="1" ht="12.75">
      <c r="A85" s="141"/>
      <c r="B85" s="141" t="s">
        <v>697</v>
      </c>
      <c r="C85" s="141"/>
      <c r="D85" s="142" t="s">
        <v>698</v>
      </c>
      <c r="E85" s="143">
        <v>77211</v>
      </c>
      <c r="F85" s="143"/>
      <c r="G85" s="143"/>
      <c r="H85" s="143">
        <f>SUM(E85:G85)</f>
        <v>77211</v>
      </c>
      <c r="I85" s="143">
        <v>77396</v>
      </c>
      <c r="J85" s="324">
        <v>77396</v>
      </c>
      <c r="K85" s="390">
        <f>J85/I85*100</f>
        <v>100</v>
      </c>
    </row>
    <row r="86" spans="1:11" s="140" customFormat="1" ht="25.5">
      <c r="A86" s="141"/>
      <c r="B86" s="70" t="s">
        <v>730</v>
      </c>
      <c r="C86" s="70"/>
      <c r="D86" s="21" t="s">
        <v>726</v>
      </c>
      <c r="E86" s="143"/>
      <c r="F86" s="143"/>
      <c r="G86" s="143"/>
      <c r="H86" s="143"/>
      <c r="I86" s="143">
        <v>1150000</v>
      </c>
      <c r="J86" s="324">
        <v>1371350</v>
      </c>
      <c r="K86" s="390">
        <f>J86/I86*100</f>
        <v>119.24782608695652</v>
      </c>
    </row>
    <row r="87" spans="1:11" s="140" customFormat="1" ht="25.5">
      <c r="A87" s="128"/>
      <c r="B87" s="128" t="s">
        <v>697</v>
      </c>
      <c r="C87" s="128"/>
      <c r="D87" s="154" t="s">
        <v>699</v>
      </c>
      <c r="E87" s="129">
        <f aca="true" t="shared" si="9" ref="E87:J87">SUM(E85:E86)</f>
        <v>77211</v>
      </c>
      <c r="F87" s="129">
        <f t="shared" si="9"/>
        <v>0</v>
      </c>
      <c r="G87" s="129">
        <f t="shared" si="9"/>
        <v>0</v>
      </c>
      <c r="H87" s="129">
        <f t="shared" si="9"/>
        <v>77211</v>
      </c>
      <c r="I87" s="129">
        <f t="shared" si="9"/>
        <v>1227396</v>
      </c>
      <c r="J87" s="325">
        <f t="shared" si="9"/>
        <v>1448746</v>
      </c>
      <c r="K87" s="391">
        <f>J87/I87*100</f>
        <v>118.034114499314</v>
      </c>
    </row>
    <row r="88" spans="1:11" s="140" customFormat="1" ht="12.75">
      <c r="A88" s="137"/>
      <c r="B88" s="137"/>
      <c r="C88" s="137"/>
      <c r="D88" s="138"/>
      <c r="E88" s="139"/>
      <c r="F88" s="139"/>
      <c r="G88" s="139"/>
      <c r="H88" s="139"/>
      <c r="I88" s="139"/>
      <c r="K88" s="351"/>
    </row>
    <row r="89" spans="1:11" ht="25.5" customHeight="1">
      <c r="A89" s="518" t="s">
        <v>695</v>
      </c>
      <c r="B89" s="519"/>
      <c r="C89" s="519"/>
      <c r="D89" s="520"/>
      <c r="E89" s="129">
        <f aca="true" t="shared" si="10" ref="E89:J89">E47+E80+E87</f>
        <v>1131623</v>
      </c>
      <c r="F89" s="129">
        <f t="shared" si="10"/>
        <v>210320</v>
      </c>
      <c r="G89" s="129">
        <f t="shared" si="10"/>
        <v>0</v>
      </c>
      <c r="H89" s="129">
        <f t="shared" si="10"/>
        <v>1341943</v>
      </c>
      <c r="I89" s="129">
        <f t="shared" si="10"/>
        <v>4174101</v>
      </c>
      <c r="J89" s="354">
        <f t="shared" si="10"/>
        <v>3745495</v>
      </c>
      <c r="K89" s="355">
        <f>J89/I89*100</f>
        <v>89.73177697425146</v>
      </c>
    </row>
    <row r="91" spans="8:9" ht="12.75">
      <c r="H91" s="136"/>
      <c r="I91" s="136"/>
    </row>
    <row r="94" spans="5:9" ht="12.75">
      <c r="E94"/>
      <c r="F94"/>
      <c r="G94"/>
      <c r="H94"/>
      <c r="I94"/>
    </row>
    <row r="95" spans="5:9" ht="12.75">
      <c r="E95"/>
      <c r="F95"/>
      <c r="G95"/>
      <c r="H95"/>
      <c r="I95"/>
    </row>
    <row r="96" spans="5:9" ht="12.75">
      <c r="E96"/>
      <c r="F96"/>
      <c r="G96"/>
      <c r="H96"/>
      <c r="I96"/>
    </row>
    <row r="97" spans="5:9" ht="12.75">
      <c r="E97"/>
      <c r="F97"/>
      <c r="G97"/>
      <c r="H97"/>
      <c r="I97"/>
    </row>
    <row r="98" spans="5:9" ht="12.75">
      <c r="E98"/>
      <c r="F98"/>
      <c r="G98"/>
      <c r="H98"/>
      <c r="I98"/>
    </row>
    <row r="99" spans="5:9" ht="12.75">
      <c r="E99"/>
      <c r="F99"/>
      <c r="G99"/>
      <c r="H99"/>
      <c r="I99"/>
    </row>
  </sheetData>
  <sheetProtection/>
  <mergeCells count="14">
    <mergeCell ref="A3:H3"/>
    <mergeCell ref="A49:H49"/>
    <mergeCell ref="A1:J1"/>
    <mergeCell ref="A2:J2"/>
    <mergeCell ref="A4:H4"/>
    <mergeCell ref="A34:H34"/>
    <mergeCell ref="A25:H25"/>
    <mergeCell ref="A89:D89"/>
    <mergeCell ref="A82:H82"/>
    <mergeCell ref="A83:H83"/>
    <mergeCell ref="A50:H50"/>
    <mergeCell ref="A60:H60"/>
    <mergeCell ref="A65:H65"/>
    <mergeCell ref="A70:H7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&amp;R4. melléklet a 7/2015.(V.01.) önk. rendelethez ezer Ft</oddHeader>
  </headerFooter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4"/>
  <sheetViews>
    <sheetView view="pageLayout" workbookViewId="0" topLeftCell="B1">
      <selection activeCell="A2" sqref="A2:G2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7" customWidth="1"/>
    <col min="4" max="4" width="47.421875" style="17" customWidth="1"/>
    <col min="5" max="5" width="9.140625" style="136" customWidth="1"/>
    <col min="6" max="6" width="9.140625" style="7" customWidth="1"/>
    <col min="8" max="8" width="10.00390625" style="0" customWidth="1"/>
  </cols>
  <sheetData>
    <row r="1" spans="1:7" ht="15.75">
      <c r="A1" s="503" t="s">
        <v>562</v>
      </c>
      <c r="B1" s="503"/>
      <c r="C1" s="503"/>
      <c r="D1" s="503"/>
      <c r="E1" s="503"/>
      <c r="F1" s="503"/>
      <c r="G1" s="503"/>
    </row>
    <row r="2" spans="1:7" ht="24" customHeight="1">
      <c r="A2" s="502" t="s">
        <v>664</v>
      </c>
      <c r="B2" s="502"/>
      <c r="C2" s="502"/>
      <c r="D2" s="502"/>
      <c r="E2" s="502"/>
      <c r="F2" s="502"/>
      <c r="G2" s="502"/>
    </row>
    <row r="3" spans="1:8" ht="33" customHeight="1">
      <c r="A3" s="69" t="s">
        <v>463</v>
      </c>
      <c r="B3" s="69" t="s">
        <v>464</v>
      </c>
      <c r="C3" s="69" t="s">
        <v>461</v>
      </c>
      <c r="D3" s="68" t="s">
        <v>462</v>
      </c>
      <c r="E3" s="71" t="s">
        <v>625</v>
      </c>
      <c r="F3" s="71" t="s">
        <v>848</v>
      </c>
      <c r="G3" s="262" t="s">
        <v>835</v>
      </c>
      <c r="H3" s="362" t="s">
        <v>843</v>
      </c>
    </row>
    <row r="4" spans="1:8" ht="12.75">
      <c r="A4" s="49" t="s">
        <v>451</v>
      </c>
      <c r="B4" s="49" t="s">
        <v>526</v>
      </c>
      <c r="C4" s="105"/>
      <c r="D4" s="25" t="s">
        <v>531</v>
      </c>
      <c r="E4" s="186"/>
      <c r="F4" s="119"/>
      <c r="G4" s="1"/>
      <c r="H4" s="1"/>
    </row>
    <row r="5" spans="1:8" ht="12.75">
      <c r="A5" s="35"/>
      <c r="B5" s="35"/>
      <c r="C5" s="184" t="s">
        <v>533</v>
      </c>
      <c r="D5" s="185" t="s">
        <v>654</v>
      </c>
      <c r="E5" s="186"/>
      <c r="F5" s="186"/>
      <c r="G5" s="1"/>
      <c r="H5" s="1"/>
    </row>
    <row r="6" spans="1:8" ht="12.75">
      <c r="A6" s="35"/>
      <c r="B6" s="35"/>
      <c r="C6" s="105"/>
      <c r="D6" s="25" t="s">
        <v>655</v>
      </c>
      <c r="E6" s="186">
        <v>159</v>
      </c>
      <c r="F6" s="186">
        <v>159</v>
      </c>
      <c r="G6" s="2">
        <v>159</v>
      </c>
      <c r="H6" s="2">
        <f aca="true" t="shared" si="0" ref="H6:H13">G6/F6*100</f>
        <v>100</v>
      </c>
    </row>
    <row r="7" spans="1:8" s="38" customFormat="1" ht="12.75">
      <c r="A7" s="35"/>
      <c r="B7" s="35"/>
      <c r="C7" s="105"/>
      <c r="D7" s="25" t="s">
        <v>656</v>
      </c>
      <c r="E7" s="186">
        <v>300</v>
      </c>
      <c r="F7" s="186">
        <v>300</v>
      </c>
      <c r="G7" s="37">
        <v>300</v>
      </c>
      <c r="H7" s="37">
        <f t="shared" si="0"/>
        <v>100</v>
      </c>
    </row>
    <row r="8" spans="1:8" ht="12.75">
      <c r="A8" s="35"/>
      <c r="B8" s="35"/>
      <c r="C8" s="105"/>
      <c r="D8" s="25" t="s">
        <v>542</v>
      </c>
      <c r="E8" s="186">
        <v>14574</v>
      </c>
      <c r="F8" s="186">
        <v>14574</v>
      </c>
      <c r="G8" s="2">
        <v>6866</v>
      </c>
      <c r="H8" s="2">
        <f t="shared" si="0"/>
        <v>47.111294085357486</v>
      </c>
    </row>
    <row r="9" spans="1:8" ht="24">
      <c r="A9" s="35"/>
      <c r="B9" s="35"/>
      <c r="C9" s="105"/>
      <c r="D9" s="106" t="s">
        <v>779</v>
      </c>
      <c r="E9" s="37"/>
      <c r="F9" s="37">
        <v>516</v>
      </c>
      <c r="G9" s="2">
        <v>516</v>
      </c>
      <c r="H9" s="2">
        <f t="shared" si="0"/>
        <v>100</v>
      </c>
    </row>
    <row r="10" spans="1:8" ht="24">
      <c r="A10" s="35"/>
      <c r="B10" s="35"/>
      <c r="C10" s="105"/>
      <c r="D10" s="106" t="s">
        <v>780</v>
      </c>
      <c r="E10" s="37"/>
      <c r="F10" s="37">
        <v>446</v>
      </c>
      <c r="G10" s="2">
        <v>187</v>
      </c>
      <c r="H10" s="2">
        <f t="shared" si="0"/>
        <v>41.92825112107623</v>
      </c>
    </row>
    <row r="11" spans="1:8" ht="12.75">
      <c r="A11" s="35"/>
      <c r="B11" s="35"/>
      <c r="C11" s="105"/>
      <c r="D11" s="25" t="s">
        <v>657</v>
      </c>
      <c r="E11" s="186">
        <v>41028</v>
      </c>
      <c r="F11" s="186">
        <v>41028</v>
      </c>
      <c r="G11" s="2">
        <v>41028</v>
      </c>
      <c r="H11" s="2">
        <f t="shared" si="0"/>
        <v>100</v>
      </c>
    </row>
    <row r="12" spans="1:8" ht="12.75">
      <c r="A12" s="35"/>
      <c r="B12" s="35"/>
      <c r="C12" s="105"/>
      <c r="D12" s="233" t="s">
        <v>809</v>
      </c>
      <c r="E12" s="234">
        <v>95158</v>
      </c>
      <c r="F12" s="186">
        <v>98270</v>
      </c>
      <c r="G12" s="2">
        <v>96829</v>
      </c>
      <c r="H12" s="2">
        <f t="shared" si="0"/>
        <v>98.5336318306706</v>
      </c>
    </row>
    <row r="13" spans="1:8" ht="12.75">
      <c r="A13" s="35"/>
      <c r="B13" s="35"/>
      <c r="C13" s="105"/>
      <c r="D13" s="28" t="s">
        <v>447</v>
      </c>
      <c r="E13" s="119">
        <f>SUM(E6:E12)</f>
        <v>151219</v>
      </c>
      <c r="F13" s="119">
        <f>SUM(F6:F12)</f>
        <v>155293</v>
      </c>
      <c r="G13" s="323">
        <f>SUM(G6:G12)</f>
        <v>145885</v>
      </c>
      <c r="H13" s="323">
        <f t="shared" si="0"/>
        <v>93.94177458095342</v>
      </c>
    </row>
    <row r="14" spans="1:8" ht="12.75">
      <c r="A14" s="35"/>
      <c r="B14" s="35"/>
      <c r="C14" s="184" t="s">
        <v>535</v>
      </c>
      <c r="D14" s="235" t="s">
        <v>658</v>
      </c>
      <c r="E14" s="186"/>
      <c r="F14" s="186"/>
      <c r="G14" s="1"/>
      <c r="H14" s="1"/>
    </row>
    <row r="15" spans="1:8" ht="33" customHeight="1">
      <c r="A15" s="35"/>
      <c r="B15" s="35"/>
      <c r="C15" s="105"/>
      <c r="D15" s="236" t="s">
        <v>659</v>
      </c>
      <c r="E15" s="186">
        <v>807</v>
      </c>
      <c r="F15" s="186">
        <v>807</v>
      </c>
      <c r="G15" s="360">
        <v>0</v>
      </c>
      <c r="H15" s="360">
        <f aca="true" t="shared" si="1" ref="H15:H20">G15/F15*100</f>
        <v>0</v>
      </c>
    </row>
    <row r="16" spans="1:8" s="38" customFormat="1" ht="29.25" customHeight="1">
      <c r="A16" s="35"/>
      <c r="B16" s="35"/>
      <c r="C16" s="105"/>
      <c r="D16" s="236" t="s">
        <v>660</v>
      </c>
      <c r="E16" s="186">
        <v>137</v>
      </c>
      <c r="F16" s="186">
        <v>274</v>
      </c>
      <c r="G16" s="365">
        <v>274</v>
      </c>
      <c r="H16" s="365">
        <f t="shared" si="1"/>
        <v>100</v>
      </c>
    </row>
    <row r="17" spans="1:8" s="38" customFormat="1" ht="15" customHeight="1">
      <c r="A17" s="35"/>
      <c r="B17" s="35"/>
      <c r="C17" s="105"/>
      <c r="D17" s="236" t="s">
        <v>661</v>
      </c>
      <c r="E17" s="186">
        <v>1600</v>
      </c>
      <c r="F17" s="186">
        <v>1600</v>
      </c>
      <c r="G17" s="363">
        <v>1600</v>
      </c>
      <c r="H17" s="363">
        <f t="shared" si="1"/>
        <v>100</v>
      </c>
    </row>
    <row r="18" spans="1:8" s="38" customFormat="1" ht="15" customHeight="1">
      <c r="A18" s="35"/>
      <c r="B18" s="35"/>
      <c r="C18" s="105"/>
      <c r="D18" s="236" t="s">
        <v>662</v>
      </c>
      <c r="E18" s="186">
        <v>974</v>
      </c>
      <c r="F18" s="186">
        <v>974</v>
      </c>
      <c r="G18" s="363">
        <v>200</v>
      </c>
      <c r="H18" s="363">
        <f t="shared" si="1"/>
        <v>20.533880903490758</v>
      </c>
    </row>
    <row r="19" spans="1:8" s="38" customFormat="1" ht="15" customHeight="1">
      <c r="A19" s="35"/>
      <c r="B19" s="35"/>
      <c r="C19" s="105"/>
      <c r="D19" s="236" t="s">
        <v>663</v>
      </c>
      <c r="E19" s="186">
        <v>850</v>
      </c>
      <c r="F19" s="186">
        <v>850</v>
      </c>
      <c r="G19" s="363">
        <v>840</v>
      </c>
      <c r="H19" s="363">
        <f t="shared" si="1"/>
        <v>98.82352941176471</v>
      </c>
    </row>
    <row r="20" spans="1:8" s="38" customFormat="1" ht="15" customHeight="1">
      <c r="A20" s="35"/>
      <c r="B20" s="35"/>
      <c r="C20" s="105"/>
      <c r="D20" s="235" t="s">
        <v>447</v>
      </c>
      <c r="E20" s="119">
        <v>4368</v>
      </c>
      <c r="F20" s="119">
        <f>SUM(F15:F19)</f>
        <v>4505</v>
      </c>
      <c r="G20" s="364">
        <f>SUM(G15:G19)</f>
        <v>2914</v>
      </c>
      <c r="H20" s="364">
        <f t="shared" si="1"/>
        <v>64.68368479467259</v>
      </c>
    </row>
    <row r="21" spans="1:8" s="38" customFormat="1" ht="15" customHeight="1">
      <c r="A21" s="35"/>
      <c r="B21" s="35"/>
      <c r="C21" s="184" t="s">
        <v>681</v>
      </c>
      <c r="D21" s="235" t="s">
        <v>658</v>
      </c>
      <c r="E21" s="119"/>
      <c r="F21" s="186"/>
      <c r="G21" s="35"/>
      <c r="H21" s="35"/>
    </row>
    <row r="22" spans="1:8" ht="12.75">
      <c r="A22" s="35"/>
      <c r="B22" s="35"/>
      <c r="C22" s="105"/>
      <c r="D22" s="236" t="s">
        <v>682</v>
      </c>
      <c r="E22" s="186">
        <v>5110</v>
      </c>
      <c r="F22" s="186">
        <v>5110</v>
      </c>
      <c r="G22" s="360">
        <v>5110</v>
      </c>
      <c r="H22" s="360">
        <f aca="true" t="shared" si="2" ref="H22:H31">G22/F22*100</f>
        <v>100</v>
      </c>
    </row>
    <row r="23" spans="1:8" ht="12.75">
      <c r="A23" s="35"/>
      <c r="B23" s="35"/>
      <c r="C23" s="105"/>
      <c r="D23" s="236" t="s">
        <v>683</v>
      </c>
      <c r="E23" s="186">
        <v>140</v>
      </c>
      <c r="F23" s="186">
        <v>140</v>
      </c>
      <c r="G23" s="360">
        <v>0</v>
      </c>
      <c r="H23" s="360">
        <f t="shared" si="2"/>
        <v>0</v>
      </c>
    </row>
    <row r="24" spans="1:8" ht="12.75">
      <c r="A24" s="35"/>
      <c r="B24" s="35"/>
      <c r="C24" s="105"/>
      <c r="D24" s="236" t="s">
        <v>684</v>
      </c>
      <c r="E24" s="186">
        <v>2500</v>
      </c>
      <c r="F24" s="186">
        <v>2500</v>
      </c>
      <c r="G24" s="360">
        <v>1695</v>
      </c>
      <c r="H24" s="360">
        <f t="shared" si="2"/>
        <v>67.80000000000001</v>
      </c>
    </row>
    <row r="25" spans="1:8" ht="12.75">
      <c r="A25" s="35"/>
      <c r="B25" s="35"/>
      <c r="C25" s="105"/>
      <c r="D25" s="236" t="s">
        <v>737</v>
      </c>
      <c r="E25" s="186"/>
      <c r="F25" s="186">
        <v>48</v>
      </c>
      <c r="G25" s="360">
        <v>48</v>
      </c>
      <c r="H25" s="360">
        <f t="shared" si="2"/>
        <v>100</v>
      </c>
    </row>
    <row r="26" spans="1:8" ht="12.75">
      <c r="A26" s="35"/>
      <c r="B26" s="35"/>
      <c r="C26" s="105"/>
      <c r="D26" s="236" t="s">
        <v>738</v>
      </c>
      <c r="E26" s="186"/>
      <c r="F26" s="186">
        <v>583</v>
      </c>
      <c r="G26" s="360">
        <v>583</v>
      </c>
      <c r="H26" s="360">
        <f t="shared" si="2"/>
        <v>100</v>
      </c>
    </row>
    <row r="27" spans="1:8" ht="12.75">
      <c r="A27" s="35"/>
      <c r="B27" s="35"/>
      <c r="C27" s="105"/>
      <c r="D27" s="236" t="s">
        <v>739</v>
      </c>
      <c r="E27" s="186"/>
      <c r="F27" s="186">
        <v>20</v>
      </c>
      <c r="G27" s="360">
        <v>20</v>
      </c>
      <c r="H27" s="360">
        <f t="shared" si="2"/>
        <v>100</v>
      </c>
    </row>
    <row r="28" spans="1:8" ht="12.75">
      <c r="A28" s="35"/>
      <c r="B28" s="35"/>
      <c r="C28" s="105"/>
      <c r="D28" s="236" t="s">
        <v>740</v>
      </c>
      <c r="E28" s="186"/>
      <c r="F28" s="186">
        <v>100</v>
      </c>
      <c r="G28" s="360">
        <v>100</v>
      </c>
      <c r="H28" s="360">
        <f t="shared" si="2"/>
        <v>100</v>
      </c>
    </row>
    <row r="29" spans="1:8" ht="12.75">
      <c r="A29" s="35"/>
      <c r="B29" s="35"/>
      <c r="C29" s="105"/>
      <c r="D29" s="236" t="s">
        <v>741</v>
      </c>
      <c r="E29" s="186"/>
      <c r="F29" s="186">
        <v>300</v>
      </c>
      <c r="G29" s="360">
        <v>300</v>
      </c>
      <c r="H29" s="360">
        <f t="shared" si="2"/>
        <v>100</v>
      </c>
    </row>
    <row r="30" spans="1:8" ht="12.75">
      <c r="A30" s="35"/>
      <c r="B30" s="35"/>
      <c r="C30" s="105"/>
      <c r="D30" s="236" t="s">
        <v>742</v>
      </c>
      <c r="E30" s="186"/>
      <c r="F30" s="186">
        <v>30</v>
      </c>
      <c r="G30" s="360">
        <v>30</v>
      </c>
      <c r="H30" s="360">
        <f t="shared" si="2"/>
        <v>100</v>
      </c>
    </row>
    <row r="31" spans="1:8" ht="12.75">
      <c r="A31" s="35"/>
      <c r="B31" s="35"/>
      <c r="C31" s="105"/>
      <c r="D31" s="235" t="s">
        <v>447</v>
      </c>
      <c r="E31" s="119">
        <v>7750</v>
      </c>
      <c r="F31" s="119">
        <f>SUM(F22:F30)</f>
        <v>8831</v>
      </c>
      <c r="G31" s="364">
        <f>SUM(G22:G30)</f>
        <v>7886</v>
      </c>
      <c r="H31" s="364">
        <f t="shared" si="2"/>
        <v>89.2990601290907</v>
      </c>
    </row>
    <row r="32" spans="1:8" ht="12.75">
      <c r="A32" s="35"/>
      <c r="B32" s="35"/>
      <c r="C32" s="105" t="s">
        <v>681</v>
      </c>
      <c r="D32" s="235" t="s">
        <v>658</v>
      </c>
      <c r="E32" s="119"/>
      <c r="F32" s="186"/>
      <c r="G32" s="1"/>
      <c r="H32" s="1"/>
    </row>
    <row r="33" spans="1:8" ht="12.75">
      <c r="A33" s="35"/>
      <c r="B33" s="35"/>
      <c r="C33" s="105"/>
      <c r="D33" s="236" t="s">
        <v>823</v>
      </c>
      <c r="E33" s="186">
        <v>1017</v>
      </c>
      <c r="F33" s="186">
        <v>1017</v>
      </c>
      <c r="G33" s="1">
        <v>1017</v>
      </c>
      <c r="H33" s="1">
        <f>G33/F33*100</f>
        <v>100</v>
      </c>
    </row>
    <row r="34" spans="1:8" ht="12.75">
      <c r="A34" s="187"/>
      <c r="B34" s="187"/>
      <c r="C34" s="237"/>
      <c r="D34" s="238" t="s">
        <v>622</v>
      </c>
      <c r="E34" s="192">
        <f>E13+E20+E31+E33</f>
        <v>164354</v>
      </c>
      <c r="F34" s="192">
        <f>F13+F20+F31+F33</f>
        <v>169646</v>
      </c>
      <c r="G34" s="192">
        <f>G13+G20+G31+G33</f>
        <v>157702</v>
      </c>
      <c r="H34" s="378">
        <f>G34/F34*100</f>
        <v>92.95945675111703</v>
      </c>
    </row>
  </sheetData>
  <sheetProtection/>
  <mergeCells count="2">
    <mergeCell ref="A2:G2"/>
    <mergeCell ref="A1:G1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headerFooter alignWithMargins="0">
    <oddHeader>&amp;R5. melléklet a 7/2015.(V.01.) önk. rendelethez 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view="pageLayout" workbookViewId="0" topLeftCell="A1">
      <selection activeCell="F3" sqref="F3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0" customWidth="1"/>
  </cols>
  <sheetData>
    <row r="1" spans="2:5" ht="15.75">
      <c r="B1" s="503" t="s">
        <v>562</v>
      </c>
      <c r="C1" s="503"/>
      <c r="D1" s="503"/>
      <c r="E1" s="503"/>
    </row>
    <row r="2" spans="2:5" ht="15.75">
      <c r="B2" s="521" t="s">
        <v>665</v>
      </c>
      <c r="C2" s="521"/>
      <c r="D2" s="521"/>
      <c r="E2" s="521"/>
    </row>
    <row r="3" spans="1:8" ht="39.75" customHeight="1">
      <c r="A3" s="69" t="s">
        <v>463</v>
      </c>
      <c r="B3" s="69" t="s">
        <v>464</v>
      </c>
      <c r="C3" s="69" t="s">
        <v>461</v>
      </c>
      <c r="D3" s="68" t="s">
        <v>462</v>
      </c>
      <c r="E3" s="71" t="s">
        <v>625</v>
      </c>
      <c r="F3" s="71" t="s">
        <v>849</v>
      </c>
      <c r="G3" s="262" t="s">
        <v>835</v>
      </c>
      <c r="H3" s="380" t="s">
        <v>843</v>
      </c>
    </row>
    <row r="4" spans="1:8" ht="15" customHeight="1">
      <c r="A4" s="123" t="s">
        <v>452</v>
      </c>
      <c r="B4" s="123" t="s">
        <v>529</v>
      </c>
      <c r="C4" s="184"/>
      <c r="D4" s="28" t="s">
        <v>811</v>
      </c>
      <c r="E4" s="119"/>
      <c r="F4" s="119"/>
      <c r="G4" s="1"/>
      <c r="H4" s="1"/>
    </row>
    <row r="5" spans="1:8" ht="15" customHeight="1">
      <c r="A5" s="276"/>
      <c r="B5" s="276"/>
      <c r="C5" s="184" t="s">
        <v>812</v>
      </c>
      <c r="D5" s="185" t="s">
        <v>539</v>
      </c>
      <c r="E5" s="118"/>
      <c r="F5" s="118"/>
      <c r="G5" s="1"/>
      <c r="H5" s="1"/>
    </row>
    <row r="6" spans="1:8" ht="42" customHeight="1">
      <c r="A6" s="276"/>
      <c r="B6" s="276"/>
      <c r="C6" s="105"/>
      <c r="D6" s="277" t="s">
        <v>813</v>
      </c>
      <c r="E6" s="278">
        <v>82226</v>
      </c>
      <c r="F6" s="278">
        <v>82226</v>
      </c>
      <c r="G6" s="359">
        <v>0</v>
      </c>
      <c r="H6" s="359">
        <f aca="true" t="shared" si="0" ref="H6:H17">G6/F6*100</f>
        <v>0</v>
      </c>
    </row>
    <row r="7" spans="1:8" ht="35.25" customHeight="1">
      <c r="A7" s="276"/>
      <c r="B7" s="175"/>
      <c r="C7" s="105"/>
      <c r="D7" s="277" t="s">
        <v>814</v>
      </c>
      <c r="E7" s="278">
        <v>5505</v>
      </c>
      <c r="F7" s="278">
        <v>5505</v>
      </c>
      <c r="G7" s="359">
        <v>5106</v>
      </c>
      <c r="H7" s="359">
        <f t="shared" si="0"/>
        <v>92.75204359673025</v>
      </c>
    </row>
    <row r="8" spans="1:8" ht="30" customHeight="1">
      <c r="A8" s="276"/>
      <c r="B8" s="276"/>
      <c r="C8" s="279"/>
      <c r="D8" s="106" t="s">
        <v>815</v>
      </c>
      <c r="E8" s="280">
        <v>20815</v>
      </c>
      <c r="F8" s="278">
        <v>37952</v>
      </c>
      <c r="G8" s="359">
        <v>0</v>
      </c>
      <c r="H8" s="359">
        <f t="shared" si="0"/>
        <v>0</v>
      </c>
    </row>
    <row r="9" spans="1:8" ht="38.25" customHeight="1">
      <c r="A9" s="276"/>
      <c r="B9" s="276"/>
      <c r="C9" s="279"/>
      <c r="D9" s="106" t="s">
        <v>816</v>
      </c>
      <c r="E9" s="280"/>
      <c r="F9" s="278">
        <v>204215</v>
      </c>
      <c r="G9" s="359">
        <v>203887</v>
      </c>
      <c r="H9" s="359">
        <f t="shared" si="0"/>
        <v>99.83938496192738</v>
      </c>
    </row>
    <row r="10" spans="1:8" ht="36.75" customHeight="1">
      <c r="A10" s="276"/>
      <c r="B10" s="276"/>
      <c r="C10" s="279"/>
      <c r="D10" s="106" t="s">
        <v>817</v>
      </c>
      <c r="E10" s="280"/>
      <c r="F10" s="278">
        <v>732</v>
      </c>
      <c r="G10" s="359">
        <v>608</v>
      </c>
      <c r="H10" s="359">
        <f t="shared" si="0"/>
        <v>83.06010928961749</v>
      </c>
    </row>
    <row r="11" spans="1:8" ht="24">
      <c r="A11" s="276"/>
      <c r="B11" s="276"/>
      <c r="C11" s="279"/>
      <c r="D11" s="106" t="s">
        <v>818</v>
      </c>
      <c r="E11" s="280"/>
      <c r="F11" s="278">
        <v>256</v>
      </c>
      <c r="G11" s="359">
        <v>366</v>
      </c>
      <c r="H11" s="359">
        <f t="shared" si="0"/>
        <v>142.96875</v>
      </c>
    </row>
    <row r="12" spans="1:8" ht="24">
      <c r="A12" s="276"/>
      <c r="B12" s="276"/>
      <c r="C12" s="279"/>
      <c r="D12" s="281" t="s">
        <v>830</v>
      </c>
      <c r="E12" s="280"/>
      <c r="F12" s="278">
        <v>37</v>
      </c>
      <c r="G12" s="359">
        <v>37</v>
      </c>
      <c r="H12" s="359">
        <f t="shared" si="0"/>
        <v>100</v>
      </c>
    </row>
    <row r="13" spans="1:8" ht="36">
      <c r="A13" s="276"/>
      <c r="B13" s="276"/>
      <c r="C13" s="279"/>
      <c r="D13" s="281" t="s">
        <v>829</v>
      </c>
      <c r="E13" s="280"/>
      <c r="F13" s="278">
        <v>7315</v>
      </c>
      <c r="G13" s="359">
        <v>7315</v>
      </c>
      <c r="H13" s="359">
        <f t="shared" si="0"/>
        <v>100</v>
      </c>
    </row>
    <row r="14" spans="1:8" ht="24">
      <c r="A14" s="276"/>
      <c r="B14" s="276"/>
      <c r="C14" s="279"/>
      <c r="D14" s="281" t="s">
        <v>819</v>
      </c>
      <c r="E14" s="280"/>
      <c r="F14" s="278">
        <v>7865</v>
      </c>
      <c r="G14" s="359">
        <v>7865</v>
      </c>
      <c r="H14" s="359">
        <f t="shared" si="0"/>
        <v>100</v>
      </c>
    </row>
    <row r="15" spans="1:8" ht="12.75">
      <c r="A15" s="276"/>
      <c r="B15" s="276"/>
      <c r="C15" s="105" t="s">
        <v>541</v>
      </c>
      <c r="D15" s="106" t="s">
        <v>820</v>
      </c>
      <c r="E15" s="280">
        <v>123</v>
      </c>
      <c r="F15" s="278">
        <v>343</v>
      </c>
      <c r="G15" s="359">
        <v>0</v>
      </c>
      <c r="H15" s="359">
        <f t="shared" si="0"/>
        <v>0</v>
      </c>
    </row>
    <row r="16" spans="1:8" ht="12.75">
      <c r="A16" s="276"/>
      <c r="B16" s="276"/>
      <c r="C16" s="105"/>
      <c r="D16" s="106" t="s">
        <v>821</v>
      </c>
      <c r="E16" s="280"/>
      <c r="F16" s="278">
        <v>377</v>
      </c>
      <c r="G16" s="359">
        <v>333</v>
      </c>
      <c r="H16" s="359">
        <f t="shared" si="0"/>
        <v>88.3289124668435</v>
      </c>
    </row>
    <row r="17" spans="1:8" ht="12.75">
      <c r="A17" s="282"/>
      <c r="B17" s="282"/>
      <c r="C17" s="283"/>
      <c r="D17" s="151" t="s">
        <v>447</v>
      </c>
      <c r="E17" s="129">
        <f>SUM(E6:E15)</f>
        <v>108669</v>
      </c>
      <c r="F17" s="129">
        <f>SUM(F6:F16)</f>
        <v>346823</v>
      </c>
      <c r="G17" s="325">
        <f>SUM(G6:G16)</f>
        <v>225517</v>
      </c>
      <c r="H17" s="325">
        <f t="shared" si="0"/>
        <v>65.02365760056283</v>
      </c>
    </row>
  </sheetData>
  <sheetProtection/>
  <mergeCells count="2">
    <mergeCell ref="B1:E1"/>
    <mergeCell ref="B2:E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headerFooter alignWithMargins="0">
    <oddHeader>&amp;R6. melléklet a 7/2015.(V.01.) önk. rendelethez 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9"/>
  <sheetViews>
    <sheetView view="pageLayout" workbookViewId="0" topLeftCell="A1">
      <selection activeCell="C37" sqref="C37:F37"/>
    </sheetView>
  </sheetViews>
  <sheetFormatPr defaultColWidth="9.140625" defaultRowHeight="12.75"/>
  <cols>
    <col min="1" max="1" width="14.57421875" style="0" customWidth="1"/>
    <col min="2" max="2" width="50.8515625" style="0" customWidth="1"/>
    <col min="3" max="3" width="9.140625" style="4" customWidth="1"/>
    <col min="4" max="4" width="11.140625" style="0" customWidth="1"/>
    <col min="6" max="6" width="9.7109375" style="0" customWidth="1"/>
  </cols>
  <sheetData>
    <row r="1" spans="1:3" ht="15.75">
      <c r="A1" s="503" t="s">
        <v>562</v>
      </c>
      <c r="B1" s="503"/>
      <c r="C1" s="503"/>
    </row>
    <row r="2" spans="1:3" ht="15.75">
      <c r="A2" s="517" t="s">
        <v>645</v>
      </c>
      <c r="B2" s="517"/>
      <c r="C2" s="517"/>
    </row>
    <row r="3" spans="1:6" ht="38.25">
      <c r="A3" s="36"/>
      <c r="B3" s="67" t="s">
        <v>543</v>
      </c>
      <c r="C3" s="177" t="s">
        <v>625</v>
      </c>
      <c r="D3" s="177" t="s">
        <v>848</v>
      </c>
      <c r="E3" s="306" t="s">
        <v>835</v>
      </c>
      <c r="F3" s="379" t="s">
        <v>843</v>
      </c>
    </row>
    <row r="4" spans="1:6" ht="12.75">
      <c r="A4" s="524" t="s">
        <v>466</v>
      </c>
      <c r="B4" s="525"/>
      <c r="C4" s="52"/>
      <c r="D4" s="52"/>
      <c r="E4" s="1"/>
      <c r="F4" s="1"/>
    </row>
    <row r="5" spans="1:6" ht="12.75">
      <c r="A5" s="528" t="s">
        <v>571</v>
      </c>
      <c r="B5" s="530"/>
      <c r="C5" s="52"/>
      <c r="D5" s="52"/>
      <c r="E5" s="1"/>
      <c r="F5" s="1"/>
    </row>
    <row r="6" spans="1:6" ht="25.5">
      <c r="A6" s="40"/>
      <c r="B6" s="65" t="s">
        <v>650</v>
      </c>
      <c r="C6" s="52">
        <v>3345</v>
      </c>
      <c r="D6" s="52">
        <v>25484</v>
      </c>
      <c r="E6" s="360">
        <v>25413</v>
      </c>
      <c r="F6" s="360">
        <f>E6/D6*100</f>
        <v>99.72139381572751</v>
      </c>
    </row>
    <row r="7" spans="1:6" ht="12.75">
      <c r="A7" s="40"/>
      <c r="B7" s="33" t="s">
        <v>646</v>
      </c>
      <c r="C7" s="52">
        <v>31533</v>
      </c>
      <c r="D7" s="52">
        <v>227944</v>
      </c>
      <c r="E7" s="360">
        <v>227867</v>
      </c>
      <c r="F7" s="360">
        <f>E7/D7*100</f>
        <v>99.96621977327764</v>
      </c>
    </row>
    <row r="8" spans="1:6" ht="12.75">
      <c r="A8" s="40"/>
      <c r="B8" s="34" t="s">
        <v>685</v>
      </c>
      <c r="C8" s="52">
        <v>12854</v>
      </c>
      <c r="D8" s="52">
        <v>12854</v>
      </c>
      <c r="E8" s="360">
        <v>12906</v>
      </c>
      <c r="F8" s="360">
        <f>E8/D8*100</f>
        <v>100.40454333281468</v>
      </c>
    </row>
    <row r="9" spans="1:6" ht="12.75">
      <c r="A9" s="40"/>
      <c r="B9" s="34" t="s">
        <v>686</v>
      </c>
      <c r="C9" s="52">
        <v>7498</v>
      </c>
      <c r="D9" s="52">
        <v>7498</v>
      </c>
      <c r="E9" s="360">
        <v>0</v>
      </c>
      <c r="F9" s="360">
        <f>E9/D9*100</f>
        <v>0</v>
      </c>
    </row>
    <row r="10" spans="1:6" ht="12.75">
      <c r="A10" s="213" t="s">
        <v>647</v>
      </c>
      <c r="B10" s="213"/>
      <c r="C10" s="212">
        <f>SUM(C6:C9)</f>
        <v>55230</v>
      </c>
      <c r="D10" s="212">
        <f>SUM(D6:D9)</f>
        <v>273780</v>
      </c>
      <c r="E10" s="361">
        <f>SUM(E6:E9)</f>
        <v>266186</v>
      </c>
      <c r="F10" s="361">
        <f>E10/D10*100</f>
        <v>97.22624004675286</v>
      </c>
    </row>
    <row r="11" spans="1:6" ht="12.75">
      <c r="A11" s="528"/>
      <c r="B11" s="529"/>
      <c r="C11" s="530"/>
      <c r="D11" s="1"/>
      <c r="E11" s="1"/>
      <c r="F11" s="1"/>
    </row>
    <row r="12" spans="1:6" ht="12.75">
      <c r="A12" s="524" t="s">
        <v>538</v>
      </c>
      <c r="B12" s="525"/>
      <c r="C12" s="52"/>
      <c r="D12" s="52"/>
      <c r="E12" s="1"/>
      <c r="F12" s="1"/>
    </row>
    <row r="13" spans="1:6" ht="12.75">
      <c r="A13" s="526" t="s">
        <v>571</v>
      </c>
      <c r="B13" s="527"/>
      <c r="C13" s="62"/>
      <c r="D13" s="62"/>
      <c r="E13" s="1"/>
      <c r="F13" s="1"/>
    </row>
    <row r="14" spans="1:6" ht="12.75">
      <c r="A14" s="178"/>
      <c r="B14" s="155" t="s">
        <v>719</v>
      </c>
      <c r="C14" s="62">
        <v>364724</v>
      </c>
      <c r="D14" s="62">
        <v>1011665</v>
      </c>
      <c r="E14" s="360">
        <v>661590</v>
      </c>
      <c r="F14" s="360">
        <f aca="true" t="shared" si="0" ref="F14:F24">E14/D14*100</f>
        <v>65.39615386516287</v>
      </c>
    </row>
    <row r="15" spans="1:6" ht="38.25">
      <c r="A15" s="179"/>
      <c r="B15" s="25" t="s">
        <v>720</v>
      </c>
      <c r="C15" s="62">
        <v>6971</v>
      </c>
      <c r="D15" s="62">
        <v>6971</v>
      </c>
      <c r="E15" s="358">
        <v>0</v>
      </c>
      <c r="F15" s="358">
        <f t="shared" si="0"/>
        <v>0</v>
      </c>
    </row>
    <row r="16" spans="1:6" ht="22.5" customHeight="1">
      <c r="A16" s="179"/>
      <c r="B16" s="25" t="s">
        <v>721</v>
      </c>
      <c r="C16" s="62">
        <v>15779</v>
      </c>
      <c r="D16" s="62">
        <v>8632</v>
      </c>
      <c r="E16" s="360">
        <v>1609</v>
      </c>
      <c r="F16" s="360">
        <f t="shared" si="0"/>
        <v>18.639944392956444</v>
      </c>
    </row>
    <row r="17" spans="1:6" ht="12.75">
      <c r="A17" s="179"/>
      <c r="B17" s="25" t="s">
        <v>651</v>
      </c>
      <c r="C17" s="62">
        <v>2000</v>
      </c>
      <c r="D17" s="62">
        <v>4091</v>
      </c>
      <c r="E17" s="360">
        <v>4091</v>
      </c>
      <c r="F17" s="360">
        <f t="shared" si="0"/>
        <v>100</v>
      </c>
    </row>
    <row r="18" spans="1:6" ht="12.75">
      <c r="A18" s="179"/>
      <c r="B18" s="25" t="s">
        <v>653</v>
      </c>
      <c r="C18" s="62">
        <v>660</v>
      </c>
      <c r="D18" s="62">
        <v>660</v>
      </c>
      <c r="E18" s="360">
        <v>0</v>
      </c>
      <c r="F18" s="360">
        <f t="shared" si="0"/>
        <v>0</v>
      </c>
    </row>
    <row r="19" spans="1:6" ht="12.75">
      <c r="A19" s="180"/>
      <c r="B19" s="181" t="s">
        <v>652</v>
      </c>
      <c r="C19" s="62">
        <v>4445</v>
      </c>
      <c r="D19" s="62">
        <v>4445</v>
      </c>
      <c r="E19" s="360">
        <v>4223</v>
      </c>
      <c r="F19" s="360">
        <f t="shared" si="0"/>
        <v>95.00562429696288</v>
      </c>
    </row>
    <row r="20" spans="1:6" ht="25.5">
      <c r="A20" s="180"/>
      <c r="B20" s="182" t="s">
        <v>732</v>
      </c>
      <c r="C20" s="62">
        <v>635</v>
      </c>
      <c r="D20" s="62">
        <v>1635</v>
      </c>
      <c r="E20" s="358">
        <v>133</v>
      </c>
      <c r="F20" s="358">
        <f t="shared" si="0"/>
        <v>8.134556574923547</v>
      </c>
    </row>
    <row r="21" spans="1:6" ht="12.75">
      <c r="A21" s="180"/>
      <c r="B21" s="181" t="s">
        <v>733</v>
      </c>
      <c r="C21" s="62"/>
      <c r="D21" s="62">
        <v>500</v>
      </c>
      <c r="E21" s="360">
        <v>339</v>
      </c>
      <c r="F21" s="360">
        <f t="shared" si="0"/>
        <v>67.80000000000001</v>
      </c>
    </row>
    <row r="22" spans="1:6" ht="38.25">
      <c r="A22" s="180"/>
      <c r="B22" s="182" t="s">
        <v>734</v>
      </c>
      <c r="C22" s="62"/>
      <c r="D22" s="62">
        <v>177436</v>
      </c>
      <c r="E22" s="358">
        <v>172102</v>
      </c>
      <c r="F22" s="358">
        <f t="shared" si="0"/>
        <v>96.9938456682973</v>
      </c>
    </row>
    <row r="23" spans="1:6" ht="12.75">
      <c r="A23" s="180"/>
      <c r="B23" s="181" t="s">
        <v>735</v>
      </c>
      <c r="C23" s="62"/>
      <c r="D23" s="62">
        <v>17349</v>
      </c>
      <c r="E23" s="360">
        <v>7431</v>
      </c>
      <c r="F23" s="360">
        <f t="shared" si="0"/>
        <v>42.83243991008127</v>
      </c>
    </row>
    <row r="24" spans="1:6" s="183" customFormat="1" ht="12.75">
      <c r="A24" s="522" t="s">
        <v>736</v>
      </c>
      <c r="B24" s="523"/>
      <c r="C24" s="192">
        <f>SUM(C14:C20)</f>
        <v>395214</v>
      </c>
      <c r="D24" s="192">
        <f>SUM(D14:D23)</f>
        <v>1233384</v>
      </c>
      <c r="E24" s="361">
        <f>SUM(E14:E23)</f>
        <v>851518</v>
      </c>
      <c r="F24" s="361">
        <f t="shared" si="0"/>
        <v>69.0391637965143</v>
      </c>
    </row>
    <row r="25" spans="1:6" ht="12.75">
      <c r="A25" s="111"/>
      <c r="B25" s="111"/>
      <c r="C25" s="110"/>
      <c r="D25" s="110"/>
      <c r="E25" s="1"/>
      <c r="F25" s="1"/>
    </row>
    <row r="26" spans="1:6" ht="12.75">
      <c r="A26" s="41" t="s">
        <v>669</v>
      </c>
      <c r="B26" s="39"/>
      <c r="C26" s="52"/>
      <c r="D26" s="52"/>
      <c r="E26" s="1"/>
      <c r="F26" s="1"/>
    </row>
    <row r="27" spans="1:6" ht="12.75">
      <c r="A27" s="41"/>
      <c r="B27" s="39" t="s">
        <v>678</v>
      </c>
      <c r="C27" s="52">
        <v>300</v>
      </c>
      <c r="D27" s="52">
        <v>840</v>
      </c>
      <c r="E27" s="1">
        <v>495</v>
      </c>
      <c r="F27" s="341">
        <f>E27/D27*100</f>
        <v>58.92857142857143</v>
      </c>
    </row>
    <row r="28" spans="1:6" ht="12.75">
      <c r="A28" s="41"/>
      <c r="B28" s="39" t="s">
        <v>679</v>
      </c>
      <c r="C28" s="52">
        <v>1000</v>
      </c>
      <c r="D28" s="52">
        <v>1000</v>
      </c>
      <c r="E28" s="1">
        <v>654</v>
      </c>
      <c r="F28" s="341">
        <f>E28/D28*100</f>
        <v>65.4</v>
      </c>
    </row>
    <row r="29" spans="1:6" ht="12.75">
      <c r="A29" s="41"/>
      <c r="B29" s="39" t="s">
        <v>694</v>
      </c>
      <c r="C29" s="52">
        <v>500</v>
      </c>
      <c r="D29" s="52">
        <v>1055</v>
      </c>
      <c r="E29" s="1">
        <v>710</v>
      </c>
      <c r="F29" s="341">
        <f>E29/D29*100</f>
        <v>67.29857819905213</v>
      </c>
    </row>
    <row r="30" spans="1:6" ht="12.75">
      <c r="A30" s="522" t="s">
        <v>736</v>
      </c>
      <c r="B30" s="523"/>
      <c r="C30" s="396">
        <f>SUM(C27:C29)</f>
        <v>1800</v>
      </c>
      <c r="D30" s="396">
        <f>SUM(D27:D29)</f>
        <v>2895</v>
      </c>
      <c r="E30" s="397">
        <f>SUM(E27:E29)</f>
        <v>1859</v>
      </c>
      <c r="F30" s="398">
        <f>E30/D30*100</f>
        <v>64.21416234887738</v>
      </c>
    </row>
    <row r="31" spans="1:6" ht="12.75">
      <c r="A31" s="41" t="s">
        <v>676</v>
      </c>
      <c r="B31" s="39"/>
      <c r="C31" s="52"/>
      <c r="D31" s="52"/>
      <c r="E31" s="1"/>
      <c r="F31" s="1"/>
    </row>
    <row r="32" spans="1:6" ht="12.75">
      <c r="A32" s="41"/>
      <c r="B32" s="39" t="s">
        <v>677</v>
      </c>
      <c r="C32" s="52">
        <v>469</v>
      </c>
      <c r="D32" s="52">
        <v>469</v>
      </c>
      <c r="E32" s="1">
        <v>325</v>
      </c>
      <c r="F32" s="341">
        <f>E32/D32*100</f>
        <v>69.29637526652452</v>
      </c>
    </row>
    <row r="33" spans="1:6" ht="12.75">
      <c r="A33" s="107"/>
      <c r="B33" s="108" t="s">
        <v>694</v>
      </c>
      <c r="C33" s="109">
        <v>431</v>
      </c>
      <c r="D33" s="109">
        <v>964</v>
      </c>
      <c r="E33" s="1">
        <v>820</v>
      </c>
      <c r="F33" s="341">
        <f>E33/D33*100</f>
        <v>85.06224066390041</v>
      </c>
    </row>
    <row r="34" spans="1:6" ht="12.75">
      <c r="A34" s="522" t="s">
        <v>736</v>
      </c>
      <c r="B34" s="523"/>
      <c r="C34" s="399">
        <f>SUM(C32:C33)</f>
        <v>900</v>
      </c>
      <c r="D34" s="399">
        <f>SUM(D32:D33)</f>
        <v>1433</v>
      </c>
      <c r="E34" s="397">
        <v>1145</v>
      </c>
      <c r="F34" s="398">
        <f>E34/D34*100</f>
        <v>79.9023028611305</v>
      </c>
    </row>
    <row r="35" spans="1:6" ht="12.75">
      <c r="A35" s="96" t="s">
        <v>580</v>
      </c>
      <c r="B35" s="96"/>
      <c r="C35" s="96"/>
      <c r="D35" s="96"/>
      <c r="E35" s="1"/>
      <c r="F35" s="1"/>
    </row>
    <row r="36" spans="1:6" ht="12.75">
      <c r="A36" s="41"/>
      <c r="B36" s="39" t="s">
        <v>828</v>
      </c>
      <c r="C36" s="52">
        <v>500</v>
      </c>
      <c r="D36" s="52">
        <v>5348</v>
      </c>
      <c r="E36" s="1">
        <v>5348</v>
      </c>
      <c r="F36" s="1">
        <f>E36/D36*100</f>
        <v>100</v>
      </c>
    </row>
    <row r="37" spans="1:6" ht="12" customHeight="1">
      <c r="A37" s="522" t="s">
        <v>736</v>
      </c>
      <c r="B37" s="523"/>
      <c r="C37" s="396">
        <f>SUM(C36)</f>
        <v>500</v>
      </c>
      <c r="D37" s="396">
        <f>SUM(D36)</f>
        <v>5348</v>
      </c>
      <c r="E37" s="397">
        <f>E36</f>
        <v>5348</v>
      </c>
      <c r="F37" s="397">
        <f>E37/D37*100</f>
        <v>100</v>
      </c>
    </row>
    <row r="38" spans="1:6" ht="12.75">
      <c r="A38" s="211" t="s">
        <v>648</v>
      </c>
      <c r="B38" s="211"/>
      <c r="C38" s="212">
        <f>C24+C30+C34+C37</f>
        <v>398414</v>
      </c>
      <c r="D38" s="212">
        <f>D24+D30+D34+D37</f>
        <v>1243060</v>
      </c>
      <c r="E38" s="212">
        <f>E24+E30+E34+E37</f>
        <v>859870</v>
      </c>
      <c r="F38" s="378">
        <f>E38/D38*100</f>
        <v>69.17365211655108</v>
      </c>
    </row>
    <row r="39" spans="1:6" ht="12.75">
      <c r="A39" s="213" t="s">
        <v>544</v>
      </c>
      <c r="B39" s="213"/>
      <c r="C39" s="212">
        <f>C10+C38</f>
        <v>453644</v>
      </c>
      <c r="D39" s="212">
        <f>D10+D38</f>
        <v>1516840</v>
      </c>
      <c r="E39" s="212">
        <f>E10+E38</f>
        <v>1126056</v>
      </c>
      <c r="F39" s="378">
        <f>E39/D39*100</f>
        <v>74.23696632472773</v>
      </c>
    </row>
  </sheetData>
  <sheetProtection/>
  <mergeCells count="11">
    <mergeCell ref="A11:C11"/>
    <mergeCell ref="A24:B24"/>
    <mergeCell ref="A1:C1"/>
    <mergeCell ref="A2:C2"/>
    <mergeCell ref="A4:B4"/>
    <mergeCell ref="A5:B5"/>
    <mergeCell ref="A37:B37"/>
    <mergeCell ref="A30:B30"/>
    <mergeCell ref="A12:B12"/>
    <mergeCell ref="A13:B13"/>
    <mergeCell ref="A34:B34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headerFooter alignWithMargins="0">
    <oddHeader>&amp;R7. melléklet a 7/2015.(V.01.) önk. rendelethez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TITKARSAG_2</cp:lastModifiedBy>
  <cp:lastPrinted>2015-04-28T13:31:04Z</cp:lastPrinted>
  <dcterms:created xsi:type="dcterms:W3CDTF">2005-02-03T09:30:35Z</dcterms:created>
  <dcterms:modified xsi:type="dcterms:W3CDTF">2015-04-30T07:16:15Z</dcterms:modified>
  <cp:category/>
  <cp:version/>
  <cp:contentType/>
  <cp:contentStatus/>
</cp:coreProperties>
</file>