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firstSheet="9" activeTab="20"/>
  </bookViews>
  <sheets>
    <sheet name="Előterjesztés" sheetId="1" r:id="rId1"/>
    <sheet name="költségv.rendelet" sheetId="2" r:id="rId2"/>
    <sheet name="Bevétel" sheetId="3" r:id="rId3"/>
    <sheet name="Bevétel1a" sheetId="4" r:id="rId4"/>
    <sheet name="Bevétel1b" sheetId="5" r:id="rId5"/>
    <sheet name="Kiadás2" sheetId="6" r:id="rId6"/>
    <sheet name="Kiadás2a" sheetId="7" r:id="rId7"/>
    <sheet name="Kiadás2b" sheetId="8" r:id="rId8"/>
    <sheet name="Átadott pe.3" sheetId="9" r:id="rId9"/>
    <sheet name="Átadott pe3a" sheetId="10" r:id="rId10"/>
    <sheet name="Beruházás4" sheetId="11" r:id="rId11"/>
    <sheet name="Szlovák5" sheetId="12" r:id="rId12"/>
    <sheet name="Tartalék6" sheetId="13" r:id="rId13"/>
    <sheet name="KV7" sheetId="14" r:id="rId14"/>
    <sheet name="KV8" sheetId="15" r:id="rId15"/>
    <sheet name="KV9" sheetId="16" r:id="rId16"/>
    <sheet name="KV10" sheetId="17" r:id="rId17"/>
    <sheet name="KV11" sheetId="18" r:id="rId18"/>
    <sheet name="KV12" sheetId="19" r:id="rId19"/>
    <sheet name="KV13" sheetId="20" r:id="rId20"/>
    <sheet name="KV14" sheetId="21" r:id="rId21"/>
  </sheets>
  <definedNames/>
  <calcPr fullCalcOnLoad="1"/>
</workbook>
</file>

<file path=xl/sharedStrings.xml><?xml version="1.0" encoding="utf-8"?>
<sst xmlns="http://schemas.openxmlformats.org/spreadsheetml/2006/main" count="1518" uniqueCount="587">
  <si>
    <t>1.</t>
  </si>
  <si>
    <t>2.</t>
  </si>
  <si>
    <t>5.</t>
  </si>
  <si>
    <t>Sorszám</t>
  </si>
  <si>
    <t>Megnevezés</t>
  </si>
  <si>
    <t>Dologi kiadások</t>
  </si>
  <si>
    <t>Felhalmozási kiadások</t>
  </si>
  <si>
    <t>3.</t>
  </si>
  <si>
    <t>Ö S S Z E S E N :</t>
  </si>
  <si>
    <t>Polgármesteri Hivatal igazgatás</t>
  </si>
  <si>
    <t>Belvízelvezető csatornák</t>
  </si>
  <si>
    <t>BERUHÁZÁSOK ÖSSZESEN</t>
  </si>
  <si>
    <t>FELHALMOZÁSI KIADÁS ÖSSZESEN:</t>
  </si>
  <si>
    <t>Testedző Egyesület</t>
  </si>
  <si>
    <t>Polgári Védelmi Pság. támogatása</t>
  </si>
  <si>
    <t>Polgárőrség támogatása</t>
  </si>
  <si>
    <t>Kézilabda Klub</t>
  </si>
  <si>
    <t>Kondorosi Atléták</t>
  </si>
  <si>
    <t>Kick Boksz</t>
  </si>
  <si>
    <t>Női kézilabda</t>
  </si>
  <si>
    <t>cél megnevezése</t>
  </si>
  <si>
    <t>ÁLTALÁNOS TARTALÉK</t>
  </si>
  <si>
    <t>Lakásépítésre, felújításra</t>
  </si>
  <si>
    <t>Felhalmozási célú befektetésre</t>
  </si>
  <si>
    <t>Helyi adók</t>
  </si>
  <si>
    <t>Lótenyésztési Egyesület</t>
  </si>
  <si>
    <t>Belvizes támogatás</t>
  </si>
  <si>
    <t>Polgármesteri Hivatal</t>
  </si>
  <si>
    <t>Kondoros Nagyközség Önkormányzat több évre szóló kötelezettségvállalása ezer Ft-ban</t>
  </si>
  <si>
    <t>Lejárat</t>
  </si>
  <si>
    <t>2011. év</t>
  </si>
  <si>
    <t>2012. év</t>
  </si>
  <si>
    <t xml:space="preserve">2013. év </t>
  </si>
  <si>
    <t>2014. év</t>
  </si>
  <si>
    <t>2015. év</t>
  </si>
  <si>
    <t>2011. dec. 31.</t>
  </si>
  <si>
    <t>Tarcsai 1 hiteltörlesztés</t>
  </si>
  <si>
    <t>2015. márc. 30.</t>
  </si>
  <si>
    <t>Tarcsai 2 hiteltörlesztés</t>
  </si>
  <si>
    <t>Piac hiteltörlesztés</t>
  </si>
  <si>
    <t>2011. dec. 30.</t>
  </si>
  <si>
    <t>Csárda hiteltörlesztés</t>
  </si>
  <si>
    <t>2014. június 30.</t>
  </si>
  <si>
    <t>Hősök tere felújítás hiteltörlesztés</t>
  </si>
  <si>
    <t>HITELEK ÖSSZESEN</t>
  </si>
  <si>
    <t>KÖTELEZETTSÉGEK ÖSSZ:</t>
  </si>
  <si>
    <t>Összesen</t>
  </si>
  <si>
    <t>BEVÉTELEK</t>
  </si>
  <si>
    <t>KIADÁSOK</t>
  </si>
  <si>
    <t>Személyi kiadások</t>
  </si>
  <si>
    <t>Intézményi működési bevételek</t>
  </si>
  <si>
    <t>Kommunális adó</t>
  </si>
  <si>
    <t>Iparűzési adó</t>
  </si>
  <si>
    <t>2.2.</t>
  </si>
  <si>
    <t>Termőföld bérbead.jöv.adó</t>
  </si>
  <si>
    <t>Helyben maradó SZJA</t>
  </si>
  <si>
    <t>Gépjárműadó</t>
  </si>
  <si>
    <t>2.3.</t>
  </si>
  <si>
    <t>Átengedett központi adók</t>
  </si>
  <si>
    <t>2.4.</t>
  </si>
  <si>
    <t>Bírságok, pótlékok és egyéb sajátos bevételek</t>
  </si>
  <si>
    <t>Önkormányzatok sajátos működési bevételei</t>
  </si>
  <si>
    <t>I.</t>
  </si>
  <si>
    <t>MŰKÖDÉSI BEVÉTELEK ÖSSZESEN</t>
  </si>
  <si>
    <t>1.1.</t>
  </si>
  <si>
    <t>1.2.</t>
  </si>
  <si>
    <t>Normatív kötött felhasználású támogatások</t>
  </si>
  <si>
    <t>Önkormányzatok költségvetési támogatása</t>
  </si>
  <si>
    <t>II.</t>
  </si>
  <si>
    <t>TÁMOGATÁSOK ÖSSZESEN</t>
  </si>
  <si>
    <t>Tárgyi eszközök, immateriális javak értékesítése</t>
  </si>
  <si>
    <t>Önkormányzatok sajátos felhalmozási és tőkebev.</t>
  </si>
  <si>
    <t>Pénzügyi befektetések bevételei</t>
  </si>
  <si>
    <t>III.</t>
  </si>
  <si>
    <t>FELHALMOZÁSI ÉS TŐKE JELLEGŰ BEVÉTELEK ÖSSZESEN</t>
  </si>
  <si>
    <t xml:space="preserve">Támogatásértékű működési bevétel </t>
  </si>
  <si>
    <t>Támogatásértékű felhalmozási bevétel</t>
  </si>
  <si>
    <t>IV.</t>
  </si>
  <si>
    <t>TÁMOGATÁSÉRTÉKŰ BEVÉTEL ÖSSZESEN</t>
  </si>
  <si>
    <t>Működési célú pénzeszköz átvétel államházt.kívülről</t>
  </si>
  <si>
    <t>Felhalmozási célú pénzeszköz átvétel</t>
  </si>
  <si>
    <t>V.</t>
  </si>
  <si>
    <t>VÉGLEGESEN ÁTVETT PÉNZESZK. ÖSSZESEN</t>
  </si>
  <si>
    <t>TÁMOGATÁSI KÖLCSÖNÖK VISSZATÉRÜLÉSE, IGÉNYBEVÉTELE, ÉRTÉKPAPÍROK KIBOCSÁTÁSÁNAK BEVÉTELE ÖSSZESEN</t>
  </si>
  <si>
    <t>Működési célú hitel felvétele</t>
  </si>
  <si>
    <t>Felhalmozási célú hitel felvétele</t>
  </si>
  <si>
    <t>VII.</t>
  </si>
  <si>
    <t>Előző évi előirányzat-maradvány,pénzmaradvány igénybevét.</t>
  </si>
  <si>
    <t>VIII.</t>
  </si>
  <si>
    <t>PÉNZFORG.NÉLKÜLI BEVÉTELEK ÖSSZESEN</t>
  </si>
  <si>
    <t>BEVÉTEL ÖSSZESEN</t>
  </si>
  <si>
    <t>Munkaadókat terhelő járulékok</t>
  </si>
  <si>
    <t>Ellátottak pénzbeli juttatása</t>
  </si>
  <si>
    <t>Működési kiadások összesen</t>
  </si>
  <si>
    <t>Felhalmozási kiadások összesen</t>
  </si>
  <si>
    <t>Civil szervezetek egyéb támogatása</t>
  </si>
  <si>
    <t>Úszótanfolyam</t>
  </si>
  <si>
    <t>Vöröskereszt</t>
  </si>
  <si>
    <t>Közbiztonsági Alapítvány</t>
  </si>
  <si>
    <t>Kat.és Polg. Védelmi Szövetség</t>
  </si>
  <si>
    <t>Működési kiadások</t>
  </si>
  <si>
    <t>Működési célú tartalék</t>
  </si>
  <si>
    <t>Fejlesztési kiadások</t>
  </si>
  <si>
    <t>Fejlesztési célú tartalék</t>
  </si>
  <si>
    <t>Polgármesteri Hivatal egyéb</t>
  </si>
  <si>
    <t>Cím.sz.</t>
  </si>
  <si>
    <t>Alcím.sz.</t>
  </si>
  <si>
    <t>Jogcím.csop.sz.</t>
  </si>
  <si>
    <t>Előir.  csop.sz.</t>
  </si>
  <si>
    <t>Cím, alcím, jogcím</t>
  </si>
  <si>
    <t>Finanszírozási kiadások</t>
  </si>
  <si>
    <t>Tűzoltó Egyesület</t>
  </si>
  <si>
    <t>Működési célú pénzeszköz átadás</t>
  </si>
  <si>
    <t>Képviselői Keret</t>
  </si>
  <si>
    <t>Bursa Hungarica</t>
  </si>
  <si>
    <t xml:space="preserve">Szlovák Önkormányzat </t>
  </si>
  <si>
    <t>Társadalmi szervezetek támogatása</t>
  </si>
  <si>
    <t>Fejlesztések</t>
  </si>
  <si>
    <t>MŰKÖDÉSI PÉNZESZK.ÁTAD.,TÁMOGATÁSOK ÖSSZESEN</t>
  </si>
  <si>
    <t>Tám.ért.pe átadások</t>
  </si>
  <si>
    <t>Működési célú péneszköz átadás</t>
  </si>
  <si>
    <t>Mindösszesen</t>
  </si>
  <si>
    <t>Felhalmozási célú pénzeszköz átadás</t>
  </si>
  <si>
    <t>Tám.ért.felhalmozási pe átadás</t>
  </si>
  <si>
    <t>Tám.ért.felhalmozási pe átadások</t>
  </si>
  <si>
    <t>Felhalmozási célú péneszköz átadás</t>
  </si>
  <si>
    <t>Központosított előirányzatok</t>
  </si>
  <si>
    <t>Véglegesen átvett pénzeszközök</t>
  </si>
  <si>
    <t>8.</t>
  </si>
  <si>
    <t xml:space="preserve">Pénzforg.nélküli bevételek  </t>
  </si>
  <si>
    <t xml:space="preserve">Pénzforg.nélküli bevételek összesen </t>
  </si>
  <si>
    <t>KIADÁSOK ÖSSZESEN</t>
  </si>
  <si>
    <t>Jogcím. csop.sz.</t>
  </si>
  <si>
    <t>Előir.cs.sz.</t>
  </si>
  <si>
    <t>VI.</t>
  </si>
  <si>
    <t>Kamatfizetés</t>
  </si>
  <si>
    <t>Támogatási keret</t>
  </si>
  <si>
    <t>Felhalmozási célú pe átadás</t>
  </si>
  <si>
    <t xml:space="preserve">    ebből kamatbevételek</t>
  </si>
  <si>
    <t>Érdekeltségi hozzájárulás</t>
  </si>
  <si>
    <t>Munkaadókat terhelő befizetések</t>
  </si>
  <si>
    <t>Támogatásértékű pénzeszköz átadás</t>
  </si>
  <si>
    <t>Társ.szoc. Juttatás</t>
  </si>
  <si>
    <t>Fellhalmozási hiteltörlesztés</t>
  </si>
  <si>
    <t>Felújítások</t>
  </si>
  <si>
    <t>Tám.ért.felh.pe átadás</t>
  </si>
  <si>
    <t>Viziközmű Társulat kezességvállalás</t>
  </si>
  <si>
    <t>Tám.ért.pe átadás</t>
  </si>
  <si>
    <t>Őr utca útépítés</t>
  </si>
  <si>
    <t>Támogatásértékű bevétel</t>
  </si>
  <si>
    <t>Támogatásértékű működési bevétel</t>
  </si>
  <si>
    <t>2.2.1.</t>
  </si>
  <si>
    <t>2.2.2.</t>
  </si>
  <si>
    <t>2.4.1.</t>
  </si>
  <si>
    <t>2.4.2.</t>
  </si>
  <si>
    <t>2.4.3.</t>
  </si>
  <si>
    <t>Támogatásértékű bevétel összesen</t>
  </si>
  <si>
    <t>4.</t>
  </si>
  <si>
    <t>Települési Szolgáltató Intézmény</t>
  </si>
  <si>
    <t>Felújítások összesen</t>
  </si>
  <si>
    <t>Teszi</t>
  </si>
  <si>
    <t>Körösszögi Többcélú Társulás</t>
  </si>
  <si>
    <t>2016. év</t>
  </si>
  <si>
    <t>Cím.sz</t>
  </si>
  <si>
    <t>Alcím.sz</t>
  </si>
  <si>
    <t>Jogcím.csop.sz</t>
  </si>
  <si>
    <t>Előir.  csop.sz</t>
  </si>
  <si>
    <t>Belvízrendezés az élhetőbb településekért"Komplex belvízrend. Program</t>
  </si>
  <si>
    <t>Noe, gyermeknap</t>
  </si>
  <si>
    <t>Kondorosért Alapítvány</t>
  </si>
  <si>
    <t>SZJA jövedelemkülönbség mérséklés</t>
  </si>
  <si>
    <t>Csárda nádfedeles felújítás</t>
  </si>
  <si>
    <t>Ovosi rendelő felújítása</t>
  </si>
  <si>
    <t>Szennyvízmennyiség mérőműszer vásárlása</t>
  </si>
  <si>
    <t>Többsincs Bölcsőde bővítése eszkzbeszerzéssel, új szolgáltatások bevezetésével</t>
  </si>
  <si>
    <t>Települési szeméttelep-rekultivációs program a Körös-szögben</t>
  </si>
  <si>
    <t>Szennyvízhálózat bővítés és az ehhez szükséges kapacitás és hatékonyság növ. A meglévő szennyvíztisztító telepen I. forduló</t>
  </si>
  <si>
    <t>Hosszúlejáratú hitelek kamatai és kezelési költségei</t>
  </si>
  <si>
    <t xml:space="preserve">Költségvetési szerv </t>
  </si>
  <si>
    <t>Megnevezése</t>
  </si>
  <si>
    <t>rész.m.i.</t>
  </si>
  <si>
    <t>össz.</t>
  </si>
  <si>
    <t>telj.mi.</t>
  </si>
  <si>
    <t>Közh., Közc., egyéb</t>
  </si>
  <si>
    <t>fogl./fő/</t>
  </si>
  <si>
    <t>létsz./fő</t>
  </si>
  <si>
    <t>Petőfi István Ált.Isk.Diákotthon és Alapf. M. I.</t>
  </si>
  <si>
    <t>Többsincs Óvoda és Bölcsőde</t>
  </si>
  <si>
    <t>Dérczy Ferenc Könyvtár és Közműv.I.</t>
  </si>
  <si>
    <t>Önkormányzat összesen:</t>
  </si>
  <si>
    <t>Szlovák Önkormányzat önköm.támogatása</t>
  </si>
  <si>
    <t>Szlovák Önkormányzat általános támogatása</t>
  </si>
  <si>
    <t>Kötvényből, felhalmozási kiadásra</t>
  </si>
  <si>
    <t>Biomassza felhasználás vizsgálata</t>
  </si>
  <si>
    <t>Egyéb működési célú céltartalék</t>
  </si>
  <si>
    <t>2.5.</t>
  </si>
  <si>
    <t>1.3.</t>
  </si>
  <si>
    <t>Felhalmozási kamatfizetés</t>
  </si>
  <si>
    <t>Általános tartalék</t>
  </si>
  <si>
    <t>Működési céltartalék</t>
  </si>
  <si>
    <t>1.9.1.</t>
  </si>
  <si>
    <t>Kibocsátott kötvény utáni kamat és tőke visszafizetési kötelezettség</t>
  </si>
  <si>
    <t xml:space="preserve">2010. tervezett </t>
  </si>
  <si>
    <t>2017. év</t>
  </si>
  <si>
    <t>Normatív állami támogatások</t>
  </si>
  <si>
    <t>Szabadság utcában található park életrekeltése</t>
  </si>
  <si>
    <t>Belvízrendezés az élhetőbb településekért „Komplex belvízrendezési program megvalósítása a belterületen és a csatlakozó társulati csatornán „I. ütem”” című kiemelt projekt</t>
  </si>
  <si>
    <t>Szabadság utcai útfelújítás</t>
  </si>
  <si>
    <t xml:space="preserve">Működési bevételek </t>
  </si>
  <si>
    <t>prémium év</t>
  </si>
  <si>
    <t>ösztöndíjas</t>
  </si>
  <si>
    <t>bevételeinek és kiadásainak eredeti előirányzat mérlege</t>
  </si>
  <si>
    <t>Működési bevételek</t>
  </si>
  <si>
    <t>Személyi juttatás</t>
  </si>
  <si>
    <t>Munkaadót terhelő járulék</t>
  </si>
  <si>
    <t>Dologi kiadás</t>
  </si>
  <si>
    <t>Ellátottak pénzbeli juttatásai</t>
  </si>
  <si>
    <t>Tám.ért.műk.bevétel</t>
  </si>
  <si>
    <t>Műk.célú pe átadás</t>
  </si>
  <si>
    <t>Működésre átvett pénz</t>
  </si>
  <si>
    <t>Társ.szoc.</t>
  </si>
  <si>
    <t>Tartalék</t>
  </si>
  <si>
    <t>Pénzmaradvány</t>
  </si>
  <si>
    <t>Működési hitel</t>
  </si>
  <si>
    <t>Mindösszesen működés</t>
  </si>
  <si>
    <t>Fejlesztési bevételek</t>
  </si>
  <si>
    <t>Felhalmozási és tőke jellegű bev.</t>
  </si>
  <si>
    <t>Felújítási kiadások</t>
  </si>
  <si>
    <t>Kölcsönök visszatérülése</t>
  </si>
  <si>
    <t>Felhalm.célú pe. átadás</t>
  </si>
  <si>
    <t>Fejlesztési célú támogatás</t>
  </si>
  <si>
    <t>Támogatásértékő pe. átadás</t>
  </si>
  <si>
    <t>Felhalmozási hiteltörlesztés</t>
  </si>
  <si>
    <t>Tám.ért.felhalmozási bevétel</t>
  </si>
  <si>
    <t>Felhalmozásra átvett pénz</t>
  </si>
  <si>
    <t>Hosszúlejáratú hitel kamata</t>
  </si>
  <si>
    <t>Lakáshoz jutás normatíva</t>
  </si>
  <si>
    <t>Felhalmozási ÁFA visszatérülése</t>
  </si>
  <si>
    <t>Felhalmozási hitel</t>
  </si>
  <si>
    <t>Mindösszesen felhalmozás</t>
  </si>
  <si>
    <t>Támogatások</t>
  </si>
  <si>
    <t>Támogatásértékű bevételek</t>
  </si>
  <si>
    <t>Hitelek</t>
  </si>
  <si>
    <t>Pénzforgalom nélküli bevételek</t>
  </si>
  <si>
    <t>Finanszírozási kiadások összesen</t>
  </si>
  <si>
    <t>január</t>
  </si>
  <si>
    <t>február</t>
  </si>
  <si>
    <t>márc.</t>
  </si>
  <si>
    <t>áprl.</t>
  </si>
  <si>
    <t>május</t>
  </si>
  <si>
    <t>június</t>
  </si>
  <si>
    <t>július</t>
  </si>
  <si>
    <t>aug.</t>
  </si>
  <si>
    <t>szept.</t>
  </si>
  <si>
    <t>okt.</t>
  </si>
  <si>
    <t>nov.</t>
  </si>
  <si>
    <t>dec.</t>
  </si>
  <si>
    <t>április</t>
  </si>
  <si>
    <t>október</t>
  </si>
  <si>
    <t>összesen</t>
  </si>
  <si>
    <t>Petőfi István Ált. Iskola</t>
  </si>
  <si>
    <t>Települési Szolgáltató Int.</t>
  </si>
  <si>
    <t>Önálló Int. összesen:</t>
  </si>
  <si>
    <t>Dérczy Ferenc Könytár</t>
  </si>
  <si>
    <t>Részben önálló Int. összesen:</t>
  </si>
  <si>
    <t>Támogatás összesen:</t>
  </si>
  <si>
    <t>magánszemélyek kommunális adója</t>
  </si>
  <si>
    <t>Adóelengedés</t>
  </si>
  <si>
    <t>Adókedvezmény</t>
  </si>
  <si>
    <t>Egyéb</t>
  </si>
  <si>
    <t>A támogatás kedvezményezettje</t>
  </si>
  <si>
    <t>jogcíme (jellege)</t>
  </si>
  <si>
    <t>mértéke %</t>
  </si>
  <si>
    <t>összege    e Ft</t>
  </si>
  <si>
    <t>összege     e Ft</t>
  </si>
  <si>
    <t>e Ft</t>
  </si>
  <si>
    <t>Adózók</t>
  </si>
  <si>
    <t>1. Komm.beruházás miatti mentesség</t>
  </si>
  <si>
    <t>2. 70 éven felüliek mentessége</t>
  </si>
  <si>
    <t>3. Adóméltányossági kérelmek</t>
  </si>
  <si>
    <t>Ö s s z e s e n :</t>
  </si>
  <si>
    <t>összege   e Ft</t>
  </si>
  <si>
    <t>1/ Komm. beruházás miatti mentességek</t>
  </si>
  <si>
    <t>2/ 70 éven felüliek mentessége</t>
  </si>
  <si>
    <t>3/ Adóméltányossági kérelmek</t>
  </si>
  <si>
    <t>PH igazgatás</t>
  </si>
  <si>
    <t>PH egyéb</t>
  </si>
  <si>
    <t>Bér</t>
  </si>
  <si>
    <t>Munkaadói járulék</t>
  </si>
  <si>
    <t>Ellátottak pénzbeli jutt.</t>
  </si>
  <si>
    <t>Szoc.ellátás</t>
  </si>
  <si>
    <t>Támogatás ért.pe átadás</t>
  </si>
  <si>
    <t>Működési pe átadás</t>
  </si>
  <si>
    <t>Működési tartalék</t>
  </si>
  <si>
    <t>Műk.kiadás összesen</t>
  </si>
  <si>
    <t>Felhalmozási kamat</t>
  </si>
  <si>
    <t>felhalm.c pe átadás</t>
  </si>
  <si>
    <t>Felújítás</t>
  </si>
  <si>
    <t xml:space="preserve">Felhalmozás </t>
  </si>
  <si>
    <t>Felhalmozási tartalék</t>
  </si>
  <si>
    <t>Felhalmozási kiadás</t>
  </si>
  <si>
    <t>Kiadás mindösszesen</t>
  </si>
  <si>
    <t>Működési bevétel</t>
  </si>
  <si>
    <t>Felhalmozási és tőke jellegű bevétel</t>
  </si>
  <si>
    <t>Támogatási kölcsönök</t>
  </si>
  <si>
    <t>Bevétel összesen</t>
  </si>
  <si>
    <t>Finanszírozás</t>
  </si>
  <si>
    <t>Petőfi Ált.Iskola</t>
  </si>
  <si>
    <t>Többsincs Óvoda</t>
  </si>
  <si>
    <t>Dérczy Ferenc Könyvtár</t>
  </si>
  <si>
    <t>Kardos</t>
  </si>
  <si>
    <t>Szlovák Önkormányzat</t>
  </si>
  <si>
    <t>Cím sz</t>
  </si>
  <si>
    <t>Alcím sz.</t>
  </si>
  <si>
    <t>Jogc.cs.sz.</t>
  </si>
  <si>
    <t>Előir.csop.sz.</t>
  </si>
  <si>
    <t>Kiem.ei.sz.</t>
  </si>
  <si>
    <t>Előir.sz.</t>
  </si>
  <si>
    <t xml:space="preserve">    ebből kamatbevétel</t>
  </si>
  <si>
    <t>Felhalmozási és tőke jellegű bevételek</t>
  </si>
  <si>
    <t>Pénzügyi befektetések eredményei, realizált árf.nyereség</t>
  </si>
  <si>
    <t>FELHALMOZÁSI ÉS TŐKE JELLEGŰ BEVÉTELEK</t>
  </si>
  <si>
    <t xml:space="preserve">Hitelek  </t>
  </si>
  <si>
    <t>POLGÁRMESTERI HIVATAL BEVÉTEL ÖSSZESEN</t>
  </si>
  <si>
    <t>1.a</t>
  </si>
  <si>
    <t>Működési célú pénzeszköz átvétel</t>
  </si>
  <si>
    <t>Kardos összesen:</t>
  </si>
  <si>
    <t>2.3.1.</t>
  </si>
  <si>
    <t>Talajterhelési díjbevétel</t>
  </si>
  <si>
    <t xml:space="preserve">Támogatások  </t>
  </si>
  <si>
    <t>Normatív támogatások</t>
  </si>
  <si>
    <t xml:space="preserve">Központosított előirányzatok </t>
  </si>
  <si>
    <t>Fejlesztési célú támogatások</t>
  </si>
  <si>
    <t>Jövedelempótló támogatás</t>
  </si>
  <si>
    <t xml:space="preserve">IV. </t>
  </si>
  <si>
    <t>POLGÁRMESTERI HIVATAL EGYÉB BEVÉTEL ÖSSZESEN</t>
  </si>
  <si>
    <t>SZLOVÁK ÖNKORMÁNYZAT ÖSSZESEN</t>
  </si>
  <si>
    <t>Felhalmozási célú péneszköz átvétel</t>
  </si>
  <si>
    <t>TÖBBSINCS ÓVODA ÖSSZESEN</t>
  </si>
  <si>
    <t>DÉRCZY FERENC KÖNYVTÁR ÖSSZESEN</t>
  </si>
  <si>
    <t>Petőfi István Általános Iskola</t>
  </si>
  <si>
    <t>PÉNZFORGALOM NÉLKÜLI BEVÉTELEK ÖSSZESEN</t>
  </si>
  <si>
    <t>PETŐFI ISTVÁN ÁLT.ISKOLA ÖSSZESEN</t>
  </si>
  <si>
    <t>TELEPÜLÉSI SZOLGÁLTATÓ INTÉZMÉNY ÖSSZESEN</t>
  </si>
  <si>
    <t>Véglegesen Átvett pénzeszközök</t>
  </si>
  <si>
    <t>BEVÉTELEK ÖSSZESEN</t>
  </si>
  <si>
    <t>Megnevezési jogcím</t>
  </si>
  <si>
    <t>Önkormányzati igazgatási tevékenység</t>
  </si>
  <si>
    <t>ebből - átszámlázott szolgáltatás</t>
  </si>
  <si>
    <t>Kötvénykibocsátás árfolyamnyeresége</t>
  </si>
  <si>
    <t>Kistérségtől átvett pénzeszköz</t>
  </si>
  <si>
    <t>Kardos hozzájárulása Óvoda működéséhez</t>
  </si>
  <si>
    <t>Kardos hozzájárulása Iskola működéséhez</t>
  </si>
  <si>
    <t>Kardos hozzájárulása körjegyzőséghez</t>
  </si>
  <si>
    <t>Támogatás értékű működési bevétel</t>
  </si>
  <si>
    <t>Támogatás értékű felhalmozási bevétel</t>
  </si>
  <si>
    <t>Működési célú pénzmaradvány</t>
  </si>
  <si>
    <t>Felhalmozási célú pénzmaradvány</t>
  </si>
  <si>
    <t>HITELEK, HOSSZÚ LEJÁRATRA KIBOCSÁTOTT KÖTVÉNY  ÖSSZESEN</t>
  </si>
  <si>
    <t>Belvizes, lakásvásárlási kölcsönök</t>
  </si>
  <si>
    <t>Tartósan adott kölcsönök</t>
  </si>
  <si>
    <t xml:space="preserve">Polgármesteri Hivatal </t>
  </si>
  <si>
    <t>Munkaadókat terh.bef.köt.</t>
  </si>
  <si>
    <t>Tám.ért.pe.átadás</t>
  </si>
  <si>
    <t>Működési célú pe.átadás</t>
  </si>
  <si>
    <t>Társ.szoc.juttatás</t>
  </si>
  <si>
    <t>Kamatfizetési kötelezettség</t>
  </si>
  <si>
    <t xml:space="preserve">Polgármesteri Hivatal egyéb </t>
  </si>
  <si>
    <t>6.</t>
  </si>
  <si>
    <t>Polg. Hivatal és részben önálló intézm.</t>
  </si>
  <si>
    <t>Működési kiadások mindösszesen</t>
  </si>
  <si>
    <t>Tám.ért.felhalm.pe. Átadás</t>
  </si>
  <si>
    <t>Felhalm.célú pe.átadás</t>
  </si>
  <si>
    <t>Felhalmozási kamatfizetési kötelez.</t>
  </si>
  <si>
    <t>Támog.ért.felhalm.célú pe átadás</t>
  </si>
  <si>
    <t>Felhalmozási célú pe. átadás</t>
  </si>
  <si>
    <t>Felhalmoz.kiadások mindösszesen</t>
  </si>
  <si>
    <t>Kiadások összesen:</t>
  </si>
  <si>
    <t>Polg.Hivatal személyi kiadásai</t>
  </si>
  <si>
    <t>Kardos személyi kiadása</t>
  </si>
  <si>
    <t>Polgármesteri Hivatal munkadók.terh.jár</t>
  </si>
  <si>
    <t>Kardos munkaadókat terh.jár.</t>
  </si>
  <si>
    <t>Munkaadót terhelő járulékok</t>
  </si>
  <si>
    <t>Polg.Hivatal dologi kiadása</t>
  </si>
  <si>
    <t>Kardos dologi kiadása</t>
  </si>
  <si>
    <t>Körös-szögi Többcélú Társ. Támogatása</t>
  </si>
  <si>
    <t>Tám.ért.műk.pe átadás</t>
  </si>
  <si>
    <t>Működési célú pe átadás</t>
  </si>
  <si>
    <t>Támogatás értékű felhalm.pe.átadás</t>
  </si>
  <si>
    <t>Felhalm.hiteltörlesztés</t>
  </si>
  <si>
    <t>ÖSSZES KIADÁS</t>
  </si>
  <si>
    <t>Körös-völgyi Hulladékgazdálkodási Rekultivációs Önk.Társ.</t>
  </si>
  <si>
    <t>Előző évi működési célú pénzmaradvány igénybevét.</t>
  </si>
  <si>
    <t>Előző évi felhalmozási célú pénzmaradvány igénybvét. Igénybevét.</t>
  </si>
  <si>
    <t>ebből kamatbevétel</t>
  </si>
  <si>
    <t>Bérleti díj ÁFA</t>
  </si>
  <si>
    <t>pótlékok, bírságok egyéb sajátos bevételek</t>
  </si>
  <si>
    <t>Sajátos működési bevételek</t>
  </si>
  <si>
    <t>Normatív állami támogatás</t>
  </si>
  <si>
    <t>Központosított előirányzat</t>
  </si>
  <si>
    <t>Normatív kötött felhasználású támogatás</t>
  </si>
  <si>
    <t>Felhalm.célú pe. Átvétel</t>
  </si>
  <si>
    <t>Körös-völgyi Hulladékgazdálkodási Önk.Társ.</t>
  </si>
  <si>
    <t>KÖRÖS-VÖLGYI HULLADÉKGAZD.ÖNK.TÁRS.ÖSSZESEN:</t>
  </si>
  <si>
    <t>Ápolási díj járuléka</t>
  </si>
  <si>
    <t>Közmunka személyi kiadása</t>
  </si>
  <si>
    <t>Közmunka járuléka</t>
  </si>
  <si>
    <t>Egyéb dologi kiadások</t>
  </si>
  <si>
    <t>Dél-Alföldi ivóvízjavító program tám.</t>
  </si>
  <si>
    <t>Társadalmi szervek támogatása</t>
  </si>
  <si>
    <t xml:space="preserve">Felhalm.célú pe.átadás </t>
  </si>
  <si>
    <t>Szoc.pénzbeli ellátások</t>
  </si>
  <si>
    <t>Felhalm.célú kamatfizetési köt.</t>
  </si>
  <si>
    <t>HÉRA Alapítvány támogatása</t>
  </si>
  <si>
    <t>Számítógép vásárlás</t>
  </si>
  <si>
    <t>Szlovák önk . Általános tartalék</t>
  </si>
  <si>
    <t>REKU. Működési céltartalék</t>
  </si>
  <si>
    <t>Előző évi  műk.előirányzat-maradvány,pénzmaradvány igénybevét.</t>
  </si>
  <si>
    <t>Előző évi műk.előirányzat-maradvány,pénzmaradvány igénybevét.</t>
  </si>
  <si>
    <t>Előző évi műk.célú előirányzat-maradvány,pénzmaradvány igénybevét.</t>
  </si>
  <si>
    <t>Előző évi felhalm.célú előirányzat-maradvány,pénzmaradvány igénybevét.</t>
  </si>
  <si>
    <t>Dél-Alföldi ivóvízjavító program tám.alapítói vagyon</t>
  </si>
  <si>
    <t>Belvízrendezési program önk.i hjárulások</t>
  </si>
  <si>
    <t>Szeméttelep rekultivációs programhoz önk.-i hozzájár.</t>
  </si>
  <si>
    <t>Hősök utcai járda biztonságosan használhatóvá tétele</t>
  </si>
  <si>
    <t>Mindösszesen:</t>
  </si>
  <si>
    <t>Mindösszesen bevétel:</t>
  </si>
  <si>
    <t>Mindösszesen kiadás:</t>
  </si>
  <si>
    <t>Iciri-Piciri Alapítvány (EMVA) játszótér kialakítás kezességvállalás</t>
  </si>
  <si>
    <t>Nyertes pályázatok önerővállalás</t>
  </si>
  <si>
    <t>önerő</t>
  </si>
  <si>
    <r>
      <t xml:space="preserve">DAOP-2008-4.1.3/C "Kondoros Többsincs </t>
    </r>
    <r>
      <rPr>
        <b/>
        <sz val="10"/>
        <rFont val="Arial"/>
        <family val="2"/>
      </rPr>
      <t>Bölcsőde</t>
    </r>
    <r>
      <rPr>
        <sz val="10"/>
        <rFont val="Arial"/>
        <family val="0"/>
      </rPr>
      <t xml:space="preserve"> gyermeklétszám növelése miatti bővítése eszközbeszerzéssel, új szolgáltatások bevezetésével"</t>
    </r>
  </si>
  <si>
    <t>összesen e Ft</t>
  </si>
  <si>
    <t>MikroVoks EdtR döntéstámogató szoftver, Globomax Kft.</t>
  </si>
  <si>
    <t xml:space="preserve"> Xerox WorkCenter 7242 (fénymásoló/nyomtató) bérleti díja, MMMax Kft.</t>
  </si>
  <si>
    <t xml:space="preserve"> Xerox WorkCenter M24 (fénymásoló/nyomtató) bérleti díja, MMMax Kft.</t>
  </si>
  <si>
    <t>KONDOROS NK. ÖNKORMÁNYZAT 2011. ÉVI KÖLTSÉGVETÉSE</t>
  </si>
  <si>
    <t>Az önkormányzat költségvetési főösszege bevételi forrásonként</t>
  </si>
  <si>
    <t>Kondoros Nk. Önkormányzat 2011. évi bevételei intézményenként</t>
  </si>
  <si>
    <t xml:space="preserve">Kondoros Nagyközség Önkormányzat 2011. évi költségvetése </t>
  </si>
  <si>
    <t>Polgármesteri Hivatal és ágazatai 2011. évi bevétel</t>
  </si>
  <si>
    <t>Kondoros Nagyközség Önkormányzat 2011. évi költségvetése</t>
  </si>
  <si>
    <t>2011. évi kiadások</t>
  </si>
  <si>
    <t>Kondoros Nagyközség Önkormányzat 2011. évi működési kiadásai</t>
  </si>
  <si>
    <t>Polgármesteri Hivatal és ágazatai 2011. évi kiadásai</t>
  </si>
  <si>
    <t>Működési pénzeszköz átadások, támogatások</t>
  </si>
  <si>
    <t>Felhalmozási pénzeszközátadások, támogatások</t>
  </si>
  <si>
    <t>Fejlesztések és felújítások</t>
  </si>
  <si>
    <t>Szlovák Önkormányzat 2011. évi költségvetése</t>
  </si>
  <si>
    <t>Bevételek és kiadások</t>
  </si>
  <si>
    <t xml:space="preserve">Intézményi működési bevételek </t>
  </si>
  <si>
    <t>Általános- és céltartalék</t>
  </si>
  <si>
    <t>KONDOROS NK. ÖNKORMÁNYZAT 2011. ÉVI ÁLTALÁNOS TARTALÉKA</t>
  </si>
  <si>
    <t>Kondoros Nagyközség Önkormányzatának 2011. évi működési és fejlesztési célú</t>
  </si>
  <si>
    <t>2011. tervezett</t>
  </si>
  <si>
    <t>Foglalkoztatotti létszám inétzményenként</t>
  </si>
  <si>
    <t>DAOP-3.1.1./B-08-2008-0065 Őr utca</t>
  </si>
  <si>
    <t>DAOP-2007-4.1.1,/A-2008-0017 Orvosi rendelő</t>
  </si>
  <si>
    <t>Biogáz</t>
  </si>
  <si>
    <t>Megújuló energia</t>
  </si>
  <si>
    <t>Körösszögi Többcélú Kistérségi Társulás</t>
  </si>
  <si>
    <t>Viziközmű Társulat kezességvállalás (8 éves lejáratra felveendő 227.913.253.- Ft összegű hitel és kamatai)</t>
  </si>
  <si>
    <r>
      <t xml:space="preserve">KEOP-7.2.3.0-/2F/09-2010-0013 "Települési szeméttelep </t>
    </r>
    <r>
      <rPr>
        <b/>
        <sz val="10"/>
        <rFont val="Arial"/>
        <family val="2"/>
      </rPr>
      <t>rekultivációs</t>
    </r>
    <r>
      <rPr>
        <sz val="10"/>
        <rFont val="Arial"/>
        <family val="0"/>
      </rPr>
      <t xml:space="preserve"> program a Körös-szögben"</t>
    </r>
  </si>
  <si>
    <t>nincs önerő 1.383.642 ezer Ft a támogatás</t>
  </si>
  <si>
    <r>
      <t>KEOP-1.2.0/2F/09-2010-0021 Kondoros település s</t>
    </r>
    <r>
      <rPr>
        <b/>
        <sz val="10"/>
        <rFont val="Arial"/>
        <family val="2"/>
      </rPr>
      <t>zennyvízhálózatának</t>
    </r>
    <r>
      <rPr>
        <sz val="10"/>
        <rFont val="Arial"/>
        <family val="0"/>
      </rPr>
      <t xml:space="preserve"> bővítése és az ehhez szükséges kapacitás és hatékonyság növelés a meglévő szennyvíztisztító telepen </t>
    </r>
    <r>
      <rPr>
        <b/>
        <sz val="10"/>
        <rFont val="Arial"/>
        <family val="2"/>
      </rPr>
      <t>2. forduló</t>
    </r>
  </si>
  <si>
    <t>lakossági önerő</t>
  </si>
  <si>
    <r>
      <t xml:space="preserve">138/2008. (x.18.) FVM rendeletet módosító 161/2009 FVM rendelet Kondoros, Hősök u. 23. számú ingatlanon a </t>
    </r>
    <r>
      <rPr>
        <b/>
        <sz val="10"/>
        <rFont val="Arial"/>
        <family val="2"/>
      </rPr>
      <t xml:space="preserve">Művelődési ház konferencia teremmé alakítására </t>
    </r>
    <r>
      <rPr>
        <sz val="10"/>
        <rFont val="Arial"/>
        <family val="0"/>
      </rPr>
      <t>benyújtandó támogatási kérelme</t>
    </r>
  </si>
  <si>
    <t>önerő (Áfa)</t>
  </si>
  <si>
    <r>
      <t xml:space="preserve">DAOP-4.1.3./D-2f-2009-0015 </t>
    </r>
    <r>
      <rPr>
        <b/>
        <sz val="10"/>
        <rFont val="Arial"/>
        <family val="2"/>
      </rPr>
      <t>Körös-szögi Kistérség Szociális és Gyermekjóléti Intézménye alapellátásának komplex fejlesztése, korszerűsítése</t>
    </r>
  </si>
  <si>
    <t>Informatikai infrastruktúra fejlesztése Kondoroson</t>
  </si>
  <si>
    <t>nincs önerő</t>
  </si>
  <si>
    <t>összesen ezer Ft</t>
  </si>
  <si>
    <t>orvosi rendelő eü-i koordinátor</t>
  </si>
  <si>
    <t>Rekultivációs Önk.Társulás</t>
  </si>
  <si>
    <t>Kondoros Nagyközség Önkormányzat intézmények finanszírozási ütemterve</t>
  </si>
  <si>
    <t>Kondoros Nagyközség Önkormányzat 2011. évi közvetett támogatása</t>
  </si>
  <si>
    <t>MAGÁNSZEMÉLYEK KOMMUNÁLIS ADÓJA 2011. ÉVI VÁRHATÓ KÖZVETETT TÁMOGATÁSAI</t>
  </si>
  <si>
    <t>DÉRCZY FERENC KÖNYVTÁR</t>
  </si>
  <si>
    <t xml:space="preserve">Intézmények bevételei és kiadásai </t>
  </si>
  <si>
    <t>KÖRÖS-VÖLGYI HUULLADÉKGAZD.ÖNK.TÁ</t>
  </si>
  <si>
    <t>folyamatban lévő beruházások, fejlesztések</t>
  </si>
  <si>
    <t>sorszám</t>
  </si>
  <si>
    <t>címe</t>
  </si>
  <si>
    <t>kódja</t>
  </si>
  <si>
    <t>összköltség</t>
  </si>
  <si>
    <t>támogatás</t>
  </si>
  <si>
    <t>„Kondoros település szennyvízhálózatának bővítése és az ehhez szükséges kapacitás és hatékonyság növelés a meglévő szennyvíztisztító telepen” 1. forduló</t>
  </si>
  <si>
    <t>KEOP-7.1.2.0-2007-0050</t>
  </si>
  <si>
    <t>„Közutak fejlesztése Kondoros Nagyközség területén”</t>
  </si>
  <si>
    <t>DAOP-3.1.1/B-08-2008-0065</t>
  </si>
  <si>
    <t>„Informatikai infrastruktúra fejlesztése Kondoroson”</t>
  </si>
  <si>
    <t>TIOP-1.1.1-07/1-2008-0287</t>
  </si>
  <si>
    <t>19 517 765.-Ft</t>
  </si>
  <si>
    <t>0.-Ft</t>
  </si>
  <si>
    <t>„Kondorosi háziorvosi rendelő Egészségközponttá alakítása anyag- és energiatakarékos megoldással, új szolgáltatás bevezetésével, munkahelyteremtéssel, széleskörű partneri együttműködésben”</t>
  </si>
  <si>
    <t>DAOP-2007-4.1.1/A-2008-0017</t>
  </si>
  <si>
    <t>„Kondorosi Többsincs Bölcsőde gyermeklétszám növekedése miatti bővítése eszközbeszerzéssel, új szolgáltatások bevezetésével”</t>
  </si>
  <si>
    <t>DAOP-2008-4.1.3./C-2f-2009-0014</t>
  </si>
  <si>
    <t>„A Körös-szögi Kistérség Szociális és Gyermekjóléti Intézménye alapellátásának komplex fejlesztése, bővítése”</t>
  </si>
  <si>
    <t>DAOP-4.1.3/D-2F-2009-0015</t>
  </si>
  <si>
    <t>109 846 526.-Ft, Kondorosra eső támogatási összeg: 22 909 780.-Ft</t>
  </si>
  <si>
    <t>98 861 872.-Ft</t>
  </si>
  <si>
    <t>„Kompetenciafejlesztési projekt megvalósítása Kondoroson”</t>
  </si>
  <si>
    <t>TÁMOP-3.1.4-08/2-2008-0121</t>
  </si>
  <si>
    <t>„Komplex belvízrendezési program megvalósítása a belterületen és a csatlakozó társulati csatornán I. ütem”</t>
  </si>
  <si>
    <t>DAOP-5.2.1/D-2008-0002</t>
  </si>
  <si>
    <t>2 080 607 128.-Ft</t>
  </si>
  <si>
    <t>312 091 069.-Ft (a 16 település összes önereje), 15%</t>
  </si>
  <si>
    <t>1 768 516 059.-Ft</t>
  </si>
  <si>
    <t>Konzorciumi megállapodás alapján Kondorosra eső támogatási rész: 63 709 511.-Ft</t>
  </si>
  <si>
    <t>Kondorosra jutó rész: 11 242 855.-Ft</t>
  </si>
  <si>
    <t>„Valea lui Mihai-Kondoros települések biogáz előállítási lehetőségeinek vizsgálata, tanulmánytervek készítése és a jogi környezet összehasonlítása”</t>
  </si>
  <si>
    <t>HURO/0801/013</t>
  </si>
  <si>
    <t>„Megújuló energia, megújuló közösség”</t>
  </si>
  <si>
    <t>azonosítószám: 2075325954</t>
  </si>
  <si>
    <t>530 721.-Ft</t>
  </si>
  <si>
    <t>„X. Betyárnapok a Kondorosi Csárda mellett”</t>
  </si>
  <si>
    <t>azonosítószám: 2075325000</t>
  </si>
  <si>
    <t>1 857 236.-Ft</t>
  </si>
  <si>
    <t>„Kondoros település szennyvízhálózatának bővítése és az ehhez szükséges kapacitás és hatékonyság növelés a meglévő szennyvíztisztító telepen” 2. forduló</t>
  </si>
  <si>
    <t>KEOP-1.2.0/2F/09-2010-0021</t>
  </si>
  <si>
    <t>1 592 462 638.-Ft</t>
  </si>
  <si>
    <t>228 913 253.-Ft + ÁFA: 318 492 528.-Ft = 547 505 781.-Ft</t>
  </si>
  <si>
    <t>1 045 056 857.-Ft</t>
  </si>
  <si>
    <t>TÁMOP-3.1.5-09/A-2-2010-0177</t>
  </si>
  <si>
    <t>„Települési szeméttelep-rekultivációs program a Körös-szögben”</t>
  </si>
  <si>
    <t>KEOP-2.3.0/2F/09-2010-0013</t>
  </si>
  <si>
    <t>1 525 991 604.-Ft</t>
  </si>
  <si>
    <t>benyújtott, de még el nem bírált pályázatok</t>
  </si>
  <si>
    <t>„Kondoros, Hősök u. 23. számú ingatlanon a Művelődési ház konferencia teremmé alakítására benyújtandó támogatási kérelme.”</t>
  </si>
  <si>
    <t>138/2008. (X. 18.) FVM rendeletet módosító 159/2009 FVM rendelet</t>
  </si>
  <si>
    <t>18 436 764.-Ft</t>
  </si>
  <si>
    <t>4 609 191.-Ft (ÁFA)</t>
  </si>
  <si>
    <t>„Szabványos játszótér kialakítása Kondoroson”</t>
  </si>
  <si>
    <t>135/2008. (X. 18.) FVM rendeletet módosító 161/2009 FVM rendelet</t>
  </si>
  <si>
    <t>24 162 615.-Ft</t>
  </si>
  <si>
    <r>
      <t xml:space="preserve">KONDOROS NK. ÖNKORMÁNYZAT   2011. ÉVI KÖLTSÉGVETÉSE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 CE"/>
        <family val="0"/>
      </rPr>
      <t xml:space="preserve">                                                      </t>
    </r>
  </si>
  <si>
    <t>2011 összköltség</t>
  </si>
  <si>
    <t>2011 önerő</t>
  </si>
  <si>
    <t>2011 támogatás</t>
  </si>
  <si>
    <t>2.730.961.- Ft</t>
  </si>
  <si>
    <t>214.000.- Ft</t>
  </si>
  <si>
    <t>6.458.507.- Ft</t>
  </si>
  <si>
    <t>21.491.977.- Ft</t>
  </si>
  <si>
    <t>8.011.979.- Ft</t>
  </si>
  <si>
    <t>13.479.998.- Ft</t>
  </si>
  <si>
    <t>Összesen: 10 984 654.-Ft, Kondorosra eső önerő: 3.212.000.-Ft</t>
  </si>
  <si>
    <t>22.045.327</t>
  </si>
  <si>
    <t>75.992 euro</t>
  </si>
  <si>
    <t>14.</t>
  </si>
  <si>
    <t>Pedagógusképzés a kondorosi általános iskola tanárainak</t>
  </si>
  <si>
    <t>8.500.000.- Ft</t>
  </si>
  <si>
    <t>Szennyvízhálózat bővítése II. forduló</t>
  </si>
  <si>
    <t>Művelődési ház felújítása</t>
  </si>
  <si>
    <t>Szennyvíz, lakossági pe. Átvétel</t>
  </si>
  <si>
    <t>Körös-völgyi Hulladékgazd.Rek.Önk.Társulás</t>
  </si>
  <si>
    <t>Körösszögi Többcélú Kistérségi Társulás, Szociális és Gyermekjóléti Int.alapellátás pályázati önerő</t>
  </si>
  <si>
    <t>Jelzőlámpa pályázat önerő</t>
  </si>
  <si>
    <t>Jelzőlámpa pályázat</t>
  </si>
  <si>
    <t>Többsincs Bölcsöde</t>
  </si>
  <si>
    <t>Bírságok, pótlékok, egyéb sajátos</t>
  </si>
  <si>
    <t>1. Működési bevétel</t>
  </si>
  <si>
    <t>2. Támogatások</t>
  </si>
  <si>
    <t>3.Támogatásértékű bevételek</t>
  </si>
  <si>
    <t>4. Átvett pénz</t>
  </si>
  <si>
    <t>5. Kölcsönök</t>
  </si>
  <si>
    <t>6.Hitelek</t>
  </si>
  <si>
    <t>7. Pénzmaradvány</t>
  </si>
  <si>
    <t>8. Előző havi záró</t>
  </si>
  <si>
    <t>9. Bevételek összesen (1-7)</t>
  </si>
  <si>
    <t>10. Működési kiadások</t>
  </si>
  <si>
    <t>11. Adósságszolgálat, hitel visszafizetés é kamatfizetési kötelezettség</t>
  </si>
  <si>
    <t>12. Felújítási kiadások</t>
  </si>
  <si>
    <t>13. Fejlesztési kiadások</t>
  </si>
  <si>
    <t>14. Tartalék felhasználása</t>
  </si>
  <si>
    <t>15. Felhal.c.pénzeszköz átadás</t>
  </si>
  <si>
    <t>16. Kiadások összesen (10-15)</t>
  </si>
  <si>
    <t>15. Egyenleg (havi záró pénzállomány 9 és 16 különbsége)</t>
  </si>
  <si>
    <t>EU önerőalap Őr utca</t>
  </si>
  <si>
    <t>Betyár Napok</t>
  </si>
  <si>
    <t>EU Önerő alap Őr utca</t>
  </si>
  <si>
    <t xml:space="preserve">Kondoros Nagyközség Önkormányzat 2011. évi költségvetése                                                                                                           KONDOROS NAGYKÖZSÉG ÖNKORMÁNYZAT </t>
  </si>
  <si>
    <t>Kondoros Nagyk.Önkorm. 2011. évi finanszírozási kiadásai ezer Ft-ban</t>
  </si>
  <si>
    <t>Kondoros Nagyk.Önkorm. 2011. évi felhalmozási kiadásai ezer Ft-ban</t>
  </si>
  <si>
    <t>EURÓPAI UNIÓS TÁMOGATÁSSAL MEGVALÓSULÓ BERUHÁZÁSOK</t>
  </si>
  <si>
    <t xml:space="preserve">KONDOROS NK. ÖNKORMÁNYZAT 2011. ÉVI ELŐIRÁNYZAT FELHASZNÁLÁSI ÜTEMTERVE </t>
  </si>
  <si>
    <t>Kondorosért Alapítvány, IKSZT, kezességvállalás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</si>
</sst>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\.\ d\.;@"/>
    <numFmt numFmtId="165" formatCode="_-* #,##0\ _F_t_-;\-* #,##0\ _F_t_-;_-* &quot;-&quot;??\ _F_t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 CE"/>
      <family val="0"/>
    </font>
    <font>
      <sz val="10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0"/>
      <name val="MS Sans Serif"/>
      <family val="2"/>
    </font>
    <font>
      <b/>
      <i/>
      <sz val="10"/>
      <name val="MS Sans Serif"/>
      <family val="2"/>
    </font>
    <font>
      <b/>
      <sz val="8"/>
      <name val="Arial"/>
      <family val="2"/>
    </font>
    <font>
      <b/>
      <sz val="10"/>
      <name val="MS Sans Serif"/>
      <family val="2"/>
    </font>
    <font>
      <b/>
      <sz val="20"/>
      <name val="Arial"/>
      <family val="2"/>
    </font>
    <font>
      <b/>
      <sz val="12"/>
      <name val="MS Sans Serif"/>
      <family val="0"/>
    </font>
    <font>
      <b/>
      <i/>
      <sz val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0"/>
    </font>
    <font>
      <b/>
      <sz val="12"/>
      <name val="Arial CE"/>
      <family val="0"/>
    </font>
    <font>
      <b/>
      <sz val="14"/>
      <name val="Arial CE"/>
      <family val="0"/>
    </font>
    <font>
      <b/>
      <i/>
      <sz val="14"/>
      <name val="Arial"/>
      <family val="2"/>
    </font>
    <font>
      <b/>
      <sz val="11"/>
      <name val="Arial CE"/>
      <family val="0"/>
    </font>
    <font>
      <sz val="10"/>
      <name val="Arial Rounded MT Bold"/>
      <family val="2"/>
    </font>
    <font>
      <b/>
      <sz val="14"/>
      <name val="Arial Rounded MT Bold"/>
      <family val="2"/>
    </font>
    <font>
      <sz val="9"/>
      <name val="Arial Rounded MT Bold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thin"/>
      <right/>
      <top style="medium"/>
      <bottom style="thin"/>
    </border>
    <border>
      <left/>
      <right style="medium"/>
      <top/>
      <bottom style="medium"/>
    </border>
    <border>
      <left/>
      <right style="medium"/>
      <top/>
      <bottom/>
    </border>
    <border>
      <left/>
      <right/>
      <top style="medium"/>
      <bottom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38" fillId="3" borderId="0" applyNumberFormat="0" applyBorder="0" applyAlignment="0" applyProtection="0"/>
    <xf numFmtId="0" fontId="42" fillId="20" borderId="1" applyNumberFormat="0" applyAlignment="0" applyProtection="0"/>
    <xf numFmtId="0" fontId="44" fillId="21" borderId="2" applyNumberFormat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0" fillId="7" borderId="1" applyNumberFormat="0" applyAlignment="0" applyProtection="0"/>
    <xf numFmtId="0" fontId="43" fillId="0" borderId="6" applyNumberFormat="0" applyFill="0" applyAlignment="0" applyProtection="0"/>
    <xf numFmtId="0" fontId="39" fillId="22" borderId="0" applyNumberFormat="0" applyBorder="0" applyAlignment="0" applyProtection="0"/>
    <xf numFmtId="0" fontId="0" fillId="23" borderId="7" applyNumberFormat="0" applyFont="0" applyAlignment="0" applyProtection="0"/>
    <xf numFmtId="0" fontId="41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Continuous"/>
    </xf>
    <xf numFmtId="0" fontId="3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centerContinuous"/>
    </xf>
    <xf numFmtId="0" fontId="3" fillId="0" borderId="0" xfId="0" applyFont="1" applyFill="1" applyAlignment="1">
      <alignment horizontal="left"/>
    </xf>
    <xf numFmtId="3" fontId="0" fillId="0" borderId="10" xfId="0" applyNumberFormat="1" applyFill="1" applyBorder="1" applyAlignment="1">
      <alignment/>
    </xf>
    <xf numFmtId="3" fontId="5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centerContinuous"/>
    </xf>
    <xf numFmtId="0" fontId="0" fillId="24" borderId="0" xfId="0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centerContinuous"/>
    </xf>
    <xf numFmtId="3" fontId="6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3" fontId="11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5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11" xfId="0" applyFont="1" applyBorder="1" applyAlignment="1">
      <alignment horizontal="right"/>
    </xf>
    <xf numFmtId="164" fontId="10" fillId="0" borderId="11" xfId="0" applyNumberFormat="1" applyFont="1" applyBorder="1" applyAlignment="1">
      <alignment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22" borderId="0" xfId="0" applyFont="1" applyFill="1" applyAlignment="1">
      <alignment horizontal="right"/>
    </xf>
    <xf numFmtId="164" fontId="0" fillId="22" borderId="0" xfId="0" applyNumberFormat="1" applyFill="1" applyAlignment="1">
      <alignment/>
    </xf>
    <xf numFmtId="0" fontId="5" fillId="22" borderId="0" xfId="0" applyFont="1" applyFill="1" applyBorder="1" applyAlignment="1">
      <alignment/>
    </xf>
    <xf numFmtId="3" fontId="5" fillId="22" borderId="0" xfId="0" applyNumberFormat="1" applyFont="1" applyFill="1" applyBorder="1" applyAlignment="1">
      <alignment/>
    </xf>
    <xf numFmtId="0" fontId="0" fillId="22" borderId="0" xfId="0" applyFill="1" applyAlignment="1">
      <alignment horizontal="right"/>
    </xf>
    <xf numFmtId="164" fontId="5" fillId="22" borderId="0" xfId="0" applyNumberFormat="1" applyFont="1" applyFill="1" applyAlignment="1">
      <alignment/>
    </xf>
    <xf numFmtId="0" fontId="5" fillId="22" borderId="0" xfId="0" applyFont="1" applyFill="1" applyAlignment="1">
      <alignment/>
    </xf>
    <xf numFmtId="0" fontId="5" fillId="25" borderId="0" xfId="0" applyFont="1" applyFill="1" applyBorder="1" applyAlignment="1">
      <alignment/>
    </xf>
    <xf numFmtId="3" fontId="3" fillId="25" borderId="0" xfId="0" applyNumberFormat="1" applyFont="1" applyFill="1" applyBorder="1" applyAlignment="1">
      <alignment horizontal="right"/>
    </xf>
    <xf numFmtId="0" fontId="5" fillId="7" borderId="0" xfId="0" applyFont="1" applyFill="1" applyBorder="1" applyAlignment="1">
      <alignment/>
    </xf>
    <xf numFmtId="3" fontId="3" fillId="7" borderId="0" xfId="0" applyNumberFormat="1" applyFont="1" applyFill="1" applyBorder="1" applyAlignment="1">
      <alignment horizontal="right"/>
    </xf>
    <xf numFmtId="3" fontId="5" fillId="7" borderId="0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3" fontId="0" fillId="0" borderId="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2" fillId="4" borderId="12" xfId="0" applyFont="1" applyFill="1" applyBorder="1" applyAlignment="1">
      <alignment horizontal="left" wrapText="1"/>
    </xf>
    <xf numFmtId="0" fontId="2" fillId="4" borderId="13" xfId="0" applyFont="1" applyFill="1" applyBorder="1" applyAlignment="1">
      <alignment horizontal="left" wrapText="1"/>
    </xf>
    <xf numFmtId="0" fontId="5" fillId="4" borderId="14" xfId="0" applyFont="1" applyFill="1" applyBorder="1" applyAlignment="1">
      <alignment/>
    </xf>
    <xf numFmtId="3" fontId="5" fillId="4" borderId="14" xfId="0" applyNumberFormat="1" applyFont="1" applyFill="1" applyBorder="1" applyAlignment="1">
      <alignment/>
    </xf>
    <xf numFmtId="3" fontId="5" fillId="4" borderId="10" xfId="0" applyNumberFormat="1" applyFont="1" applyFill="1" applyBorder="1" applyAlignment="1">
      <alignment/>
    </xf>
    <xf numFmtId="0" fontId="5" fillId="4" borderId="10" xfId="0" applyFont="1" applyFill="1" applyBorder="1" applyAlignment="1">
      <alignment/>
    </xf>
    <xf numFmtId="164" fontId="5" fillId="4" borderId="10" xfId="0" applyNumberFormat="1" applyFont="1" applyFill="1" applyBorder="1" applyAlignment="1">
      <alignment/>
    </xf>
    <xf numFmtId="0" fontId="10" fillId="4" borderId="12" xfId="0" applyFont="1" applyFill="1" applyBorder="1" applyAlignment="1">
      <alignment/>
    </xf>
    <xf numFmtId="164" fontId="10" fillId="4" borderId="13" xfId="0" applyNumberFormat="1" applyFont="1" applyFill="1" applyBorder="1" applyAlignment="1">
      <alignment/>
    </xf>
    <xf numFmtId="0" fontId="10" fillId="4" borderId="13" xfId="0" applyFont="1" applyFill="1" applyBorder="1" applyAlignment="1">
      <alignment/>
    </xf>
    <xf numFmtId="0" fontId="4" fillId="24" borderId="10" xfId="0" applyFont="1" applyFill="1" applyBorder="1" applyAlignment="1">
      <alignment wrapText="1"/>
    </xf>
    <xf numFmtId="0" fontId="3" fillId="24" borderId="10" xfId="0" applyFont="1" applyFill="1" applyBorder="1" applyAlignment="1">
      <alignment horizontal="centerContinuous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/>
    </xf>
    <xf numFmtId="3" fontId="3" fillId="24" borderId="10" xfId="0" applyNumberFormat="1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3" fillId="24" borderId="10" xfId="0" applyFont="1" applyFill="1" applyBorder="1" applyAlignment="1">
      <alignment horizontal="centerContinuous"/>
    </xf>
    <xf numFmtId="3" fontId="3" fillId="24" borderId="10" xfId="0" applyNumberFormat="1" applyFont="1" applyFill="1" applyBorder="1" applyAlignment="1">
      <alignment horizontal="right"/>
    </xf>
    <xf numFmtId="0" fontId="3" fillId="24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 shrinkToFit="1"/>
    </xf>
    <xf numFmtId="0" fontId="5" fillId="11" borderId="10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/>
    </xf>
    <xf numFmtId="2" fontId="5" fillId="11" borderId="10" xfId="0" applyNumberFormat="1" applyFont="1" applyFill="1" applyBorder="1" applyAlignment="1">
      <alignment horizontal="center" vertical="center"/>
    </xf>
    <xf numFmtId="0" fontId="7" fillId="11" borderId="10" xfId="0" applyFont="1" applyFill="1" applyBorder="1" applyAlignment="1">
      <alignment horizontal="center" vertical="center" wrapText="1"/>
    </xf>
    <xf numFmtId="0" fontId="7" fillId="11" borderId="10" xfId="0" applyFont="1" applyFill="1" applyBorder="1" applyAlignment="1">
      <alignment horizontal="center" vertical="center"/>
    </xf>
    <xf numFmtId="3" fontId="7" fillId="11" borderId="10" xfId="0" applyNumberFormat="1" applyFont="1" applyFill="1" applyBorder="1" applyAlignment="1">
      <alignment horizontal="center" vertical="center"/>
    </xf>
    <xf numFmtId="0" fontId="0" fillId="11" borderId="15" xfId="0" applyFill="1" applyBorder="1" applyAlignment="1">
      <alignment/>
    </xf>
    <xf numFmtId="0" fontId="5" fillId="10" borderId="16" xfId="0" applyFont="1" applyFill="1" applyBorder="1" applyAlignment="1">
      <alignment/>
    </xf>
    <xf numFmtId="0" fontId="5" fillId="10" borderId="17" xfId="0" applyFont="1" applyFill="1" applyBorder="1" applyAlignment="1">
      <alignment/>
    </xf>
    <xf numFmtId="0" fontId="5" fillId="10" borderId="18" xfId="0" applyFont="1" applyFill="1" applyBorder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Continuous"/>
    </xf>
    <xf numFmtId="0" fontId="3" fillId="24" borderId="13" xfId="0" applyFont="1" applyFill="1" applyBorder="1" applyAlignment="1">
      <alignment horizontal="left"/>
    </xf>
    <xf numFmtId="0" fontId="5" fillId="24" borderId="19" xfId="0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164" fontId="5" fillId="0" borderId="0" xfId="0" applyNumberFormat="1" applyFont="1" applyFill="1" applyBorder="1" applyAlignment="1">
      <alignment/>
    </xf>
    <xf numFmtId="0" fontId="3" fillId="24" borderId="20" xfId="0" applyFont="1" applyFill="1" applyBorder="1" applyAlignment="1">
      <alignment/>
    </xf>
    <xf numFmtId="49" fontId="0" fillId="0" borderId="10" xfId="0" applyNumberFormat="1" applyBorder="1" applyAlignment="1">
      <alignment horizontal="right"/>
    </xf>
    <xf numFmtId="3" fontId="10" fillId="4" borderId="19" xfId="0" applyNumberFormat="1" applyFont="1" applyFill="1" applyBorder="1" applyAlignment="1">
      <alignment/>
    </xf>
    <xf numFmtId="0" fontId="6" fillId="4" borderId="19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5" fillId="22" borderId="0" xfId="0" applyFont="1" applyFill="1" applyBorder="1" applyAlignment="1">
      <alignment horizontal="left"/>
    </xf>
    <xf numFmtId="49" fontId="5" fillId="22" borderId="0" xfId="0" applyNumberFormat="1" applyFont="1" applyFill="1" applyBorder="1" applyAlignment="1">
      <alignment horizontal="right"/>
    </xf>
    <xf numFmtId="0" fontId="5" fillId="22" borderId="0" xfId="0" applyFont="1" applyFill="1" applyBorder="1" applyAlignment="1">
      <alignment horizontal="right" wrapText="1"/>
    </xf>
    <xf numFmtId="0" fontId="5" fillId="0" borderId="0" xfId="0" applyFont="1" applyBorder="1" applyAlignment="1">
      <alignment horizontal="right"/>
    </xf>
    <xf numFmtId="0" fontId="0" fillId="11" borderId="10" xfId="0" applyFill="1" applyBorder="1" applyAlignment="1">
      <alignment horizontal="center" vertical="center" wrapText="1"/>
    </xf>
    <xf numFmtId="0" fontId="0" fillId="11" borderId="21" xfId="0" applyFill="1" applyBorder="1" applyAlignment="1">
      <alignment horizontal="center"/>
    </xf>
    <xf numFmtId="0" fontId="5" fillId="11" borderId="22" xfId="0" applyFont="1" applyFill="1" applyBorder="1" applyAlignment="1">
      <alignment horizontal="center"/>
    </xf>
    <xf numFmtId="0" fontId="5" fillId="11" borderId="23" xfId="0" applyFont="1" applyFill="1" applyBorder="1" applyAlignment="1">
      <alignment/>
    </xf>
    <xf numFmtId="0" fontId="5" fillId="11" borderId="24" xfId="0" applyFont="1" applyFill="1" applyBorder="1" applyAlignment="1">
      <alignment/>
    </xf>
    <xf numFmtId="0" fontId="5" fillId="11" borderId="25" xfId="0" applyFont="1" applyFill="1" applyBorder="1" applyAlignment="1">
      <alignment horizontal="center"/>
    </xf>
    <xf numFmtId="0" fontId="8" fillId="0" borderId="26" xfId="0" applyFont="1" applyBorder="1" applyAlignment="1">
      <alignment/>
    </xf>
    <xf numFmtId="0" fontId="7" fillId="10" borderId="27" xfId="0" applyFont="1" applyFill="1" applyBorder="1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3" fillId="7" borderId="10" xfId="0" applyFont="1" applyFill="1" applyBorder="1" applyAlignment="1">
      <alignment horizontal="centerContinuous" vertical="center" wrapText="1"/>
    </xf>
    <xf numFmtId="0" fontId="3" fillId="7" borderId="10" xfId="0" applyFont="1" applyFill="1" applyBorder="1" applyAlignment="1">
      <alignment horizontal="centerContinuous"/>
    </xf>
    <xf numFmtId="0" fontId="3" fillId="7" borderId="10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/>
    </xf>
    <xf numFmtId="0" fontId="0" fillId="0" borderId="28" xfId="0" applyFill="1" applyBorder="1" applyAlignment="1">
      <alignment horizontal="justify" vertical="top"/>
    </xf>
    <xf numFmtId="0" fontId="0" fillId="0" borderId="14" xfId="0" applyFill="1" applyBorder="1" applyAlignment="1">
      <alignment horizontal="justify" vertical="top"/>
    </xf>
    <xf numFmtId="0" fontId="0" fillId="0" borderId="10" xfId="0" applyFill="1" applyBorder="1" applyAlignment="1">
      <alignment horizontal="justify" vertical="top"/>
    </xf>
    <xf numFmtId="0" fontId="0" fillId="0" borderId="10" xfId="0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14" xfId="0" applyBorder="1" applyAlignment="1">
      <alignment/>
    </xf>
    <xf numFmtId="0" fontId="5" fillId="26" borderId="10" xfId="0" applyFont="1" applyFill="1" applyBorder="1" applyAlignment="1">
      <alignment/>
    </xf>
    <xf numFmtId="0" fontId="5" fillId="26" borderId="28" xfId="0" applyFont="1" applyFill="1" applyBorder="1" applyAlignment="1">
      <alignment/>
    </xf>
    <xf numFmtId="3" fontId="5" fillId="0" borderId="28" xfId="0" applyNumberFormat="1" applyFont="1" applyBorder="1" applyAlignment="1">
      <alignment/>
    </xf>
    <xf numFmtId="0" fontId="17" fillId="0" borderId="10" xfId="0" applyFont="1" applyFill="1" applyBorder="1" applyAlignment="1">
      <alignment/>
    </xf>
    <xf numFmtId="0" fontId="5" fillId="0" borderId="14" xfId="0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0" fontId="3" fillId="22" borderId="10" xfId="0" applyFont="1" applyFill="1" applyBorder="1" applyAlignment="1">
      <alignment vertical="center" wrapText="1"/>
    </xf>
    <xf numFmtId="3" fontId="3" fillId="22" borderId="10" xfId="0" applyNumberFormat="1" applyFont="1" applyFill="1" applyBorder="1" applyAlignment="1">
      <alignment/>
    </xf>
    <xf numFmtId="3" fontId="5" fillId="22" borderId="10" xfId="0" applyNumberFormat="1" applyFont="1" applyFill="1" applyBorder="1" applyAlignment="1">
      <alignment/>
    </xf>
    <xf numFmtId="0" fontId="3" fillId="4" borderId="10" xfId="0" applyFont="1" applyFill="1" applyBorder="1" applyAlignment="1">
      <alignment vertical="center" wrapText="1"/>
    </xf>
    <xf numFmtId="3" fontId="3" fillId="4" borderId="10" xfId="0" applyNumberFormat="1" applyFont="1" applyFill="1" applyBorder="1" applyAlignment="1">
      <alignment/>
    </xf>
    <xf numFmtId="0" fontId="3" fillId="11" borderId="10" xfId="0" applyFont="1" applyFill="1" applyBorder="1" applyAlignment="1">
      <alignment vertical="center" wrapText="1"/>
    </xf>
    <xf numFmtId="3" fontId="3" fillId="11" borderId="10" xfId="0" applyNumberFormat="1" applyFont="1" applyFill="1" applyBorder="1" applyAlignment="1">
      <alignment/>
    </xf>
    <xf numFmtId="3" fontId="5" fillId="11" borderId="10" xfId="0" applyNumberFormat="1" applyFont="1" applyFill="1" applyBorder="1" applyAlignment="1">
      <alignment/>
    </xf>
    <xf numFmtId="0" fontId="3" fillId="11" borderId="10" xfId="0" applyFont="1" applyFill="1" applyBorder="1" applyAlignment="1">
      <alignment horizontal="centerContinuous" vertical="center" wrapText="1"/>
    </xf>
    <xf numFmtId="0" fontId="3" fillId="11" borderId="10" xfId="0" applyFont="1" applyFill="1" applyBorder="1" applyAlignment="1">
      <alignment horizontal="centerContinuous"/>
    </xf>
    <xf numFmtId="0" fontId="15" fillId="0" borderId="30" xfId="0" applyFont="1" applyFill="1" applyBorder="1" applyAlignment="1">
      <alignment horizontal="center" vertical="center" textRotation="90" wrapText="1" shrinkToFit="1"/>
    </xf>
    <xf numFmtId="0" fontId="2" fillId="0" borderId="10" xfId="0" applyFont="1" applyFill="1" applyBorder="1" applyAlignment="1">
      <alignment horizontal="center" vertical="center" textRotation="90" wrapText="1" shrinkToFit="1"/>
    </xf>
    <xf numFmtId="3" fontId="0" fillId="0" borderId="0" xfId="0" applyNumberFormat="1" applyBorder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6" fillId="0" borderId="11" xfId="0" applyFont="1" applyBorder="1" applyAlignment="1">
      <alignment/>
    </xf>
    <xf numFmtId="164" fontId="6" fillId="0" borderId="11" xfId="0" applyNumberFormat="1" applyFont="1" applyBorder="1" applyAlignment="1">
      <alignment/>
    </xf>
    <xf numFmtId="49" fontId="6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64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1" xfId="0" applyBorder="1" applyAlignment="1">
      <alignment/>
    </xf>
    <xf numFmtId="49" fontId="8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18" fillId="0" borderId="11" xfId="0" applyFont="1" applyBorder="1" applyAlignment="1">
      <alignment/>
    </xf>
    <xf numFmtId="3" fontId="7" fillId="0" borderId="0" xfId="0" applyNumberFormat="1" applyFont="1" applyAlignment="1">
      <alignment/>
    </xf>
    <xf numFmtId="0" fontId="5" fillId="0" borderId="11" xfId="0" applyFont="1" applyBorder="1" applyAlignment="1">
      <alignment/>
    </xf>
    <xf numFmtId="164" fontId="0" fillId="0" borderId="11" xfId="0" applyNumberFormat="1" applyBorder="1" applyAlignment="1">
      <alignment/>
    </xf>
    <xf numFmtId="0" fontId="5" fillId="0" borderId="31" xfId="0" applyFont="1" applyBorder="1" applyAlignment="1">
      <alignment/>
    </xf>
    <xf numFmtId="0" fontId="0" fillId="0" borderId="31" xfId="0" applyBorder="1" applyAlignment="1">
      <alignment/>
    </xf>
    <xf numFmtId="0" fontId="6" fillId="0" borderId="31" xfId="0" applyFont="1" applyBorder="1" applyAlignment="1">
      <alignment/>
    </xf>
    <xf numFmtId="164" fontId="0" fillId="0" borderId="31" xfId="0" applyNumberFormat="1" applyBorder="1" applyAlignment="1">
      <alignment/>
    </xf>
    <xf numFmtId="49" fontId="6" fillId="0" borderId="31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5" fillId="19" borderId="32" xfId="0" applyFont="1" applyFill="1" applyBorder="1" applyAlignment="1">
      <alignment/>
    </xf>
    <xf numFmtId="0" fontId="5" fillId="19" borderId="30" xfId="0" applyFont="1" applyFill="1" applyBorder="1" applyAlignment="1">
      <alignment/>
    </xf>
    <xf numFmtId="0" fontId="0" fillId="19" borderId="30" xfId="0" applyFill="1" applyBorder="1" applyAlignment="1">
      <alignment/>
    </xf>
    <xf numFmtId="164" fontId="0" fillId="19" borderId="30" xfId="0" applyNumberFormat="1" applyFill="1" applyBorder="1" applyAlignment="1">
      <alignment/>
    </xf>
    <xf numFmtId="3" fontId="9" fillId="19" borderId="30" xfId="0" applyNumberFormat="1" applyFont="1" applyFill="1" applyBorder="1" applyAlignment="1">
      <alignment/>
    </xf>
    <xf numFmtId="3" fontId="9" fillId="19" borderId="31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 shrinkToFit="1"/>
    </xf>
    <xf numFmtId="3" fontId="7" fillId="0" borderId="0" xfId="0" applyNumberFormat="1" applyFont="1" applyFill="1" applyBorder="1" applyAlignment="1">
      <alignment horizontal="right" shrinkToFit="1"/>
    </xf>
    <xf numFmtId="3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Border="1" applyAlignment="1">
      <alignment/>
    </xf>
    <xf numFmtId="49" fontId="6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64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0" fontId="11" fillId="0" borderId="11" xfId="0" applyFont="1" applyBorder="1" applyAlignment="1">
      <alignment/>
    </xf>
    <xf numFmtId="164" fontId="11" fillId="0" borderId="11" xfId="0" applyNumberFormat="1" applyFont="1" applyBorder="1" applyAlignment="1">
      <alignment/>
    </xf>
    <xf numFmtId="49" fontId="6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0" fillId="22" borderId="0" xfId="0" applyFill="1" applyBorder="1" applyAlignment="1">
      <alignment/>
    </xf>
    <xf numFmtId="49" fontId="1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20" fillId="7" borderId="10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21" fillId="7" borderId="14" xfId="0" applyFont="1" applyFill="1" applyBorder="1" applyAlignment="1">
      <alignment vertical="center" wrapText="1"/>
    </xf>
    <xf numFmtId="3" fontId="21" fillId="7" borderId="10" xfId="0" applyNumberFormat="1" applyFont="1" applyFill="1" applyBorder="1" applyAlignment="1">
      <alignment vertical="center" wrapText="1"/>
    </xf>
    <xf numFmtId="0" fontId="2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49" fontId="0" fillId="0" borderId="0" xfId="0" applyNumberFormat="1" applyAlignment="1">
      <alignment horizontal="right"/>
    </xf>
    <xf numFmtId="0" fontId="0" fillId="15" borderId="0" xfId="0" applyFill="1" applyBorder="1" applyAlignment="1">
      <alignment/>
    </xf>
    <xf numFmtId="164" fontId="0" fillId="15" borderId="0" xfId="0" applyNumberFormat="1" applyFill="1" applyBorder="1" applyAlignment="1">
      <alignment/>
    </xf>
    <xf numFmtId="3" fontId="0" fillId="15" borderId="0" xfId="0" applyNumberFormat="1" applyFill="1" applyBorder="1" applyAlignment="1">
      <alignment/>
    </xf>
    <xf numFmtId="164" fontId="0" fillId="25" borderId="0" xfId="0" applyNumberFormat="1" applyFill="1" applyBorder="1" applyAlignment="1">
      <alignment/>
    </xf>
    <xf numFmtId="0" fontId="0" fillId="25" borderId="0" xfId="0" applyFill="1" applyBorder="1" applyAlignment="1">
      <alignment/>
    </xf>
    <xf numFmtId="0" fontId="0" fillId="15" borderId="0" xfId="0" applyFill="1" applyAlignment="1">
      <alignment/>
    </xf>
    <xf numFmtId="0" fontId="22" fillId="0" borderId="0" xfId="0" applyFont="1" applyFill="1" applyBorder="1" applyAlignment="1">
      <alignment/>
    </xf>
    <xf numFmtId="164" fontId="5" fillId="0" borderId="0" xfId="0" applyNumberFormat="1" applyFont="1" applyAlignment="1">
      <alignment/>
    </xf>
    <xf numFmtId="0" fontId="5" fillId="19" borderId="0" xfId="0" applyFont="1" applyFill="1" applyAlignment="1">
      <alignment/>
    </xf>
    <xf numFmtId="49" fontId="5" fillId="0" borderId="0" xfId="0" applyNumberFormat="1" applyFont="1" applyAlignment="1">
      <alignment horizontal="right"/>
    </xf>
    <xf numFmtId="0" fontId="0" fillId="19" borderId="0" xfId="0" applyFill="1" applyAlignment="1">
      <alignment/>
    </xf>
    <xf numFmtId="164" fontId="5" fillId="19" borderId="0" xfId="0" applyNumberFormat="1" applyFont="1" applyFill="1" applyAlignment="1">
      <alignment/>
    </xf>
    <xf numFmtId="3" fontId="5" fillId="19" borderId="0" xfId="0" applyNumberFormat="1" applyFont="1" applyFill="1" applyAlignment="1">
      <alignment/>
    </xf>
    <xf numFmtId="0" fontId="8" fillId="25" borderId="0" xfId="0" applyFont="1" applyFill="1" applyAlignment="1">
      <alignment/>
    </xf>
    <xf numFmtId="164" fontId="0" fillId="15" borderId="0" xfId="0" applyNumberFormat="1" applyFont="1" applyFill="1" applyAlignment="1">
      <alignment/>
    </xf>
    <xf numFmtId="0" fontId="5" fillId="15" borderId="0" xfId="0" applyFont="1" applyFill="1" applyAlignment="1">
      <alignment/>
    </xf>
    <xf numFmtId="3" fontId="5" fillId="15" borderId="0" xfId="0" applyNumberFormat="1" applyFont="1" applyFill="1" applyAlignment="1">
      <alignment/>
    </xf>
    <xf numFmtId="0" fontId="5" fillId="25" borderId="0" xfId="0" applyFont="1" applyFill="1" applyAlignment="1">
      <alignment/>
    </xf>
    <xf numFmtId="0" fontId="6" fillId="19" borderId="0" xfId="0" applyFont="1" applyFill="1" applyAlignment="1">
      <alignment/>
    </xf>
    <xf numFmtId="164" fontId="6" fillId="19" borderId="0" xfId="0" applyNumberFormat="1" applyFont="1" applyFill="1" applyAlignment="1">
      <alignment/>
    </xf>
    <xf numFmtId="0" fontId="6" fillId="19" borderId="0" xfId="0" applyFont="1" applyFill="1" applyAlignment="1">
      <alignment wrapText="1"/>
    </xf>
    <xf numFmtId="3" fontId="6" fillId="19" borderId="0" xfId="0" applyNumberFormat="1" applyFont="1" applyFill="1" applyAlignment="1">
      <alignment/>
    </xf>
    <xf numFmtId="0" fontId="0" fillId="25" borderId="0" xfId="0" applyFill="1" applyAlignment="1">
      <alignment/>
    </xf>
    <xf numFmtId="0" fontId="25" fillId="15" borderId="0" xfId="0" applyFont="1" applyFill="1" applyAlignment="1">
      <alignment/>
    </xf>
    <xf numFmtId="0" fontId="20" fillId="15" borderId="0" xfId="0" applyFont="1" applyFill="1" applyAlignment="1">
      <alignment/>
    </xf>
    <xf numFmtId="164" fontId="20" fillId="15" borderId="0" xfId="0" applyNumberFormat="1" applyFont="1" applyFill="1" applyAlignment="1">
      <alignment/>
    </xf>
    <xf numFmtId="3" fontId="20" fillId="15" borderId="0" xfId="0" applyNumberFormat="1" applyFont="1" applyFill="1" applyAlignment="1">
      <alignment/>
    </xf>
    <xf numFmtId="0" fontId="6" fillId="15" borderId="0" xfId="0" applyFont="1" applyFill="1" applyAlignment="1">
      <alignment/>
    </xf>
    <xf numFmtId="3" fontId="6" fillId="15" borderId="0" xfId="0" applyNumberFormat="1" applyFont="1" applyFill="1" applyAlignment="1">
      <alignment/>
    </xf>
    <xf numFmtId="3" fontId="0" fillId="0" borderId="33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34" xfId="0" applyNumberFormat="1" applyBorder="1" applyAlignment="1">
      <alignment/>
    </xf>
    <xf numFmtId="3" fontId="0" fillId="0" borderId="34" xfId="0" applyNumberFormat="1" applyFont="1" applyBorder="1" applyAlignment="1">
      <alignment/>
    </xf>
    <xf numFmtId="0" fontId="6" fillId="7" borderId="19" xfId="0" applyFont="1" applyFill="1" applyBorder="1" applyAlignment="1">
      <alignment vertical="center"/>
    </xf>
    <xf numFmtId="3" fontId="6" fillId="7" borderId="19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center" vertical="center" wrapText="1" shrinkToFit="1"/>
    </xf>
    <xf numFmtId="0" fontId="24" fillId="0" borderId="0" xfId="0" applyFont="1" applyAlignment="1">
      <alignment/>
    </xf>
    <xf numFmtId="3" fontId="0" fillId="0" borderId="0" xfId="0" applyNumberFormat="1" applyFont="1" applyFill="1" applyBorder="1" applyAlignment="1">
      <alignment/>
    </xf>
    <xf numFmtId="0" fontId="22" fillId="15" borderId="0" xfId="0" applyFont="1" applyFill="1" applyBorder="1" applyAlignment="1">
      <alignment/>
    </xf>
    <xf numFmtId="3" fontId="0" fillId="15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6" fillId="19" borderId="0" xfId="0" applyFont="1" applyFill="1" applyBorder="1" applyAlignment="1">
      <alignment/>
    </xf>
    <xf numFmtId="3" fontId="6" fillId="19" borderId="0" xfId="0" applyNumberFormat="1" applyFont="1" applyFill="1" applyBorder="1" applyAlignment="1">
      <alignment/>
    </xf>
    <xf numFmtId="0" fontId="5" fillId="4" borderId="14" xfId="0" applyFont="1" applyFill="1" applyBorder="1" applyAlignment="1">
      <alignment horizontal="left" vertical="center" wrapText="1"/>
    </xf>
    <xf numFmtId="3" fontId="5" fillId="4" borderId="10" xfId="0" applyNumberFormat="1" applyFont="1" applyFill="1" applyBorder="1" applyAlignment="1">
      <alignment horizontal="righ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22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6" fillId="19" borderId="31" xfId="0" applyFont="1" applyFill="1" applyBorder="1" applyAlignment="1">
      <alignment/>
    </xf>
    <xf numFmtId="0" fontId="11" fillId="19" borderId="3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64" fontId="0" fillId="0" borderId="16" xfId="0" applyNumberFormat="1" applyFont="1" applyFill="1" applyBorder="1" applyAlignment="1">
      <alignment/>
    </xf>
    <xf numFmtId="0" fontId="5" fillId="0" borderId="16" xfId="0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6" fillId="19" borderId="3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1" fillId="19" borderId="31" xfId="0" applyFont="1" applyFill="1" applyBorder="1" applyAlignment="1">
      <alignment/>
    </xf>
    <xf numFmtId="164" fontId="11" fillId="19" borderId="31" xfId="0" applyNumberFormat="1" applyFont="1" applyFill="1" applyBorder="1" applyAlignment="1">
      <alignment/>
    </xf>
    <xf numFmtId="0" fontId="0" fillId="0" borderId="10" xfId="0" applyBorder="1" applyAlignment="1">
      <alignment vertical="center" wrapText="1"/>
    </xf>
    <xf numFmtId="3" fontId="5" fillId="4" borderId="34" xfId="0" applyNumberFormat="1" applyFont="1" applyFill="1" applyBorder="1" applyAlignment="1">
      <alignment/>
    </xf>
    <xf numFmtId="3" fontId="5" fillId="4" borderId="35" xfId="0" applyNumberFormat="1" applyFont="1" applyFill="1" applyBorder="1" applyAlignment="1">
      <alignment/>
    </xf>
    <xf numFmtId="1" fontId="5" fillId="7" borderId="1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24" borderId="10" xfId="0" applyFont="1" applyFill="1" applyBorder="1" applyAlignment="1">
      <alignment horizontal="left"/>
    </xf>
    <xf numFmtId="3" fontId="0" fillId="0" borderId="10" xfId="0" applyNumberFormat="1" applyFont="1" applyFill="1" applyBorder="1" applyAlignment="1">
      <alignment horizontal="left" vertical="center" wrapText="1"/>
    </xf>
    <xf numFmtId="0" fontId="3" fillId="24" borderId="36" xfId="0" applyFont="1" applyFill="1" applyBorder="1" applyAlignment="1">
      <alignment/>
    </xf>
    <xf numFmtId="0" fontId="0" fillId="24" borderId="19" xfId="0" applyFill="1" applyBorder="1" applyAlignment="1">
      <alignment horizontal="centerContinuous"/>
    </xf>
    <xf numFmtId="0" fontId="0" fillId="24" borderId="37" xfId="0" applyFill="1" applyBorder="1" applyAlignment="1">
      <alignment horizontal="center"/>
    </xf>
    <xf numFmtId="0" fontId="3" fillId="24" borderId="38" xfId="0" applyFont="1" applyFill="1" applyBorder="1" applyAlignment="1">
      <alignment vertical="center" wrapText="1"/>
    </xf>
    <xf numFmtId="0" fontId="0" fillId="24" borderId="19" xfId="0" applyFill="1" applyBorder="1" applyAlignment="1">
      <alignment/>
    </xf>
    <xf numFmtId="0" fontId="3" fillId="24" borderId="19" xfId="0" applyFont="1" applyFill="1" applyBorder="1" applyAlignment="1">
      <alignment/>
    </xf>
    <xf numFmtId="0" fontId="0" fillId="0" borderId="22" xfId="0" applyFill="1" applyBorder="1" applyAlignment="1">
      <alignment horizontal="centerContinuous"/>
    </xf>
    <xf numFmtId="0" fontId="0" fillId="0" borderId="19" xfId="0" applyFill="1" applyBorder="1" applyAlignment="1">
      <alignment/>
    </xf>
    <xf numFmtId="0" fontId="5" fillId="0" borderId="11" xfId="0" applyFont="1" applyFill="1" applyBorder="1" applyAlignment="1">
      <alignment/>
    </xf>
    <xf numFmtId="0" fontId="6" fillId="19" borderId="31" xfId="0" applyFont="1" applyFill="1" applyBorder="1" applyAlignment="1">
      <alignment/>
    </xf>
    <xf numFmtId="0" fontId="0" fillId="22" borderId="10" xfId="0" applyFill="1" applyBorder="1" applyAlignment="1">
      <alignment vertical="center" wrapText="1"/>
    </xf>
    <xf numFmtId="3" fontId="0" fillId="22" borderId="10" xfId="0" applyNumberFormat="1" applyFill="1" applyBorder="1" applyAlignment="1">
      <alignment/>
    </xf>
    <xf numFmtId="3" fontId="5" fillId="22" borderId="10" xfId="0" applyNumberFormat="1" applyFont="1" applyFill="1" applyBorder="1" applyAlignment="1">
      <alignment/>
    </xf>
    <xf numFmtId="0" fontId="0" fillId="0" borderId="30" xfId="0" applyFont="1" applyFill="1" applyBorder="1" applyAlignment="1">
      <alignment horizontal="center" vertical="center" textRotation="90" wrapText="1" shrinkToFit="1"/>
    </xf>
    <xf numFmtId="0" fontId="0" fillId="0" borderId="11" xfId="0" applyFont="1" applyBorder="1" applyAlignment="1">
      <alignment/>
    </xf>
    <xf numFmtId="0" fontId="0" fillId="0" borderId="31" xfId="0" applyFont="1" applyBorder="1" applyAlignment="1">
      <alignment/>
    </xf>
    <xf numFmtId="0" fontId="7" fillId="0" borderId="0" xfId="0" applyFont="1" applyFill="1" applyBorder="1" applyAlignment="1">
      <alignment horizontal="center" shrinkToFit="1"/>
    </xf>
    <xf numFmtId="0" fontId="5" fillId="19" borderId="31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3" fontId="3" fillId="24" borderId="0" xfId="0" applyNumberFormat="1" applyFont="1" applyFill="1" applyBorder="1" applyAlignment="1">
      <alignment horizontal="right"/>
    </xf>
    <xf numFmtId="3" fontId="5" fillId="24" borderId="0" xfId="0" applyNumberFormat="1" applyFont="1" applyFill="1" applyBorder="1" applyAlignment="1">
      <alignment horizontal="right"/>
    </xf>
    <xf numFmtId="3" fontId="5" fillId="24" borderId="0" xfId="0" applyNumberFormat="1" applyFont="1" applyFill="1" applyBorder="1" applyAlignment="1">
      <alignment horizontal="right"/>
    </xf>
    <xf numFmtId="0" fontId="2" fillId="7" borderId="0" xfId="0" applyFont="1" applyFill="1" applyBorder="1" applyAlignment="1">
      <alignment horizontal="left" wrapText="1"/>
    </xf>
    <xf numFmtId="0" fontId="6" fillId="7" borderId="0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/>
    </xf>
    <xf numFmtId="49" fontId="7" fillId="7" borderId="0" xfId="0" applyNumberFormat="1" applyFont="1" applyFill="1" applyBorder="1" applyAlignment="1">
      <alignment/>
    </xf>
    <xf numFmtId="3" fontId="7" fillId="7" borderId="0" xfId="0" applyNumberFormat="1" applyFont="1" applyFill="1" applyBorder="1" applyAlignment="1">
      <alignment/>
    </xf>
    <xf numFmtId="3" fontId="7" fillId="7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0" fontId="0" fillId="7" borderId="0" xfId="0" applyFill="1" applyBorder="1" applyAlignment="1">
      <alignment/>
    </xf>
    <xf numFmtId="49" fontId="0" fillId="7" borderId="0" xfId="0" applyNumberFormat="1" applyFont="1" applyFill="1" applyBorder="1" applyAlignment="1">
      <alignment/>
    </xf>
    <xf numFmtId="0" fontId="8" fillId="7" borderId="0" xfId="0" applyFont="1" applyFill="1" applyBorder="1" applyAlignment="1">
      <alignment/>
    </xf>
    <xf numFmtId="3" fontId="13" fillId="0" borderId="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/>
    </xf>
    <xf numFmtId="0" fontId="6" fillId="7" borderId="0" xfId="0" applyFont="1" applyFill="1" applyBorder="1" applyAlignment="1">
      <alignment/>
    </xf>
    <xf numFmtId="49" fontId="6" fillId="7" borderId="0" xfId="0" applyNumberFormat="1" applyFont="1" applyFill="1" applyBorder="1" applyAlignment="1">
      <alignment/>
    </xf>
    <xf numFmtId="3" fontId="6" fillId="7" borderId="0" xfId="0" applyNumberFormat="1" applyFont="1" applyFill="1" applyBorder="1" applyAlignment="1">
      <alignment/>
    </xf>
    <xf numFmtId="0" fontId="12" fillId="7" borderId="0" xfId="0" applyFont="1" applyFill="1" applyBorder="1" applyAlignment="1">
      <alignment/>
    </xf>
    <xf numFmtId="3" fontId="14" fillId="0" borderId="0" xfId="0" applyNumberFormat="1" applyFont="1" applyBorder="1" applyAlignment="1">
      <alignment/>
    </xf>
    <xf numFmtId="0" fontId="6" fillId="7" borderId="0" xfId="0" applyFont="1" applyFill="1" applyBorder="1" applyAlignment="1">
      <alignment wrapText="1"/>
    </xf>
    <xf numFmtId="3" fontId="16" fillId="0" borderId="0" xfId="0" applyNumberFormat="1" applyFont="1" applyBorder="1" applyAlignment="1">
      <alignment/>
    </xf>
    <xf numFmtId="2" fontId="6" fillId="7" borderId="0" xfId="0" applyNumberFormat="1" applyFont="1" applyFill="1" applyBorder="1" applyAlignment="1">
      <alignment wrapText="1"/>
    </xf>
    <xf numFmtId="0" fontId="7" fillId="0" borderId="0" xfId="0" applyFont="1" applyBorder="1" applyAlignment="1">
      <alignment vertical="center" wrapText="1"/>
    </xf>
    <xf numFmtId="49" fontId="9" fillId="7" borderId="0" xfId="0" applyNumberFormat="1" applyFont="1" applyFill="1" applyBorder="1" applyAlignment="1">
      <alignment/>
    </xf>
    <xf numFmtId="0" fontId="10" fillId="7" borderId="0" xfId="0" applyFont="1" applyFill="1" applyBorder="1" applyAlignment="1">
      <alignment/>
    </xf>
    <xf numFmtId="3" fontId="9" fillId="7" borderId="0" xfId="0" applyNumberFormat="1" applyFont="1" applyFill="1" applyBorder="1" applyAlignment="1">
      <alignment/>
    </xf>
    <xf numFmtId="0" fontId="20" fillId="7" borderId="19" xfId="0" applyFont="1" applyFill="1" applyBorder="1" applyAlignment="1">
      <alignment vertical="center"/>
    </xf>
    <xf numFmtId="0" fontId="0" fillId="0" borderId="33" xfId="0" applyBorder="1" applyAlignment="1">
      <alignment/>
    </xf>
    <xf numFmtId="0" fontId="5" fillId="4" borderId="34" xfId="0" applyFont="1" applyFill="1" applyBorder="1" applyAlignment="1">
      <alignment/>
    </xf>
    <xf numFmtId="0" fontId="0" fillId="0" borderId="34" xfId="0" applyFont="1" applyBorder="1" applyAlignment="1">
      <alignment/>
    </xf>
    <xf numFmtId="0" fontId="5" fillId="4" borderId="35" xfId="0" applyFont="1" applyFill="1" applyBorder="1" applyAlignment="1">
      <alignment/>
    </xf>
    <xf numFmtId="0" fontId="0" fillId="0" borderId="34" xfId="0" applyFill="1" applyBorder="1" applyAlignment="1">
      <alignment/>
    </xf>
    <xf numFmtId="0" fontId="20" fillId="7" borderId="10" xfId="0" applyFont="1" applyFill="1" applyBorder="1" applyAlignment="1">
      <alignment/>
    </xf>
    <xf numFmtId="3" fontId="20" fillId="7" borderId="10" xfId="0" applyNumberFormat="1" applyFont="1" applyFill="1" applyBorder="1" applyAlignment="1">
      <alignment/>
    </xf>
    <xf numFmtId="0" fontId="5" fillId="25" borderId="10" xfId="0" applyFont="1" applyFill="1" applyBorder="1" applyAlignment="1">
      <alignment/>
    </xf>
    <xf numFmtId="3" fontId="5" fillId="25" borderId="10" xfId="0" applyNumberFormat="1" applyFont="1" applyFill="1" applyBorder="1" applyAlignment="1">
      <alignment/>
    </xf>
    <xf numFmtId="3" fontId="0" fillId="25" borderId="10" xfId="0" applyNumberFormat="1" applyFont="1" applyFill="1" applyBorder="1" applyAlignment="1">
      <alignment/>
    </xf>
    <xf numFmtId="3" fontId="0" fillId="25" borderId="10" xfId="0" applyNumberFormat="1" applyFill="1" applyBorder="1" applyAlignment="1">
      <alignment/>
    </xf>
    <xf numFmtId="0" fontId="20" fillId="7" borderId="10" xfId="0" applyFont="1" applyFill="1" applyBorder="1" applyAlignment="1">
      <alignment vertical="center" wrapText="1"/>
    </xf>
    <xf numFmtId="0" fontId="9" fillId="15" borderId="10" xfId="0" applyFont="1" applyFill="1" applyBorder="1" applyAlignment="1">
      <alignment vertical="center" wrapText="1"/>
    </xf>
    <xf numFmtId="0" fontId="0" fillId="15" borderId="10" xfId="0" applyFill="1" applyBorder="1" applyAlignment="1">
      <alignment/>
    </xf>
    <xf numFmtId="0" fontId="5" fillId="15" borderId="10" xfId="0" applyFont="1" applyFill="1" applyBorder="1" applyAlignment="1">
      <alignment horizontal="center" vertical="center"/>
    </xf>
    <xf numFmtId="2" fontId="5" fillId="15" borderId="10" xfId="0" applyNumberFormat="1" applyFont="1" applyFill="1" applyBorder="1" applyAlignment="1">
      <alignment horizontal="center" vertical="center"/>
    </xf>
    <xf numFmtId="165" fontId="0" fillId="0" borderId="10" xfId="43" applyNumberFormat="1" applyFont="1" applyFill="1" applyBorder="1" applyAlignment="1">
      <alignment/>
    </xf>
    <xf numFmtId="0" fontId="5" fillId="15" borderId="10" xfId="0" applyFont="1" applyFill="1" applyBorder="1" applyAlignment="1">
      <alignment wrapText="1"/>
    </xf>
    <xf numFmtId="0" fontId="5" fillId="15" borderId="10" xfId="0" applyFont="1" applyFill="1" applyBorder="1" applyAlignment="1">
      <alignment/>
    </xf>
    <xf numFmtId="165" fontId="5" fillId="15" borderId="10" xfId="43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9" fillId="15" borderId="1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5" fillId="0" borderId="35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39" xfId="0" applyNumberFormat="1" applyFont="1" applyBorder="1" applyAlignment="1">
      <alignment/>
    </xf>
    <xf numFmtId="3" fontId="5" fillId="24" borderId="19" xfId="0" applyNumberFormat="1" applyFont="1" applyFill="1" applyBorder="1" applyAlignment="1">
      <alignment/>
    </xf>
    <xf numFmtId="3" fontId="5" fillId="24" borderId="37" xfId="0" applyNumberFormat="1" applyFont="1" applyFill="1" applyBorder="1" applyAlignment="1">
      <alignment/>
    </xf>
    <xf numFmtId="3" fontId="5" fillId="24" borderId="36" xfId="0" applyNumberFormat="1" applyFont="1" applyFill="1" applyBorder="1" applyAlignment="1">
      <alignment/>
    </xf>
    <xf numFmtId="0" fontId="0" fillId="11" borderId="10" xfId="0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27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centerContinuous"/>
    </xf>
    <xf numFmtId="0" fontId="0" fillId="0" borderId="40" xfId="0" applyBorder="1" applyAlignment="1">
      <alignment/>
    </xf>
    <xf numFmtId="0" fontId="0" fillId="0" borderId="27" xfId="0" applyBorder="1" applyAlignment="1">
      <alignment/>
    </xf>
    <xf numFmtId="0" fontId="0" fillId="0" borderId="22" xfId="0" applyBorder="1" applyAlignment="1">
      <alignment/>
    </xf>
    <xf numFmtId="0" fontId="5" fillId="0" borderId="22" xfId="0" applyFont="1" applyBorder="1" applyAlignment="1">
      <alignment/>
    </xf>
    <xf numFmtId="0" fontId="5" fillId="26" borderId="22" xfId="0" applyFont="1" applyFill="1" applyBorder="1" applyAlignment="1">
      <alignment/>
    </xf>
    <xf numFmtId="0" fontId="5" fillId="26" borderId="15" xfId="0" applyFont="1" applyFill="1" applyBorder="1" applyAlignment="1">
      <alignment/>
    </xf>
    <xf numFmtId="0" fontId="17" fillId="0" borderId="22" xfId="0" applyFont="1" applyFill="1" applyBorder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32" fillId="0" borderId="19" xfId="0" applyFont="1" applyBorder="1" applyAlignment="1">
      <alignment horizontal="center" vertical="top" wrapText="1"/>
    </xf>
    <xf numFmtId="0" fontId="32" fillId="0" borderId="36" xfId="0" applyFont="1" applyBorder="1" applyAlignment="1">
      <alignment vertical="top" wrapText="1"/>
    </xf>
    <xf numFmtId="0" fontId="32" fillId="0" borderId="20" xfId="0" applyFont="1" applyBorder="1" applyAlignment="1">
      <alignment horizontal="center" vertical="top" wrapText="1"/>
    </xf>
    <xf numFmtId="0" fontId="32" fillId="0" borderId="41" xfId="0" applyFont="1" applyBorder="1" applyAlignment="1">
      <alignment vertical="top" wrapText="1"/>
    </xf>
    <xf numFmtId="0" fontId="32" fillId="0" borderId="41" xfId="0" applyFont="1" applyBorder="1" applyAlignment="1">
      <alignment horizontal="justify" vertical="top" wrapText="1"/>
    </xf>
    <xf numFmtId="0" fontId="32" fillId="0" borderId="42" xfId="0" applyFont="1" applyBorder="1" applyAlignment="1">
      <alignment vertical="top" wrapText="1"/>
    </xf>
    <xf numFmtId="0" fontId="32" fillId="0" borderId="19" xfId="0" applyFont="1" applyBorder="1" applyAlignment="1">
      <alignment vertical="top" wrapText="1"/>
    </xf>
    <xf numFmtId="0" fontId="30" fillId="0" borderId="20" xfId="0" applyFont="1" applyBorder="1" applyAlignment="1">
      <alignment horizontal="center" vertical="top" wrapText="1"/>
    </xf>
    <xf numFmtId="0" fontId="30" fillId="0" borderId="41" xfId="0" applyFont="1" applyBorder="1" applyAlignment="1">
      <alignment vertical="top" wrapText="1"/>
    </xf>
    <xf numFmtId="0" fontId="30" fillId="0" borderId="31" xfId="0" applyFont="1" applyBorder="1" applyAlignment="1">
      <alignment vertical="top" wrapText="1"/>
    </xf>
    <xf numFmtId="0" fontId="30" fillId="0" borderId="19" xfId="0" applyFont="1" applyBorder="1" applyAlignment="1">
      <alignment horizontal="center" vertical="top" wrapText="1"/>
    </xf>
    <xf numFmtId="0" fontId="30" fillId="0" borderId="19" xfId="0" applyFont="1" applyBorder="1" applyAlignment="1">
      <alignment vertical="top" wrapText="1"/>
    </xf>
    <xf numFmtId="0" fontId="30" fillId="0" borderId="32" xfId="0" applyFont="1" applyBorder="1" applyAlignment="1">
      <alignment horizontal="center" vertical="top" wrapText="1"/>
    </xf>
    <xf numFmtId="0" fontId="30" fillId="0" borderId="36" xfId="0" applyFont="1" applyBorder="1" applyAlignment="1">
      <alignment vertical="top" wrapText="1"/>
    </xf>
    <xf numFmtId="0" fontId="30" fillId="0" borderId="41" xfId="0" applyFont="1" applyBorder="1" applyAlignment="1">
      <alignment horizontal="justify" vertical="top" wrapText="1"/>
    </xf>
    <xf numFmtId="3" fontId="5" fillId="25" borderId="0" xfId="0" applyNumberFormat="1" applyFont="1" applyFill="1" applyBorder="1" applyAlignment="1">
      <alignment horizontal="left" vertical="center" wrapText="1"/>
    </xf>
    <xf numFmtId="3" fontId="5" fillId="0" borderId="34" xfId="0" applyNumberFormat="1" applyFont="1" applyFill="1" applyBorder="1" applyAlignment="1">
      <alignment/>
    </xf>
    <xf numFmtId="0" fontId="0" fillId="0" borderId="34" xfId="0" applyFont="1" applyFill="1" applyBorder="1" applyAlignment="1">
      <alignment wrapText="1"/>
    </xf>
    <xf numFmtId="0" fontId="0" fillId="0" borderId="34" xfId="0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5" fillId="22" borderId="0" xfId="0" applyNumberFormat="1" applyFont="1" applyFill="1" applyAlignment="1">
      <alignment/>
    </xf>
    <xf numFmtId="0" fontId="0" fillId="0" borderId="32" xfId="0" applyFill="1" applyBorder="1" applyAlignment="1">
      <alignment/>
    </xf>
    <xf numFmtId="3" fontId="5" fillId="0" borderId="37" xfId="0" applyNumberFormat="1" applyFont="1" applyBorder="1" applyAlignment="1">
      <alignment/>
    </xf>
    <xf numFmtId="3" fontId="5" fillId="22" borderId="0" xfId="0" applyNumberFormat="1" applyFont="1" applyFill="1" applyBorder="1" applyAlignment="1">
      <alignment/>
    </xf>
    <xf numFmtId="0" fontId="5" fillId="22" borderId="0" xfId="0" applyFont="1" applyFill="1" applyBorder="1" applyAlignment="1">
      <alignment/>
    </xf>
    <xf numFmtId="2" fontId="23" fillId="0" borderId="16" xfId="0" applyNumberFormat="1" applyFont="1" applyBorder="1" applyAlignment="1">
      <alignment horizontal="left" shrinkToFit="1"/>
    </xf>
    <xf numFmtId="0" fontId="24" fillId="0" borderId="16" xfId="0" applyFont="1" applyBorder="1" applyAlignment="1">
      <alignment horizontal="left" shrinkToFit="1"/>
    </xf>
    <xf numFmtId="0" fontId="0" fillId="0" borderId="16" xfId="0" applyBorder="1" applyAlignment="1">
      <alignment horizontal="left" shrinkToFit="1"/>
    </xf>
    <xf numFmtId="2" fontId="10" fillId="0" borderId="16" xfId="0" applyNumberFormat="1" applyFont="1" applyBorder="1" applyAlignment="1">
      <alignment horizontal="left" shrinkToFit="1"/>
    </xf>
    <xf numFmtId="3" fontId="0" fillId="25" borderId="0" xfId="0" applyNumberFormat="1" applyFill="1" applyAlignment="1">
      <alignment/>
    </xf>
    <xf numFmtId="0" fontId="5" fillId="15" borderId="0" xfId="0" applyFont="1" applyFill="1" applyAlignment="1">
      <alignment/>
    </xf>
    <xf numFmtId="0" fontId="6" fillId="0" borderId="0" xfId="0" applyFont="1" applyBorder="1" applyAlignment="1">
      <alignment horizontal="center" shrinkToFit="1"/>
    </xf>
    <xf numFmtId="0" fontId="11" fillId="0" borderId="0" xfId="0" applyFont="1" applyAlignment="1">
      <alignment horizontal="center" shrinkToFit="1"/>
    </xf>
    <xf numFmtId="0" fontId="6" fillId="0" borderId="0" xfId="0" applyFont="1" applyBorder="1" applyAlignment="1">
      <alignment horizontal="center"/>
    </xf>
    <xf numFmtId="3" fontId="5" fillId="15" borderId="0" xfId="0" applyNumberFormat="1" applyFont="1" applyFill="1" applyAlignment="1">
      <alignment/>
    </xf>
    <xf numFmtId="2" fontId="6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22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22" xfId="0" applyFont="1" applyFill="1" applyBorder="1" applyAlignment="1">
      <alignment horizontal="center" vertical="center" wrapText="1" shrinkToFit="1"/>
    </xf>
    <xf numFmtId="0" fontId="0" fillId="0" borderId="24" xfId="0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2" fontId="6" fillId="0" borderId="30" xfId="0" applyNumberFormat="1" applyFont="1" applyBorder="1" applyAlignment="1">
      <alignment wrapText="1"/>
    </xf>
    <xf numFmtId="0" fontId="0" fillId="0" borderId="30" xfId="0" applyBorder="1" applyAlignment="1">
      <alignment/>
    </xf>
    <xf numFmtId="2" fontId="0" fillId="0" borderId="43" xfId="0" applyNumberFormat="1" applyFont="1" applyBorder="1" applyAlignment="1">
      <alignment wrapText="1"/>
    </xf>
    <xf numFmtId="0" fontId="0" fillId="0" borderId="43" xfId="0" applyBorder="1" applyAlignment="1">
      <alignment/>
    </xf>
    <xf numFmtId="0" fontId="6" fillId="19" borderId="3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6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30" xfId="0" applyBorder="1" applyAlignment="1">
      <alignment/>
    </xf>
    <xf numFmtId="0" fontId="7" fillId="0" borderId="0" xfId="0" applyFont="1" applyFill="1" applyBorder="1" applyAlignment="1">
      <alignment horizontal="left"/>
    </xf>
    <xf numFmtId="0" fontId="6" fillId="19" borderId="31" xfId="0" applyFont="1" applyFill="1" applyBorder="1" applyAlignment="1">
      <alignment/>
    </xf>
    <xf numFmtId="0" fontId="0" fillId="0" borderId="31" xfId="0" applyBorder="1" applyAlignment="1">
      <alignment/>
    </xf>
    <xf numFmtId="0" fontId="6" fillId="0" borderId="11" xfId="0" applyFont="1" applyBorder="1" applyAlignment="1">
      <alignment shrinkToFit="1"/>
    </xf>
    <xf numFmtId="0" fontId="0" fillId="0" borderId="11" xfId="0" applyBorder="1" applyAlignment="1">
      <alignment shrinkToFit="1"/>
    </xf>
    <xf numFmtId="0" fontId="0" fillId="0" borderId="0" xfId="0" applyBorder="1" applyAlignment="1">
      <alignment/>
    </xf>
    <xf numFmtId="0" fontId="6" fillId="0" borderId="16" xfId="0" applyFont="1" applyBorder="1" applyAlignment="1">
      <alignment horizontal="center"/>
    </xf>
    <xf numFmtId="0" fontId="11" fillId="0" borderId="16" xfId="0" applyFont="1" applyBorder="1" applyAlignment="1">
      <alignment/>
    </xf>
    <xf numFmtId="0" fontId="6" fillId="0" borderId="0" xfId="0" applyFont="1" applyAlignment="1">
      <alignment horizontal="center" shrinkToFit="1"/>
    </xf>
    <xf numFmtId="3" fontId="5" fillId="25" borderId="0" xfId="0" applyNumberFormat="1" applyFont="1" applyFill="1" applyBorder="1" applyAlignment="1">
      <alignment/>
    </xf>
    <xf numFmtId="0" fontId="5" fillId="25" borderId="0" xfId="0" applyFont="1" applyFill="1" applyBorder="1" applyAlignment="1">
      <alignment/>
    </xf>
    <xf numFmtId="0" fontId="9" fillId="0" borderId="0" xfId="0" applyFont="1" applyBorder="1" applyAlignment="1">
      <alignment horizontal="left"/>
    </xf>
    <xf numFmtId="0" fontId="0" fillId="25" borderId="0" xfId="0" applyFill="1" applyAlignment="1">
      <alignment/>
    </xf>
    <xf numFmtId="164" fontId="0" fillId="25" borderId="0" xfId="0" applyNumberFormat="1" applyFill="1" applyBorder="1" applyAlignment="1">
      <alignment/>
    </xf>
    <xf numFmtId="0" fontId="0" fillId="25" borderId="0" xfId="0" applyFill="1" applyBorder="1" applyAlignment="1">
      <alignment/>
    </xf>
    <xf numFmtId="3" fontId="0" fillId="25" borderId="0" xfId="0" applyNumberFormat="1" applyFill="1" applyBorder="1" applyAlignment="1">
      <alignment/>
    </xf>
    <xf numFmtId="3" fontId="5" fillId="22" borderId="0" xfId="0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shrinkToFi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1" fillId="0" borderId="0" xfId="0" applyFont="1" applyAlignment="1">
      <alignment/>
    </xf>
    <xf numFmtId="3" fontId="5" fillId="0" borderId="10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26" fillId="0" borderId="31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/>
    </xf>
    <xf numFmtId="0" fontId="32" fillId="0" borderId="32" xfId="0" applyFont="1" applyBorder="1" applyAlignment="1">
      <alignment vertical="top" wrapText="1"/>
    </xf>
    <xf numFmtId="0" fontId="32" fillId="0" borderId="36" xfId="0" applyFont="1" applyBorder="1" applyAlignment="1">
      <alignment vertical="top" wrapText="1"/>
    </xf>
    <xf numFmtId="0" fontId="30" fillId="0" borderId="0" xfId="0" applyFont="1" applyAlignment="1">
      <alignment horizontal="center"/>
    </xf>
    <xf numFmtId="2" fontId="30" fillId="0" borderId="32" xfId="0" applyNumberFormat="1" applyFont="1" applyBorder="1" applyAlignment="1">
      <alignment horizontal="center" vertical="top" wrapText="1"/>
    </xf>
    <xf numFmtId="2" fontId="30" fillId="0" borderId="36" xfId="0" applyNumberFormat="1" applyFont="1" applyBorder="1" applyAlignment="1">
      <alignment horizontal="center" vertical="top" wrapText="1"/>
    </xf>
    <xf numFmtId="0" fontId="32" fillId="0" borderId="32" xfId="0" applyFont="1" applyBorder="1" applyAlignment="1">
      <alignment horizontal="center" vertical="top" wrapText="1"/>
    </xf>
    <xf numFmtId="0" fontId="32" fillId="0" borderId="36" xfId="0" applyFont="1" applyBorder="1" applyAlignment="1">
      <alignment horizontal="center" vertical="top" wrapText="1"/>
    </xf>
    <xf numFmtId="0" fontId="32" fillId="0" borderId="37" xfId="0" applyFont="1" applyBorder="1" applyAlignment="1">
      <alignment horizontal="center" vertical="top" wrapText="1"/>
    </xf>
    <xf numFmtId="0" fontId="32" fillId="0" borderId="20" xfId="0" applyFont="1" applyBorder="1" applyAlignment="1">
      <alignment horizontal="center" vertical="top" wrapText="1"/>
    </xf>
    <xf numFmtId="0" fontId="30" fillId="0" borderId="32" xfId="0" applyFont="1" applyBorder="1" applyAlignment="1">
      <alignment horizontal="center" vertical="top" wrapText="1"/>
    </xf>
    <xf numFmtId="0" fontId="30" fillId="0" borderId="36" xfId="0" applyFont="1" applyBorder="1" applyAlignment="1">
      <alignment horizontal="center" vertical="top" wrapText="1"/>
    </xf>
    <xf numFmtId="0" fontId="30" fillId="0" borderId="12" xfId="0" applyFont="1" applyBorder="1" applyAlignment="1">
      <alignment horizontal="center" vertical="top" wrapText="1"/>
    </xf>
    <xf numFmtId="0" fontId="30" fillId="0" borderId="44" xfId="0" applyFont="1" applyBorder="1" applyAlignment="1">
      <alignment horizontal="center" vertical="top" wrapText="1"/>
    </xf>
    <xf numFmtId="0" fontId="30" fillId="0" borderId="45" xfId="0" applyFont="1" applyBorder="1" applyAlignment="1">
      <alignment horizontal="center" vertical="top" wrapText="1"/>
    </xf>
    <xf numFmtId="0" fontId="30" fillId="0" borderId="43" xfId="0" applyFont="1" applyBorder="1" applyAlignment="1">
      <alignment horizontal="center" vertical="top" wrapText="1"/>
    </xf>
    <xf numFmtId="0" fontId="32" fillId="0" borderId="37" xfId="0" applyFont="1" applyBorder="1" applyAlignment="1">
      <alignment vertical="top" wrapText="1"/>
    </xf>
    <xf numFmtId="0" fontId="32" fillId="0" borderId="20" xfId="0" applyFont="1" applyBorder="1" applyAlignment="1">
      <alignment vertical="top" wrapText="1"/>
    </xf>
    <xf numFmtId="0" fontId="32" fillId="0" borderId="45" xfId="0" applyFont="1" applyBorder="1" applyAlignment="1">
      <alignment vertical="top" wrapText="1"/>
    </xf>
    <xf numFmtId="0" fontId="32" fillId="0" borderId="38" xfId="0" applyFont="1" applyBorder="1" applyAlignment="1">
      <alignment vertical="top" wrapText="1"/>
    </xf>
    <xf numFmtId="0" fontId="32" fillId="0" borderId="46" xfId="0" applyFont="1" applyBorder="1" applyAlignment="1">
      <alignment vertical="top" wrapText="1"/>
    </xf>
    <xf numFmtId="0" fontId="32" fillId="0" borderId="41" xfId="0" applyFont="1" applyBorder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0" fillId="17" borderId="47" xfId="0" applyFont="1" applyFill="1" applyBorder="1" applyAlignment="1">
      <alignment vertical="center" textRotation="90" wrapText="1" readingOrder="2"/>
    </xf>
    <xf numFmtId="0" fontId="10" fillId="17" borderId="48" xfId="0" applyFont="1" applyFill="1" applyBorder="1" applyAlignment="1">
      <alignment vertical="center" textRotation="90" wrapText="1" readingOrder="2"/>
    </xf>
    <xf numFmtId="0" fontId="10" fillId="0" borderId="48" xfId="0" applyFont="1" applyBorder="1" applyAlignment="1">
      <alignment vertical="center" textRotation="90" wrapText="1" readingOrder="2"/>
    </xf>
    <xf numFmtId="0" fontId="28" fillId="0" borderId="0" xfId="0" applyFont="1" applyAlignment="1">
      <alignment horizontal="center" shrinkToFit="1"/>
    </xf>
    <xf numFmtId="0" fontId="17" fillId="17" borderId="49" xfId="0" applyFont="1" applyFill="1" applyBorder="1" applyAlignment="1">
      <alignment vertical="center" textRotation="90" wrapText="1" readingOrder="2"/>
    </xf>
    <xf numFmtId="0" fontId="17" fillId="17" borderId="48" xfId="0" applyFont="1" applyFill="1" applyBorder="1" applyAlignment="1">
      <alignment vertical="center" textRotation="90" wrapText="1" readingOrder="2"/>
    </xf>
    <xf numFmtId="0" fontId="17" fillId="0" borderId="48" xfId="0" applyFont="1" applyBorder="1" applyAlignment="1">
      <alignment vertical="center" textRotation="90" wrapText="1" readingOrder="2"/>
    </xf>
    <xf numFmtId="0" fontId="17" fillId="17" borderId="50" xfId="0" applyFont="1" applyFill="1" applyBorder="1" applyAlignment="1">
      <alignment vertical="center" textRotation="90" readingOrder="2"/>
    </xf>
    <xf numFmtId="0" fontId="17" fillId="17" borderId="18" xfId="0" applyFont="1" applyFill="1" applyBorder="1" applyAlignment="1">
      <alignment vertical="center" textRotation="90" readingOrder="2"/>
    </xf>
    <xf numFmtId="0" fontId="17" fillId="0" borderId="18" xfId="0" applyFont="1" applyBorder="1" applyAlignment="1">
      <alignment vertical="center" textRotation="90" readingOrder="2"/>
    </xf>
    <xf numFmtId="0" fontId="17" fillId="17" borderId="25" xfId="0" applyFont="1" applyFill="1" applyBorder="1" applyAlignment="1">
      <alignment vertical="center" textRotation="90" readingOrder="2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17" fillId="17" borderId="48" xfId="0" applyFont="1" applyFill="1" applyBorder="1" applyAlignment="1">
      <alignment vertical="center" textRotation="90" readingOrder="2"/>
    </xf>
    <xf numFmtId="0" fontId="17" fillId="0" borderId="48" xfId="0" applyFont="1" applyBorder="1" applyAlignment="1">
      <alignment vertical="center" textRotation="90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Comma" xfId="43"/>
    <cellStyle name="Comma [0]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Currency" xfId="55"/>
    <cellStyle name="Currency [0]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1"/>
  <sheetViews>
    <sheetView zoomScalePageLayoutView="0" workbookViewId="0" topLeftCell="A4">
      <selection activeCell="D8" sqref="D8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3"/>
  <legacyDrawing r:id="rId2"/>
  <oleObjects>
    <oleObject progId="Dokumentum" dvAspect="DVASPECT_ICON" shapeId="548039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G27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1" width="6.00390625" style="0" bestFit="1" customWidth="1"/>
    <col min="2" max="2" width="5.00390625" style="0" customWidth="1"/>
    <col min="3" max="3" width="6.7109375" style="0" customWidth="1"/>
    <col min="4" max="4" width="7.00390625" style="0" bestFit="1" customWidth="1"/>
    <col min="5" max="5" width="50.7109375" style="0" customWidth="1"/>
  </cols>
  <sheetData>
    <row r="1" spans="1:7" ht="15.75">
      <c r="A1" s="491" t="s">
        <v>441</v>
      </c>
      <c r="B1" s="492"/>
      <c r="C1" s="492"/>
      <c r="D1" s="492"/>
      <c r="E1" s="492"/>
      <c r="F1" s="492"/>
      <c r="G1" s="492"/>
    </row>
    <row r="2" spans="1:7" ht="24" customHeight="1">
      <c r="A2" s="491" t="s">
        <v>446</v>
      </c>
      <c r="B2" s="492"/>
      <c r="C2" s="492"/>
      <c r="D2" s="492"/>
      <c r="E2" s="492"/>
      <c r="F2" s="492"/>
      <c r="G2" s="492"/>
    </row>
    <row r="3" spans="1:7" ht="33" customHeight="1" thickBot="1">
      <c r="A3" s="69" t="s">
        <v>163</v>
      </c>
      <c r="B3" s="69" t="s">
        <v>164</v>
      </c>
      <c r="C3" s="69" t="s">
        <v>165</v>
      </c>
      <c r="D3" s="69" t="s">
        <v>166</v>
      </c>
      <c r="E3" s="69" t="s">
        <v>109</v>
      </c>
      <c r="F3" s="108">
        <v>2010</v>
      </c>
      <c r="G3" s="108">
        <v>2011</v>
      </c>
    </row>
    <row r="4" spans="1:7" ht="12.75">
      <c r="A4" t="s">
        <v>0</v>
      </c>
      <c r="C4" s="24"/>
      <c r="D4" s="25"/>
      <c r="E4" s="26" t="s">
        <v>27</v>
      </c>
      <c r="F4" s="28"/>
      <c r="G4" s="28"/>
    </row>
    <row r="5" spans="2:7" ht="12.75">
      <c r="B5" t="s">
        <v>0</v>
      </c>
      <c r="C5" s="24"/>
      <c r="D5" s="25"/>
      <c r="E5" s="32" t="s">
        <v>9</v>
      </c>
      <c r="F5" s="28"/>
      <c r="G5" s="28"/>
    </row>
    <row r="6" spans="3:7" ht="12.75">
      <c r="C6" s="24" t="s">
        <v>1</v>
      </c>
      <c r="D6" s="25"/>
      <c r="E6" s="26" t="s">
        <v>6</v>
      </c>
      <c r="F6" s="28"/>
      <c r="G6" s="28"/>
    </row>
    <row r="7" spans="3:7" ht="12.75">
      <c r="C7" s="24"/>
      <c r="D7" s="25">
        <v>39116</v>
      </c>
      <c r="E7" s="33" t="s">
        <v>123</v>
      </c>
      <c r="F7" s="28"/>
      <c r="G7" s="28"/>
    </row>
    <row r="8" spans="3:5" ht="12.75">
      <c r="C8" s="24"/>
      <c r="D8" s="25"/>
      <c r="E8" s="26" t="s">
        <v>161</v>
      </c>
    </row>
    <row r="9" spans="3:7" ht="25.5">
      <c r="C9" s="24"/>
      <c r="D9" s="25"/>
      <c r="E9" s="70" t="s">
        <v>167</v>
      </c>
      <c r="F9" s="71">
        <v>0</v>
      </c>
      <c r="G9" s="71">
        <v>0</v>
      </c>
    </row>
    <row r="10" spans="3:7" s="116" customFormat="1" ht="12.75">
      <c r="C10" s="117"/>
      <c r="D10" s="118"/>
      <c r="E10" s="342" t="s">
        <v>46</v>
      </c>
      <c r="F10" s="344">
        <v>0</v>
      </c>
      <c r="G10" s="344">
        <f>SUM(G8:G9)</f>
        <v>0</v>
      </c>
    </row>
    <row r="11" spans="3:7" ht="12.75">
      <c r="C11" s="24"/>
      <c r="D11" s="25">
        <v>39117</v>
      </c>
      <c r="E11" s="33" t="s">
        <v>122</v>
      </c>
      <c r="F11" s="28"/>
      <c r="G11" s="28"/>
    </row>
    <row r="12" spans="3:7" ht="12.75">
      <c r="C12" s="24"/>
      <c r="D12" s="25"/>
      <c r="E12" s="26" t="s">
        <v>26</v>
      </c>
      <c r="F12" s="28">
        <v>0</v>
      </c>
      <c r="G12" s="28">
        <v>0</v>
      </c>
    </row>
    <row r="13" spans="3:7" ht="12.75">
      <c r="C13" s="24"/>
      <c r="D13" s="25"/>
      <c r="E13" s="342" t="s">
        <v>46</v>
      </c>
      <c r="F13" s="343">
        <f>SUM(F12)</f>
        <v>0</v>
      </c>
      <c r="G13" s="343">
        <f>SUM(G12)</f>
        <v>0</v>
      </c>
    </row>
    <row r="14" spans="2:7" ht="12.75">
      <c r="B14" t="s">
        <v>1</v>
      </c>
      <c r="C14" s="24"/>
      <c r="D14" s="25"/>
      <c r="E14" s="32" t="s">
        <v>104</v>
      </c>
      <c r="F14" s="28"/>
      <c r="G14" s="28"/>
    </row>
    <row r="15" spans="3:7" ht="12.75">
      <c r="C15" s="24" t="s">
        <v>1</v>
      </c>
      <c r="D15" s="25"/>
      <c r="E15" s="26" t="s">
        <v>6</v>
      </c>
      <c r="F15" s="28"/>
      <c r="G15" s="28"/>
    </row>
    <row r="16" spans="3:7" ht="12.75">
      <c r="C16" s="24"/>
      <c r="D16" s="25">
        <v>39116</v>
      </c>
      <c r="E16" s="33" t="s">
        <v>123</v>
      </c>
      <c r="F16" s="28"/>
      <c r="G16" s="28"/>
    </row>
    <row r="17" spans="3:7" ht="12.75">
      <c r="C17" s="24"/>
      <c r="D17" s="25"/>
      <c r="E17" s="26" t="s">
        <v>421</v>
      </c>
      <c r="F17" s="71">
        <v>273</v>
      </c>
      <c r="G17" s="71"/>
    </row>
    <row r="18" spans="3:7" ht="12.75">
      <c r="C18" s="24"/>
      <c r="D18" s="25"/>
      <c r="E18" s="26" t="s">
        <v>161</v>
      </c>
      <c r="F18" s="28">
        <v>3730</v>
      </c>
      <c r="G18" s="28">
        <v>3212</v>
      </c>
    </row>
    <row r="19" spans="3:7" ht="12.75">
      <c r="C19" s="24"/>
      <c r="D19" s="25"/>
      <c r="E19" s="342" t="s">
        <v>46</v>
      </c>
      <c r="F19" s="344">
        <f>SUM(F17:F18)</f>
        <v>4003</v>
      </c>
      <c r="G19" s="344">
        <f>SUM(G17:G18)</f>
        <v>3212</v>
      </c>
    </row>
    <row r="20" spans="3:7" ht="12.75">
      <c r="C20" s="24"/>
      <c r="D20" s="25">
        <v>39117</v>
      </c>
      <c r="E20" s="33" t="s">
        <v>122</v>
      </c>
      <c r="F20" s="28"/>
      <c r="G20" s="28"/>
    </row>
    <row r="21" spans="3:7" ht="12.75">
      <c r="C21" s="24"/>
      <c r="D21" s="25"/>
      <c r="E21" s="26" t="s">
        <v>558</v>
      </c>
      <c r="F21" s="28">
        <v>0</v>
      </c>
      <c r="G21" s="28">
        <v>1500</v>
      </c>
    </row>
    <row r="22" spans="3:7" ht="12.75">
      <c r="C22" s="24"/>
      <c r="D22" s="31"/>
      <c r="E22" s="342" t="s">
        <v>46</v>
      </c>
      <c r="F22" s="345">
        <f>SUM(F21:F21)</f>
        <v>0</v>
      </c>
      <c r="G22" s="345">
        <f>SUM(G21:G21)</f>
        <v>1500</v>
      </c>
    </row>
    <row r="23" spans="3:7" ht="12.75">
      <c r="C23" s="24"/>
      <c r="D23" s="31"/>
      <c r="E23" s="26"/>
      <c r="F23" s="28"/>
      <c r="G23" s="28"/>
    </row>
    <row r="24" spans="3:7" ht="12.75">
      <c r="C24" s="24"/>
      <c r="D24" s="31"/>
      <c r="E24" s="33" t="s">
        <v>118</v>
      </c>
      <c r="F24" s="28"/>
      <c r="G24" s="28"/>
    </row>
    <row r="25" spans="3:7" ht="12.75">
      <c r="C25" s="24"/>
      <c r="D25" s="35">
        <v>39116</v>
      </c>
      <c r="E25" s="33" t="s">
        <v>124</v>
      </c>
      <c r="F25" s="34">
        <f>F10+F19</f>
        <v>4003</v>
      </c>
      <c r="G25" s="34">
        <f>G10+G19</f>
        <v>3212</v>
      </c>
    </row>
    <row r="26" spans="3:7" ht="12.75">
      <c r="C26" s="24"/>
      <c r="D26" s="35">
        <v>39117</v>
      </c>
      <c r="E26" s="33" t="s">
        <v>125</v>
      </c>
      <c r="F26" s="34">
        <f>F13+F22</f>
        <v>0</v>
      </c>
      <c r="G26" s="34">
        <f>G13+G22</f>
        <v>1500</v>
      </c>
    </row>
    <row r="27" spans="3:7" ht="12.75">
      <c r="C27" s="24"/>
      <c r="D27" s="35"/>
      <c r="E27" s="33" t="s">
        <v>121</v>
      </c>
      <c r="F27" s="34">
        <f>SUM(F25:F26)</f>
        <v>4003</v>
      </c>
      <c r="G27" s="34">
        <f>SUM(G25:G26)</f>
        <v>4712</v>
      </c>
    </row>
  </sheetData>
  <sheetProtection/>
  <mergeCells count="2">
    <mergeCell ref="A1:G1"/>
    <mergeCell ref="A2:G2"/>
  </mergeCells>
  <printOptions heading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9" r:id="rId1"/>
  <headerFooter alignWithMargins="0">
    <oddHeader>&amp;L3/A melléklet a 4/2011. (I.28.) önk. rendelethez ezer Ft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E44"/>
  <sheetViews>
    <sheetView zoomScalePageLayoutView="0" workbookViewId="0" topLeftCell="A6">
      <selection activeCell="C47" sqref="C47"/>
    </sheetView>
  </sheetViews>
  <sheetFormatPr defaultColWidth="9.140625" defaultRowHeight="12.75"/>
  <cols>
    <col min="2" max="2" width="50.8515625" style="0" customWidth="1"/>
    <col min="3" max="3" width="13.8515625" style="0" customWidth="1"/>
    <col min="4" max="4" width="10.8515625" style="0" customWidth="1"/>
  </cols>
  <sheetData>
    <row r="1" spans="1:4" ht="15.75">
      <c r="A1" s="491" t="s">
        <v>441</v>
      </c>
      <c r="B1" s="494"/>
      <c r="C1" s="494"/>
      <c r="D1" s="494"/>
    </row>
    <row r="2" spans="1:4" ht="15.75">
      <c r="A2" s="452" t="s">
        <v>447</v>
      </c>
      <c r="B2" s="452"/>
      <c r="C2" s="452"/>
      <c r="D2" s="452"/>
    </row>
    <row r="3" spans="1:4" ht="12.75">
      <c r="A3" s="83"/>
      <c r="B3" s="84" t="s">
        <v>4</v>
      </c>
      <c r="C3" s="85">
        <v>2010</v>
      </c>
      <c r="D3" s="85">
        <v>2011</v>
      </c>
    </row>
    <row r="4" spans="1:4" ht="12.75">
      <c r="A4" s="6" t="s">
        <v>144</v>
      </c>
      <c r="B4" s="6"/>
      <c r="C4" s="50"/>
      <c r="D4" s="50"/>
    </row>
    <row r="5" spans="1:4" ht="12.75">
      <c r="A5" s="12" t="s">
        <v>104</v>
      </c>
      <c r="B5" s="9"/>
      <c r="C5" s="50"/>
      <c r="D5" s="50"/>
    </row>
    <row r="6" spans="1:4" ht="12.75">
      <c r="A6" s="6"/>
      <c r="B6" s="10" t="s">
        <v>207</v>
      </c>
      <c r="C6" s="50">
        <v>15839</v>
      </c>
      <c r="D6" s="50"/>
    </row>
    <row r="7" spans="1:4" ht="12.75">
      <c r="A7" s="86"/>
      <c r="B7" s="86" t="s">
        <v>46</v>
      </c>
      <c r="C7" s="87">
        <f>SUM(C6)</f>
        <v>15839</v>
      </c>
      <c r="D7" s="87">
        <f>SUM(D6)</f>
        <v>0</v>
      </c>
    </row>
    <row r="8" spans="1:4" ht="12.75">
      <c r="A8" s="6"/>
      <c r="B8" s="6"/>
      <c r="C8" s="50"/>
      <c r="D8" s="50"/>
    </row>
    <row r="9" spans="1:4" ht="12.75">
      <c r="A9" s="6" t="s">
        <v>9</v>
      </c>
      <c r="B9" s="6"/>
      <c r="C9" s="50"/>
      <c r="D9" s="50"/>
    </row>
    <row r="10" spans="1:4" ht="12.75">
      <c r="A10" s="10"/>
      <c r="B10" s="10" t="s">
        <v>171</v>
      </c>
      <c r="C10" s="50">
        <v>1000</v>
      </c>
      <c r="D10" s="50"/>
    </row>
    <row r="11" spans="1:4" ht="12.75">
      <c r="A11" s="6"/>
      <c r="B11" s="10" t="s">
        <v>172</v>
      </c>
      <c r="C11" s="50">
        <v>3662</v>
      </c>
      <c r="D11" s="50"/>
    </row>
    <row r="12" spans="1:4" ht="12.75">
      <c r="A12" s="6"/>
      <c r="B12" s="3" t="s">
        <v>205</v>
      </c>
      <c r="C12" s="51">
        <v>1416</v>
      </c>
      <c r="D12" s="51"/>
    </row>
    <row r="13" spans="1:4" ht="12.75">
      <c r="A13" s="6"/>
      <c r="B13" s="3" t="s">
        <v>424</v>
      </c>
      <c r="C13" s="51">
        <v>4900</v>
      </c>
      <c r="D13" s="51"/>
    </row>
    <row r="14" spans="1:4" ht="12.75">
      <c r="A14" s="6"/>
      <c r="B14" s="3" t="s">
        <v>553</v>
      </c>
      <c r="C14" s="51"/>
      <c r="D14" s="51">
        <v>4609</v>
      </c>
    </row>
    <row r="15" spans="1:4" ht="12.75">
      <c r="A15" s="6"/>
      <c r="B15" s="3" t="s">
        <v>559</v>
      </c>
      <c r="C15" s="51"/>
      <c r="D15" s="51">
        <v>8012</v>
      </c>
    </row>
    <row r="16" spans="1:4" ht="12.75">
      <c r="A16" s="86"/>
      <c r="B16" s="86" t="s">
        <v>46</v>
      </c>
      <c r="C16" s="87">
        <f>SUM(C10:C13)</f>
        <v>10978</v>
      </c>
      <c r="D16" s="87">
        <f>SUM(D10:D15)</f>
        <v>12621</v>
      </c>
    </row>
    <row r="17" spans="1:4" ht="12.75">
      <c r="A17" s="6"/>
      <c r="B17" s="6"/>
      <c r="C17" s="50"/>
      <c r="D17" s="50"/>
    </row>
    <row r="18" spans="1:4" ht="12.75">
      <c r="A18" s="86" t="s">
        <v>159</v>
      </c>
      <c r="B18" s="86"/>
      <c r="C18" s="87">
        <f>C6+C16</f>
        <v>26817</v>
      </c>
      <c r="D18" s="87">
        <f>D6+D16</f>
        <v>12621</v>
      </c>
    </row>
    <row r="19" spans="1:4" ht="12.75">
      <c r="A19" s="6"/>
      <c r="B19" s="6"/>
      <c r="C19" s="50"/>
      <c r="D19" s="50"/>
    </row>
    <row r="20" spans="1:4" ht="12.75">
      <c r="A20" s="6"/>
      <c r="B20" s="6"/>
      <c r="C20" s="50"/>
      <c r="D20" s="50"/>
    </row>
    <row r="21" spans="1:4" ht="12.75">
      <c r="A21" s="6" t="s">
        <v>117</v>
      </c>
      <c r="B21" s="6"/>
      <c r="C21" s="50"/>
      <c r="D21" s="50"/>
    </row>
    <row r="22" spans="1:4" ht="12.75">
      <c r="A22" s="6" t="s">
        <v>160</v>
      </c>
      <c r="B22" s="6"/>
      <c r="C22" s="50"/>
      <c r="D22" s="50"/>
    </row>
    <row r="23" spans="1:4" ht="12.75">
      <c r="A23" s="6"/>
      <c r="B23" s="6" t="s">
        <v>173</v>
      </c>
      <c r="C23" s="50">
        <v>1500</v>
      </c>
      <c r="D23" s="50"/>
    </row>
    <row r="24" spans="1:4" ht="12.75">
      <c r="A24" s="86"/>
      <c r="B24" s="88" t="s">
        <v>46</v>
      </c>
      <c r="C24" s="87">
        <f>SUM(C23)</f>
        <v>1500</v>
      </c>
      <c r="D24" s="87">
        <f>SUM(D23)</f>
        <v>0</v>
      </c>
    </row>
    <row r="25" spans="1:4" ht="12.75">
      <c r="A25" s="6"/>
      <c r="B25" s="6"/>
      <c r="C25" s="50"/>
      <c r="D25" s="50"/>
    </row>
    <row r="26" spans="1:4" ht="12.75">
      <c r="A26" s="6" t="s">
        <v>9</v>
      </c>
      <c r="B26" s="6"/>
      <c r="C26" s="50"/>
      <c r="D26" s="50"/>
    </row>
    <row r="27" spans="1:5" ht="12.75">
      <c r="A27" s="10"/>
      <c r="B27" s="10" t="s">
        <v>10</v>
      </c>
      <c r="C27" s="50">
        <v>1500</v>
      </c>
      <c r="D27" s="50">
        <v>1500</v>
      </c>
      <c r="E27" s="394"/>
    </row>
    <row r="28" spans="1:4" ht="25.5" customHeight="1">
      <c r="A28" s="10"/>
      <c r="B28" s="89" t="s">
        <v>174</v>
      </c>
      <c r="C28" s="50">
        <v>10416</v>
      </c>
      <c r="D28" s="50"/>
    </row>
    <row r="29" spans="1:4" ht="12.75">
      <c r="A29" s="10"/>
      <c r="B29" s="10" t="s">
        <v>175</v>
      </c>
      <c r="C29" s="50">
        <v>3107</v>
      </c>
      <c r="D29" s="50"/>
    </row>
    <row r="30" spans="1:4" ht="37.5" customHeight="1">
      <c r="A30" s="10"/>
      <c r="B30" s="89" t="s">
        <v>176</v>
      </c>
      <c r="C30" s="15">
        <v>22747</v>
      </c>
      <c r="D30" s="15">
        <v>214</v>
      </c>
    </row>
    <row r="31" spans="1:4" ht="14.25" customHeight="1">
      <c r="A31" s="10"/>
      <c r="B31" s="89" t="s">
        <v>193</v>
      </c>
      <c r="C31" s="15">
        <v>1113</v>
      </c>
      <c r="D31" s="15"/>
    </row>
    <row r="32" spans="1:4" ht="12.75">
      <c r="A32" s="11"/>
      <c r="B32" s="3" t="s">
        <v>552</v>
      </c>
      <c r="C32" s="51">
        <v>0</v>
      </c>
      <c r="D32" s="51">
        <v>128280</v>
      </c>
    </row>
    <row r="33" spans="1:4" ht="51">
      <c r="A33" s="11"/>
      <c r="B33" s="96" t="s">
        <v>206</v>
      </c>
      <c r="C33" s="51">
        <v>61476</v>
      </c>
      <c r="D33" s="51"/>
    </row>
    <row r="34" spans="1:4" ht="12.75">
      <c r="A34" s="90"/>
      <c r="B34" s="88" t="s">
        <v>46</v>
      </c>
      <c r="C34" s="91">
        <f>SUM(C27:C33)</f>
        <v>100359</v>
      </c>
      <c r="D34" s="91">
        <f>SUM(D27:D33)</f>
        <v>129994</v>
      </c>
    </row>
    <row r="35" spans="1:4" ht="12.75">
      <c r="A35" s="11"/>
      <c r="B35" s="3"/>
      <c r="C35" s="51"/>
      <c r="D35" s="51"/>
    </row>
    <row r="36" spans="1:4" ht="12.75">
      <c r="A36" s="12" t="s">
        <v>104</v>
      </c>
      <c r="B36" s="9"/>
      <c r="C36" s="51"/>
      <c r="D36" s="51"/>
    </row>
    <row r="37" spans="1:4" ht="12.75">
      <c r="A37" s="9"/>
      <c r="B37" s="10" t="s">
        <v>148</v>
      </c>
      <c r="C37" s="51">
        <v>35147</v>
      </c>
      <c r="D37" s="51"/>
    </row>
    <row r="38" spans="1:4" ht="12.75">
      <c r="A38" s="92"/>
      <c r="B38" s="86" t="s">
        <v>46</v>
      </c>
      <c r="C38" s="91">
        <f>SUM(C37:C37)</f>
        <v>35147</v>
      </c>
      <c r="D38" s="91">
        <f>SUM(D37:D37)</f>
        <v>0</v>
      </c>
    </row>
    <row r="39" spans="1:4" ht="12.75">
      <c r="A39" s="493" t="s">
        <v>391</v>
      </c>
      <c r="B39" s="493"/>
      <c r="C39" s="51"/>
      <c r="D39" s="51"/>
    </row>
    <row r="40" spans="1:4" s="321" customFormat="1" ht="12.75">
      <c r="A40" s="323"/>
      <c r="B40" s="323" t="s">
        <v>414</v>
      </c>
      <c r="C40" s="51">
        <v>250</v>
      </c>
      <c r="D40" s="51"/>
    </row>
    <row r="41" spans="1:4" ht="12.75">
      <c r="A41" s="322"/>
      <c r="B41" s="86" t="s">
        <v>46</v>
      </c>
      <c r="C41" s="91">
        <f>SUM(C40)</f>
        <v>250</v>
      </c>
      <c r="D41" s="91">
        <f>SUM(D40)</f>
        <v>0</v>
      </c>
    </row>
    <row r="42" spans="1:4" ht="12.75">
      <c r="A42" s="9"/>
      <c r="B42" s="10"/>
      <c r="C42" s="51"/>
      <c r="D42" s="51"/>
    </row>
    <row r="43" spans="1:4" ht="12.75">
      <c r="A43" s="92" t="s">
        <v>11</v>
      </c>
      <c r="B43" s="92"/>
      <c r="C43" s="91">
        <f>C34+C38+C24+C41</f>
        <v>137256</v>
      </c>
      <c r="D43" s="91">
        <f>D34+D38+D24+D41</f>
        <v>129994</v>
      </c>
    </row>
    <row r="44" spans="1:4" ht="12.75">
      <c r="A44" s="86" t="s">
        <v>12</v>
      </c>
      <c r="B44" s="86"/>
      <c r="C44" s="87">
        <f>C18+C43</f>
        <v>164073</v>
      </c>
      <c r="D44" s="87">
        <f>D18+D43</f>
        <v>142615</v>
      </c>
    </row>
  </sheetData>
  <sheetProtection/>
  <mergeCells count="3">
    <mergeCell ref="A39:B39"/>
    <mergeCell ref="A1:D1"/>
    <mergeCell ref="A2:D2"/>
  </mergeCells>
  <printOptions headings="1"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Header>&amp;L4. melléklet a 4/2011. (I.28.) önk. rendelethez, ezer Ft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E27"/>
  <sheetViews>
    <sheetView zoomScalePageLayoutView="0" workbookViewId="0" topLeftCell="A1">
      <selection activeCell="D44" sqref="D44"/>
    </sheetView>
  </sheetViews>
  <sheetFormatPr defaultColWidth="9.140625" defaultRowHeight="12.75"/>
  <cols>
    <col min="1" max="1" width="12.140625" style="37" customWidth="1"/>
    <col min="2" max="2" width="6.8515625" style="24" customWidth="1"/>
    <col min="3" max="3" width="50.421875" style="0" customWidth="1"/>
    <col min="4" max="4" width="9.57421875" style="0" customWidth="1"/>
  </cols>
  <sheetData>
    <row r="1" spans="1:5" ht="15.75">
      <c r="A1" s="452" t="s">
        <v>441</v>
      </c>
      <c r="B1" s="452"/>
      <c r="C1" s="452"/>
      <c r="D1" s="452"/>
      <c r="E1" s="68"/>
    </row>
    <row r="2" spans="1:5" ht="15.75">
      <c r="A2" s="452" t="s">
        <v>448</v>
      </c>
      <c r="B2" s="452"/>
      <c r="C2" s="452"/>
      <c r="D2" s="452"/>
      <c r="E2" s="68"/>
    </row>
    <row r="3" spans="1:5" ht="15.75">
      <c r="A3" s="452" t="s">
        <v>449</v>
      </c>
      <c r="B3" s="452"/>
      <c r="C3" s="452"/>
      <c r="D3" s="452"/>
      <c r="E3" s="68"/>
    </row>
    <row r="5" spans="1:5" s="94" customFormat="1" ht="33.75">
      <c r="A5" s="72" t="s">
        <v>107</v>
      </c>
      <c r="B5" s="72" t="s">
        <v>108</v>
      </c>
      <c r="C5" s="72" t="s">
        <v>109</v>
      </c>
      <c r="D5" s="93">
        <v>2010</v>
      </c>
      <c r="E5" s="93">
        <v>2011</v>
      </c>
    </row>
    <row r="6" spans="1:5" ht="15">
      <c r="A6" s="496" t="s">
        <v>47</v>
      </c>
      <c r="B6" s="496"/>
      <c r="C6" s="496"/>
      <c r="D6" s="40"/>
      <c r="E6" s="40"/>
    </row>
    <row r="7" spans="1:5" ht="12.75">
      <c r="A7" s="128" t="s">
        <v>0</v>
      </c>
      <c r="B7" s="124"/>
      <c r="C7" s="124" t="s">
        <v>208</v>
      </c>
      <c r="D7" s="123"/>
      <c r="E7" s="123"/>
    </row>
    <row r="8" spans="1:5" ht="12.75">
      <c r="A8" s="125"/>
      <c r="B8" s="126" t="s">
        <v>64</v>
      </c>
      <c r="C8" s="125" t="s">
        <v>450</v>
      </c>
      <c r="D8" s="127">
        <v>20</v>
      </c>
      <c r="E8" s="127">
        <v>15</v>
      </c>
    </row>
    <row r="9" spans="1:5" ht="12.75">
      <c r="A9" s="38" t="s">
        <v>157</v>
      </c>
      <c r="C9" s="22" t="s">
        <v>149</v>
      </c>
      <c r="D9" s="19"/>
      <c r="E9" s="19"/>
    </row>
    <row r="10" spans="1:5" ht="12.75">
      <c r="A10" s="38"/>
      <c r="B10" s="52">
        <v>39539</v>
      </c>
      <c r="C10" s="20" t="s">
        <v>150</v>
      </c>
      <c r="D10" s="21">
        <v>855</v>
      </c>
      <c r="E10" s="21">
        <v>855</v>
      </c>
    </row>
    <row r="11" spans="1:5" ht="12.75">
      <c r="A11" s="55"/>
      <c r="B11" s="56"/>
      <c r="C11" s="57" t="s">
        <v>156</v>
      </c>
      <c r="D11" s="58">
        <v>855</v>
      </c>
      <c r="E11" s="58">
        <v>855</v>
      </c>
    </row>
    <row r="12" spans="1:5" ht="12.75">
      <c r="A12" s="38" t="s">
        <v>128</v>
      </c>
      <c r="C12" s="22" t="s">
        <v>129</v>
      </c>
      <c r="D12" s="1"/>
      <c r="E12" s="1"/>
    </row>
    <row r="13" spans="2:5" ht="12.75">
      <c r="B13" s="24">
        <v>39295</v>
      </c>
      <c r="C13" s="20" t="s">
        <v>87</v>
      </c>
      <c r="D13" s="1">
        <v>300</v>
      </c>
      <c r="E13" s="1">
        <v>246</v>
      </c>
    </row>
    <row r="14" spans="1:5" s="42" customFormat="1" ht="18">
      <c r="A14" s="59"/>
      <c r="B14" s="56"/>
      <c r="C14" s="57" t="s">
        <v>130</v>
      </c>
      <c r="D14" s="58">
        <v>300</v>
      </c>
      <c r="E14" s="58">
        <v>246</v>
      </c>
    </row>
    <row r="15" spans="1:5" ht="18.75" thickBot="1">
      <c r="A15" s="43"/>
      <c r="B15" s="44"/>
      <c r="C15" s="45" t="s">
        <v>90</v>
      </c>
      <c r="D15" s="46">
        <f>D11+D14+D8</f>
        <v>1175</v>
      </c>
      <c r="E15" s="46">
        <f>E11+E14+E8</f>
        <v>1116</v>
      </c>
    </row>
    <row r="16" spans="1:5" ht="15">
      <c r="A16" s="495" t="s">
        <v>48</v>
      </c>
      <c r="B16" s="495"/>
      <c r="C16" s="495"/>
      <c r="D16" s="1"/>
      <c r="E16" s="1"/>
    </row>
    <row r="17" spans="1:5" ht="12.75">
      <c r="A17" s="38" t="s">
        <v>0</v>
      </c>
      <c r="C17" s="41" t="s">
        <v>100</v>
      </c>
      <c r="D17" s="21"/>
      <c r="E17" s="21"/>
    </row>
    <row r="18" spans="2:5" ht="12.75">
      <c r="B18" s="24">
        <v>39083</v>
      </c>
      <c r="C18" s="1" t="s">
        <v>49</v>
      </c>
      <c r="D18" s="223">
        <v>100</v>
      </c>
      <c r="E18" s="223">
        <v>100</v>
      </c>
    </row>
    <row r="19" spans="2:5" ht="12.75">
      <c r="B19" s="24">
        <v>39084</v>
      </c>
      <c r="C19" t="s">
        <v>91</v>
      </c>
      <c r="D19" s="23">
        <v>11</v>
      </c>
      <c r="E19" s="23">
        <v>27</v>
      </c>
    </row>
    <row r="20" spans="2:5" ht="12.75">
      <c r="B20" s="24">
        <v>39085</v>
      </c>
      <c r="C20" t="s">
        <v>5</v>
      </c>
      <c r="D20" s="23">
        <v>664</v>
      </c>
      <c r="E20" s="23">
        <v>589</v>
      </c>
    </row>
    <row r="21" spans="2:5" ht="12.75">
      <c r="B21" s="24">
        <v>39088</v>
      </c>
      <c r="C21" t="s">
        <v>112</v>
      </c>
      <c r="D21" s="23">
        <v>300</v>
      </c>
      <c r="E21" s="23">
        <v>300</v>
      </c>
    </row>
    <row r="22" spans="1:5" s="18" customFormat="1" ht="12.75">
      <c r="A22" s="37"/>
      <c r="B22" s="24">
        <v>39091</v>
      </c>
      <c r="C22" t="s">
        <v>101</v>
      </c>
      <c r="D22" s="23">
        <v>100</v>
      </c>
      <c r="E22" s="23">
        <v>100</v>
      </c>
    </row>
    <row r="23" spans="1:5" ht="12.75">
      <c r="A23" s="55"/>
      <c r="B23" s="60"/>
      <c r="C23" s="61" t="s">
        <v>93</v>
      </c>
      <c r="D23" s="435">
        <f>SUM(D18:D22)</f>
        <v>1175</v>
      </c>
      <c r="E23" s="435">
        <f>SUM(E18:E22)</f>
        <v>1116</v>
      </c>
    </row>
    <row r="24" spans="1:5" ht="18.75" thickBot="1">
      <c r="A24" s="43"/>
      <c r="B24" s="44"/>
      <c r="C24" s="45" t="s">
        <v>131</v>
      </c>
      <c r="D24" s="46">
        <f>D23</f>
        <v>1175</v>
      </c>
      <c r="E24" s="46">
        <f>E23</f>
        <v>1116</v>
      </c>
    </row>
    <row r="25" spans="1:2" ht="12.75">
      <c r="A25"/>
      <c r="B25"/>
    </row>
    <row r="26" spans="1:2" ht="12.75">
      <c r="A26"/>
      <c r="B26"/>
    </row>
    <row r="27" spans="1:2" ht="12.75">
      <c r="A27"/>
      <c r="B27"/>
    </row>
  </sheetData>
  <sheetProtection/>
  <mergeCells count="5">
    <mergeCell ref="A16:C16"/>
    <mergeCell ref="A1:D1"/>
    <mergeCell ref="A2:D2"/>
    <mergeCell ref="A3:D3"/>
    <mergeCell ref="A6:C6"/>
  </mergeCells>
  <printOptions headings="1"/>
  <pageMargins left="0.75" right="0.75" top="1" bottom="1" header="0.5" footer="0.5"/>
  <pageSetup fitToHeight="1" fitToWidth="1" horizontalDpi="600" verticalDpi="600" orientation="portrait" paperSize="9" scale="96" r:id="rId1"/>
  <headerFooter alignWithMargins="0">
    <oddHeader>&amp;L5. melléklet a 4/2011. (I.28.) önk. rendelethez, ezer Ft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D16"/>
  <sheetViews>
    <sheetView zoomScalePageLayoutView="0" workbookViewId="0" topLeftCell="A1">
      <selection activeCell="D17" sqref="D17"/>
    </sheetView>
  </sheetViews>
  <sheetFormatPr defaultColWidth="9.140625" defaultRowHeight="12.75"/>
  <cols>
    <col min="2" max="2" width="32.421875" style="0" customWidth="1"/>
    <col min="3" max="3" width="17.7109375" style="0" customWidth="1"/>
    <col min="4" max="4" width="14.8515625" style="0" customWidth="1"/>
  </cols>
  <sheetData>
    <row r="1" spans="1:4" ht="15.75">
      <c r="A1" s="491" t="s">
        <v>441</v>
      </c>
      <c r="B1" s="494"/>
      <c r="C1" s="494"/>
      <c r="D1" s="494"/>
    </row>
    <row r="2" spans="1:4" ht="16.5" thickBot="1">
      <c r="A2" s="497" t="s">
        <v>451</v>
      </c>
      <c r="B2" s="498"/>
      <c r="C2" s="498"/>
      <c r="D2" s="498"/>
    </row>
    <row r="3" spans="1:4" ht="20.25" customHeight="1" thickBot="1">
      <c r="A3" s="109" t="s">
        <v>3</v>
      </c>
      <c r="B3" s="110" t="s">
        <v>20</v>
      </c>
      <c r="C3" s="111">
        <v>2010</v>
      </c>
      <c r="D3" s="111">
        <v>2011</v>
      </c>
    </row>
    <row r="4" spans="1:4" ht="13.5" thickBot="1">
      <c r="A4" s="330" t="s">
        <v>0</v>
      </c>
      <c r="B4" s="331" t="s">
        <v>22</v>
      </c>
      <c r="C4" s="395">
        <v>12250</v>
      </c>
      <c r="D4" s="395">
        <v>12792</v>
      </c>
    </row>
    <row r="5" spans="1:4" ht="13.5" thickBot="1">
      <c r="A5" s="330" t="s">
        <v>1</v>
      </c>
      <c r="B5" s="331" t="s">
        <v>23</v>
      </c>
      <c r="C5" s="396">
        <v>36054</v>
      </c>
      <c r="D5" s="396">
        <v>40449</v>
      </c>
    </row>
    <row r="6" spans="1:4" ht="13.5" thickBot="1">
      <c r="A6" s="330" t="s">
        <v>7</v>
      </c>
      <c r="B6" s="331" t="s">
        <v>192</v>
      </c>
      <c r="C6" s="397">
        <v>240000</v>
      </c>
      <c r="D6" s="397">
        <v>250000</v>
      </c>
    </row>
    <row r="7" spans="1:4" ht="13.5" thickBot="1">
      <c r="A7" s="330" t="s">
        <v>157</v>
      </c>
      <c r="B7" s="331" t="s">
        <v>194</v>
      </c>
      <c r="C7" s="396">
        <v>1000</v>
      </c>
      <c r="D7" s="396"/>
    </row>
    <row r="8" spans="1:4" ht="13.5" thickBot="1">
      <c r="A8" s="330" t="s">
        <v>2</v>
      </c>
      <c r="B8" s="436" t="s">
        <v>199</v>
      </c>
      <c r="C8" s="437"/>
      <c r="D8" s="437">
        <v>780</v>
      </c>
    </row>
    <row r="9" spans="1:4" ht="13.5" thickBot="1">
      <c r="A9" s="330" t="s">
        <v>368</v>
      </c>
      <c r="B9" s="331" t="s">
        <v>416</v>
      </c>
      <c r="C9" s="396">
        <v>1751</v>
      </c>
      <c r="D9" s="396">
        <v>2449</v>
      </c>
    </row>
    <row r="10" spans="1:4" ht="13.5" thickBot="1">
      <c r="A10" s="119"/>
      <c r="B10" s="329" t="s">
        <v>8</v>
      </c>
      <c r="C10" s="398">
        <f>SUM(C4:C9)</f>
        <v>291055</v>
      </c>
      <c r="D10" s="398">
        <f>SUM(D4:D9)</f>
        <v>306470</v>
      </c>
    </row>
    <row r="11" spans="1:3" ht="12.75">
      <c r="A11" s="8"/>
      <c r="B11" s="8"/>
      <c r="C11" s="8"/>
    </row>
    <row r="12" spans="1:3" ht="12.75">
      <c r="A12" s="14" t="s">
        <v>452</v>
      </c>
      <c r="B12" s="8"/>
      <c r="C12" s="8"/>
    </row>
    <row r="13" spans="1:3" ht="13.5" thickBot="1">
      <c r="A13" s="5"/>
      <c r="B13" s="7"/>
      <c r="C13" s="5"/>
    </row>
    <row r="14" spans="1:4" ht="13.5" thickBot="1">
      <c r="A14" s="325" t="s">
        <v>0</v>
      </c>
      <c r="B14" s="324" t="s">
        <v>21</v>
      </c>
      <c r="C14" s="398">
        <v>1000</v>
      </c>
      <c r="D14" s="398">
        <v>1000</v>
      </c>
    </row>
    <row r="15" spans="1:4" ht="13.5" thickBot="1">
      <c r="A15" s="326" t="s">
        <v>1</v>
      </c>
      <c r="B15" s="327" t="s">
        <v>415</v>
      </c>
      <c r="C15" s="399">
        <v>100</v>
      </c>
      <c r="D15" s="399">
        <v>100</v>
      </c>
    </row>
    <row r="16" spans="1:4" ht="13.5" thickBot="1">
      <c r="A16" s="328"/>
      <c r="B16" s="329" t="s">
        <v>8</v>
      </c>
      <c r="C16" s="398">
        <v>1100</v>
      </c>
      <c r="D16" s="400">
        <v>1100</v>
      </c>
    </row>
  </sheetData>
  <sheetProtection/>
  <mergeCells count="2">
    <mergeCell ref="A1:D1"/>
    <mergeCell ref="A2:D2"/>
  </mergeCells>
  <printOptions headings="1"/>
  <pageMargins left="0.75" right="0.75" top="1" bottom="1" header="0.5" footer="0.5"/>
  <pageSetup horizontalDpi="600" verticalDpi="600" orientation="portrait" paperSize="9" r:id="rId1"/>
  <headerFooter alignWithMargins="0">
    <oddHeader>&amp;L6. melléklet a 4/2011. (I.28.) önk. rendelethez, ezer Ft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D31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7.28125" style="0" customWidth="1"/>
    <col min="2" max="2" width="16.421875" style="0" customWidth="1"/>
    <col min="3" max="3" width="39.140625" style="0" customWidth="1"/>
    <col min="4" max="4" width="18.00390625" style="0" customWidth="1"/>
  </cols>
  <sheetData>
    <row r="1" spans="1:4" ht="15.75">
      <c r="A1" s="452" t="s">
        <v>441</v>
      </c>
      <c r="B1" s="452"/>
      <c r="C1" s="452"/>
      <c r="D1" s="452"/>
    </row>
    <row r="2" spans="1:4" ht="15.75">
      <c r="A2" s="478" t="s">
        <v>453</v>
      </c>
      <c r="B2" s="478"/>
      <c r="C2" s="478"/>
      <c r="D2" s="478"/>
    </row>
    <row r="3" spans="1:4" ht="15.75">
      <c r="A3" s="478" t="s">
        <v>211</v>
      </c>
      <c r="B3" s="478"/>
      <c r="C3" s="478"/>
      <c r="D3" s="447"/>
    </row>
    <row r="4" spans="1:4" ht="12.75">
      <c r="A4" s="379" t="s">
        <v>212</v>
      </c>
      <c r="B4" s="380"/>
      <c r="C4" s="379" t="s">
        <v>100</v>
      </c>
      <c r="D4" s="382"/>
    </row>
    <row r="5" spans="1:4" ht="12.75">
      <c r="A5" s="2" t="s">
        <v>212</v>
      </c>
      <c r="B5" s="4">
        <v>168622</v>
      </c>
      <c r="C5" s="2" t="s">
        <v>213</v>
      </c>
      <c r="D5" s="4">
        <v>282489</v>
      </c>
    </row>
    <row r="6" spans="1:4" ht="12.75">
      <c r="A6" s="2" t="s">
        <v>24</v>
      </c>
      <c r="B6" s="4">
        <v>44172</v>
      </c>
      <c r="C6" s="2" t="s">
        <v>214</v>
      </c>
      <c r="D6" s="4">
        <v>74967</v>
      </c>
    </row>
    <row r="7" spans="1:4" ht="12.75">
      <c r="A7" s="2" t="s">
        <v>58</v>
      </c>
      <c r="B7" s="4">
        <v>179413</v>
      </c>
      <c r="C7" s="2" t="s">
        <v>215</v>
      </c>
      <c r="D7" s="4">
        <v>239487</v>
      </c>
    </row>
    <row r="8" spans="1:4" ht="12.75">
      <c r="A8" s="2" t="s">
        <v>560</v>
      </c>
      <c r="B8" s="4">
        <v>11156</v>
      </c>
      <c r="C8" s="2" t="s">
        <v>216</v>
      </c>
      <c r="D8" s="4">
        <v>2868</v>
      </c>
    </row>
    <row r="9" spans="1:4" ht="12.75">
      <c r="A9" s="2" t="s">
        <v>240</v>
      </c>
      <c r="B9" s="4">
        <v>199750</v>
      </c>
      <c r="C9" s="2" t="s">
        <v>147</v>
      </c>
      <c r="D9" s="4">
        <v>13974</v>
      </c>
    </row>
    <row r="10" spans="1:4" ht="12.75">
      <c r="A10" s="2" t="s">
        <v>217</v>
      </c>
      <c r="B10" s="4">
        <v>24443</v>
      </c>
      <c r="C10" s="2" t="s">
        <v>218</v>
      </c>
      <c r="D10" s="4">
        <v>10560</v>
      </c>
    </row>
    <row r="11" spans="1:4" ht="12.75">
      <c r="A11" s="2" t="s">
        <v>219</v>
      </c>
      <c r="B11" s="4"/>
      <c r="C11" s="2" t="s">
        <v>220</v>
      </c>
      <c r="D11" s="4">
        <v>23700</v>
      </c>
    </row>
    <row r="12" spans="1:4" ht="12.75">
      <c r="A12" s="2" t="s">
        <v>222</v>
      </c>
      <c r="B12" s="4">
        <v>20818</v>
      </c>
      <c r="C12" s="2" t="s">
        <v>221</v>
      </c>
      <c r="D12" s="4">
        <v>4329</v>
      </c>
    </row>
    <row r="13" spans="1:4" ht="12.75">
      <c r="A13" s="2"/>
      <c r="B13" s="4"/>
      <c r="C13" s="2"/>
      <c r="D13" s="4"/>
    </row>
    <row r="14" spans="1:4" ht="12.75">
      <c r="A14" s="138" t="s">
        <v>46</v>
      </c>
      <c r="B14" s="16">
        <f>SUM(B5:B13)</f>
        <v>648374</v>
      </c>
      <c r="C14" s="138" t="s">
        <v>46</v>
      </c>
      <c r="D14" s="16">
        <f>SUM(D5:D13)</f>
        <v>652374</v>
      </c>
    </row>
    <row r="15" spans="1:4" ht="12.75">
      <c r="A15" s="2" t="s">
        <v>223</v>
      </c>
      <c r="B15" s="4">
        <v>4000</v>
      </c>
      <c r="C15" s="2"/>
      <c r="D15" s="4"/>
    </row>
    <row r="16" spans="1:4" ht="12.75">
      <c r="A16" s="379" t="s">
        <v>224</v>
      </c>
      <c r="B16" s="380">
        <f>SUM(B14:B15)</f>
        <v>652374</v>
      </c>
      <c r="C16" s="379" t="s">
        <v>224</v>
      </c>
      <c r="D16" s="380">
        <f>SUM(D14:D15)</f>
        <v>652374</v>
      </c>
    </row>
    <row r="17" spans="1:4" ht="12.75">
      <c r="A17" s="379" t="s">
        <v>225</v>
      </c>
      <c r="B17" s="380"/>
      <c r="C17" s="379" t="s">
        <v>6</v>
      </c>
      <c r="D17" s="381"/>
    </row>
    <row r="18" spans="1:4" ht="12.75">
      <c r="A18" s="2" t="s">
        <v>226</v>
      </c>
      <c r="B18" s="4">
        <v>0</v>
      </c>
      <c r="C18" s="17" t="s">
        <v>102</v>
      </c>
      <c r="D18" s="47">
        <v>129994</v>
      </c>
    </row>
    <row r="19" spans="1:4" ht="12.75">
      <c r="A19" s="2" t="s">
        <v>228</v>
      </c>
      <c r="B19" s="4">
        <v>983</v>
      </c>
      <c r="C19" s="17" t="s">
        <v>227</v>
      </c>
      <c r="D19" s="47">
        <v>12621</v>
      </c>
    </row>
    <row r="20" spans="1:4" ht="12.75">
      <c r="A20" s="2" t="s">
        <v>230</v>
      </c>
      <c r="B20" s="4">
        <v>0</v>
      </c>
      <c r="C20" s="17" t="s">
        <v>229</v>
      </c>
      <c r="D20" s="47">
        <v>3212</v>
      </c>
    </row>
    <row r="21" spans="1:4" ht="12.75">
      <c r="A21" s="2" t="s">
        <v>24</v>
      </c>
      <c r="B21" s="4">
        <v>27828</v>
      </c>
      <c r="C21" s="17" t="s">
        <v>231</v>
      </c>
      <c r="D21" s="47">
        <v>1500</v>
      </c>
    </row>
    <row r="22" spans="1:4" ht="12.75">
      <c r="A22" s="2" t="s">
        <v>233</v>
      </c>
      <c r="B22" s="4">
        <v>43661</v>
      </c>
      <c r="C22" s="2" t="s">
        <v>232</v>
      </c>
      <c r="D22" s="4">
        <v>4371</v>
      </c>
    </row>
    <row r="23" spans="1:4" ht="12.75">
      <c r="A23" s="2" t="s">
        <v>234</v>
      </c>
      <c r="B23" s="4">
        <v>48105</v>
      </c>
      <c r="C23" s="2" t="s">
        <v>103</v>
      </c>
      <c r="D23" s="47">
        <v>303241</v>
      </c>
    </row>
    <row r="24" spans="1:4" ht="12.75">
      <c r="A24" s="2" t="s">
        <v>236</v>
      </c>
      <c r="B24" s="4"/>
      <c r="C24" s="2" t="s">
        <v>235</v>
      </c>
      <c r="D24" s="47">
        <v>8605</v>
      </c>
    </row>
    <row r="25" spans="1:4" ht="12.75">
      <c r="A25" s="2" t="s">
        <v>222</v>
      </c>
      <c r="B25" s="4">
        <v>262792</v>
      </c>
      <c r="C25" s="2"/>
      <c r="D25" s="47"/>
    </row>
    <row r="26" spans="1:4" ht="12.75">
      <c r="A26" s="2" t="s">
        <v>237</v>
      </c>
      <c r="B26" s="4">
        <v>80175</v>
      </c>
      <c r="C26" s="2"/>
      <c r="D26" s="47"/>
    </row>
    <row r="27" spans="1:4" ht="12.75">
      <c r="A27" s="138" t="s">
        <v>46</v>
      </c>
      <c r="B27" s="16">
        <f>SUM(B18:B26)</f>
        <v>463544</v>
      </c>
      <c r="C27" s="138" t="s">
        <v>46</v>
      </c>
      <c r="D27" s="16">
        <f>SUM(D17:D25)</f>
        <v>463544</v>
      </c>
    </row>
    <row r="28" spans="1:4" ht="12.75">
      <c r="A28" s="2" t="s">
        <v>238</v>
      </c>
      <c r="B28" s="4">
        <v>0</v>
      </c>
      <c r="C28" s="2"/>
      <c r="D28" s="4"/>
    </row>
    <row r="29" spans="1:4" ht="12.75">
      <c r="A29" s="379" t="s">
        <v>239</v>
      </c>
      <c r="B29" s="380">
        <f>SUM(B27:B28)</f>
        <v>463544</v>
      </c>
      <c r="C29" s="379" t="s">
        <v>239</v>
      </c>
      <c r="D29" s="380">
        <f>SUM(D27:D28)</f>
        <v>463544</v>
      </c>
    </row>
    <row r="30" spans="1:4" ht="15">
      <c r="A30" s="377" t="s">
        <v>425</v>
      </c>
      <c r="B30" s="378">
        <f>B16+B29</f>
        <v>1115918</v>
      </c>
      <c r="C30" s="377" t="s">
        <v>425</v>
      </c>
      <c r="D30" s="378">
        <f>D16+D29</f>
        <v>1115918</v>
      </c>
    </row>
    <row r="31" spans="1:4" s="53" customFormat="1" ht="12.75">
      <c r="A31"/>
      <c r="B31"/>
      <c r="C31"/>
      <c r="D31"/>
    </row>
  </sheetData>
  <sheetProtection/>
  <mergeCells count="3">
    <mergeCell ref="A2:D2"/>
    <mergeCell ref="A3:D3"/>
    <mergeCell ref="A1:D1"/>
  </mergeCells>
  <printOptions headings="1"/>
  <pageMargins left="0.75" right="0.75" top="1" bottom="1" header="0.5" footer="0.5"/>
  <pageSetup horizontalDpi="600" verticalDpi="600" orientation="landscape" paperSize="9" r:id="rId1"/>
  <headerFooter alignWithMargins="0">
    <oddHeader>&amp;L7. melléklet a 4/2011. (I.28.) önk. rendelethez, ezer Ft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G29"/>
  <sheetViews>
    <sheetView zoomScalePageLayoutView="0" workbookViewId="0" topLeftCell="A1">
      <selection activeCell="E8" sqref="E8:F8"/>
    </sheetView>
  </sheetViews>
  <sheetFormatPr defaultColWidth="9.140625" defaultRowHeight="12.75"/>
  <cols>
    <col min="1" max="1" width="5.421875" style="137" customWidth="1"/>
    <col min="2" max="2" width="42.57421875" style="0" customWidth="1"/>
    <col min="3" max="3" width="20.00390625" style="0" customWidth="1"/>
    <col min="4" max="4" width="15.57421875" style="0" customWidth="1"/>
    <col min="5" max="5" width="17.57421875" style="0" customWidth="1"/>
    <col min="6" max="6" width="13.140625" style="0" customWidth="1"/>
    <col min="7" max="7" width="13.57421875" style="0" customWidth="1"/>
  </cols>
  <sheetData>
    <row r="1" spans="1:7" ht="15">
      <c r="A1" s="499" t="s">
        <v>536</v>
      </c>
      <c r="B1" s="499"/>
      <c r="C1" s="499"/>
      <c r="D1" s="499"/>
      <c r="E1" s="499"/>
      <c r="F1" s="499"/>
      <c r="G1" s="499"/>
    </row>
    <row r="2" spans="1:7" ht="12.75">
      <c r="A2" s="503" t="s">
        <v>584</v>
      </c>
      <c r="B2" s="454"/>
      <c r="C2" s="454"/>
      <c r="D2" s="454"/>
      <c r="E2" s="454"/>
      <c r="F2" s="454"/>
      <c r="G2" s="454"/>
    </row>
    <row r="3" spans="1:7" ht="18.75" thickBot="1">
      <c r="A3" s="500" t="s">
        <v>480</v>
      </c>
      <c r="B3" s="500"/>
      <c r="C3" s="500"/>
      <c r="D3" s="500"/>
      <c r="E3" s="500"/>
      <c r="F3" s="500"/>
      <c r="G3" s="500"/>
    </row>
    <row r="4" spans="1:7" ht="24.75" thickBot="1">
      <c r="A4" s="415" t="s">
        <v>481</v>
      </c>
      <c r="B4" s="416" t="s">
        <v>482</v>
      </c>
      <c r="C4" s="416" t="s">
        <v>483</v>
      </c>
      <c r="D4" s="416" t="s">
        <v>537</v>
      </c>
      <c r="E4" s="501" t="s">
        <v>538</v>
      </c>
      <c r="F4" s="502"/>
      <c r="G4" s="416" t="s">
        <v>539</v>
      </c>
    </row>
    <row r="5" spans="1:7" ht="48.75" thickBot="1">
      <c r="A5" s="417" t="s">
        <v>0</v>
      </c>
      <c r="B5" s="418" t="s">
        <v>486</v>
      </c>
      <c r="C5" s="418" t="s">
        <v>487</v>
      </c>
      <c r="D5" s="418" t="s">
        <v>541</v>
      </c>
      <c r="E5" s="501" t="s">
        <v>541</v>
      </c>
      <c r="F5" s="502"/>
      <c r="G5" s="418"/>
    </row>
    <row r="6" spans="1:7" ht="24.75" thickBot="1">
      <c r="A6" s="417">
        <v>2</v>
      </c>
      <c r="B6" s="418" t="s">
        <v>488</v>
      </c>
      <c r="C6" s="418" t="s">
        <v>489</v>
      </c>
      <c r="D6" s="418"/>
      <c r="E6" s="501"/>
      <c r="F6" s="502"/>
      <c r="G6" s="418" t="s">
        <v>540</v>
      </c>
    </row>
    <row r="7" spans="1:7" ht="24.75" thickBot="1">
      <c r="A7" s="417">
        <v>3</v>
      </c>
      <c r="B7" s="418" t="s">
        <v>490</v>
      </c>
      <c r="C7" s="418" t="s">
        <v>491</v>
      </c>
      <c r="D7" s="418" t="s">
        <v>492</v>
      </c>
      <c r="E7" s="501" t="s">
        <v>493</v>
      </c>
      <c r="F7" s="502"/>
      <c r="G7" s="418" t="s">
        <v>492</v>
      </c>
    </row>
    <row r="8" spans="1:7" ht="60.75" thickBot="1">
      <c r="A8" s="417">
        <v>4</v>
      </c>
      <c r="B8" s="418" t="s">
        <v>494</v>
      </c>
      <c r="C8" s="418" t="s">
        <v>495</v>
      </c>
      <c r="D8" s="418"/>
      <c r="E8" s="501"/>
      <c r="F8" s="502"/>
      <c r="G8" s="418" t="s">
        <v>542</v>
      </c>
    </row>
    <row r="9" spans="1:7" ht="36.75" customHeight="1" thickBot="1">
      <c r="A9" s="417">
        <v>5</v>
      </c>
      <c r="B9" s="418" t="s">
        <v>496</v>
      </c>
      <c r="C9" s="419" t="s">
        <v>497</v>
      </c>
      <c r="D9" s="418" t="s">
        <v>543</v>
      </c>
      <c r="E9" s="501" t="s">
        <v>544</v>
      </c>
      <c r="F9" s="502"/>
      <c r="G9" s="418" t="s">
        <v>545</v>
      </c>
    </row>
    <row r="10" spans="1:7" ht="60" customHeight="1" thickBot="1">
      <c r="A10" s="417">
        <v>6</v>
      </c>
      <c r="B10" s="418" t="s">
        <v>498</v>
      </c>
      <c r="C10" s="418" t="s">
        <v>499</v>
      </c>
      <c r="D10" s="418" t="s">
        <v>500</v>
      </c>
      <c r="E10" s="501" t="s">
        <v>546</v>
      </c>
      <c r="F10" s="502"/>
      <c r="G10" s="418" t="s">
        <v>501</v>
      </c>
    </row>
    <row r="11" spans="1:7" ht="24.75" thickBot="1">
      <c r="A11" s="417">
        <v>7</v>
      </c>
      <c r="B11" s="418" t="s">
        <v>502</v>
      </c>
      <c r="C11" s="418" t="s">
        <v>503</v>
      </c>
      <c r="D11" s="418"/>
      <c r="E11" s="501"/>
      <c r="F11" s="502"/>
      <c r="G11" s="418" t="s">
        <v>547</v>
      </c>
    </row>
    <row r="12" spans="1:7" ht="12.75">
      <c r="A12" s="508">
        <v>8</v>
      </c>
      <c r="B12" s="516" t="s">
        <v>504</v>
      </c>
      <c r="C12" s="516" t="s">
        <v>505</v>
      </c>
      <c r="D12" s="420" t="s">
        <v>506</v>
      </c>
      <c r="E12" s="518" t="s">
        <v>507</v>
      </c>
      <c r="F12" s="519"/>
      <c r="G12" s="516" t="s">
        <v>508</v>
      </c>
    </row>
    <row r="13" spans="1:7" ht="72.75" customHeight="1" thickBot="1">
      <c r="A13" s="509"/>
      <c r="B13" s="517"/>
      <c r="C13" s="517"/>
      <c r="D13" s="418" t="s">
        <v>509</v>
      </c>
      <c r="E13" s="520" t="s">
        <v>510</v>
      </c>
      <c r="F13" s="521"/>
      <c r="G13" s="517"/>
    </row>
    <row r="14" spans="1:7" ht="48.75" thickBot="1">
      <c r="A14" s="415">
        <v>9</v>
      </c>
      <c r="B14" s="421" t="s">
        <v>511</v>
      </c>
      <c r="C14" s="421" t="s">
        <v>512</v>
      </c>
      <c r="D14" s="421"/>
      <c r="E14" s="501"/>
      <c r="F14" s="502"/>
      <c r="G14" s="421" t="s">
        <v>548</v>
      </c>
    </row>
    <row r="15" spans="1:7" ht="24.75" thickBot="1">
      <c r="A15" s="417">
        <v>10</v>
      </c>
      <c r="B15" s="418" t="s">
        <v>513</v>
      </c>
      <c r="C15" s="418" t="s">
        <v>514</v>
      </c>
      <c r="D15" s="418"/>
      <c r="E15" s="501"/>
      <c r="F15" s="502"/>
      <c r="G15" s="418" t="s">
        <v>515</v>
      </c>
    </row>
    <row r="16" spans="1:7" ht="24.75" thickBot="1">
      <c r="A16" s="417">
        <v>11</v>
      </c>
      <c r="B16" s="418" t="s">
        <v>516</v>
      </c>
      <c r="C16" s="418" t="s">
        <v>517</v>
      </c>
      <c r="D16" s="418"/>
      <c r="E16" s="501"/>
      <c r="F16" s="502"/>
      <c r="G16" s="418" t="s">
        <v>518</v>
      </c>
    </row>
    <row r="17" spans="1:7" ht="48.75" thickBot="1">
      <c r="A17" s="417">
        <v>12</v>
      </c>
      <c r="B17" s="418" t="s">
        <v>519</v>
      </c>
      <c r="C17" s="418" t="s">
        <v>520</v>
      </c>
      <c r="D17" s="418" t="s">
        <v>521</v>
      </c>
      <c r="E17" s="506" t="s">
        <v>522</v>
      </c>
      <c r="F17" s="507"/>
      <c r="G17" s="421" t="s">
        <v>523</v>
      </c>
    </row>
    <row r="18" spans="1:7" ht="26.25" thickBot="1">
      <c r="A18" s="422">
        <v>13</v>
      </c>
      <c r="B18" s="423" t="s">
        <v>525</v>
      </c>
      <c r="C18" s="423" t="s">
        <v>526</v>
      </c>
      <c r="D18" s="424" t="s">
        <v>527</v>
      </c>
      <c r="E18" s="512" t="s">
        <v>493</v>
      </c>
      <c r="F18" s="513"/>
      <c r="G18" s="423" t="s">
        <v>527</v>
      </c>
    </row>
    <row r="19" spans="1:7" ht="26.25" thickBot="1">
      <c r="A19" s="427" t="s">
        <v>549</v>
      </c>
      <c r="B19" s="426" t="s">
        <v>550</v>
      </c>
      <c r="C19" s="426" t="s">
        <v>524</v>
      </c>
      <c r="D19" s="426" t="s">
        <v>551</v>
      </c>
      <c r="E19" s="504"/>
      <c r="F19" s="505"/>
      <c r="G19" s="426" t="s">
        <v>551</v>
      </c>
    </row>
    <row r="20" spans="1:7" ht="18.75" thickBot="1">
      <c r="A20" s="500" t="s">
        <v>528</v>
      </c>
      <c r="B20" s="500"/>
      <c r="C20" s="500"/>
      <c r="D20" s="500"/>
      <c r="E20" s="500"/>
      <c r="F20" s="500"/>
      <c r="G20" s="414"/>
    </row>
    <row r="21" spans="1:7" ht="26.25" thickBot="1">
      <c r="A21" s="425" t="s">
        <v>481</v>
      </c>
      <c r="B21" s="428" t="s">
        <v>482</v>
      </c>
      <c r="C21" s="428" t="s">
        <v>483</v>
      </c>
      <c r="D21" s="428" t="s">
        <v>484</v>
      </c>
      <c r="E21" s="514" t="s">
        <v>430</v>
      </c>
      <c r="F21" s="515"/>
      <c r="G21" s="428" t="s">
        <v>485</v>
      </c>
    </row>
    <row r="22" spans="1:7" ht="51.75" thickBot="1">
      <c r="A22" s="422">
        <v>1</v>
      </c>
      <c r="B22" s="429" t="s">
        <v>529</v>
      </c>
      <c r="C22" s="423" t="s">
        <v>530</v>
      </c>
      <c r="D22" s="423" t="s">
        <v>531</v>
      </c>
      <c r="E22" s="510" t="s">
        <v>532</v>
      </c>
      <c r="F22" s="511"/>
      <c r="G22" s="423" t="s">
        <v>531</v>
      </c>
    </row>
    <row r="23" spans="1:7" ht="51.75" thickBot="1">
      <c r="A23" s="425">
        <v>2</v>
      </c>
      <c r="B23" s="426" t="s">
        <v>533</v>
      </c>
      <c r="C23" s="426" t="s">
        <v>534</v>
      </c>
      <c r="D23" s="426" t="s">
        <v>535</v>
      </c>
      <c r="E23" s="510" t="s">
        <v>493</v>
      </c>
      <c r="F23" s="511"/>
      <c r="G23" s="426" t="s">
        <v>535</v>
      </c>
    </row>
    <row r="24" spans="1:7" ht="12.75">
      <c r="A24" s="413"/>
      <c r="B24" s="414"/>
      <c r="C24" s="414"/>
      <c r="D24" s="414"/>
      <c r="E24" s="414"/>
      <c r="F24" s="414"/>
      <c r="G24" s="414"/>
    </row>
    <row r="25" spans="1:7" ht="12.75">
      <c r="A25" s="413"/>
      <c r="B25" s="414"/>
      <c r="C25" s="414"/>
      <c r="D25" s="414"/>
      <c r="E25" s="414"/>
      <c r="F25" s="414"/>
      <c r="G25" s="414"/>
    </row>
    <row r="26" spans="1:7" ht="12.75">
      <c r="A26" s="413"/>
      <c r="B26" s="414"/>
      <c r="C26" s="414"/>
      <c r="D26" s="414"/>
      <c r="E26" s="414"/>
      <c r="F26" s="414"/>
      <c r="G26" s="414"/>
    </row>
    <row r="27" spans="1:7" ht="12.75">
      <c r="A27" s="413"/>
      <c r="B27" s="414"/>
      <c r="C27" s="414"/>
      <c r="D27" s="414"/>
      <c r="E27" s="414"/>
      <c r="F27" s="414"/>
      <c r="G27" s="414"/>
    </row>
    <row r="28" spans="1:7" ht="12.75">
      <c r="A28" s="413"/>
      <c r="B28" s="414"/>
      <c r="C28" s="414"/>
      <c r="D28" s="414"/>
      <c r="E28" s="414"/>
      <c r="F28" s="414"/>
      <c r="G28" s="414"/>
    </row>
    <row r="29" spans="1:7" ht="12.75">
      <c r="A29" s="413"/>
      <c r="B29" s="414"/>
      <c r="C29" s="414"/>
      <c r="D29" s="414"/>
      <c r="E29" s="414"/>
      <c r="F29" s="414"/>
      <c r="G29" s="414"/>
    </row>
  </sheetData>
  <sheetProtection/>
  <mergeCells count="27">
    <mergeCell ref="G12:G13"/>
    <mergeCell ref="E13:F13"/>
    <mergeCell ref="E14:F14"/>
    <mergeCell ref="E15:F15"/>
    <mergeCell ref="A12:A13"/>
    <mergeCell ref="E22:F22"/>
    <mergeCell ref="E23:F23"/>
    <mergeCell ref="E18:F18"/>
    <mergeCell ref="A20:F20"/>
    <mergeCell ref="E21:F21"/>
    <mergeCell ref="B12:B13"/>
    <mergeCell ref="C12:C13"/>
    <mergeCell ref="E12:F12"/>
    <mergeCell ref="E6:F6"/>
    <mergeCell ref="E7:F7"/>
    <mergeCell ref="E8:F8"/>
    <mergeCell ref="E19:F19"/>
    <mergeCell ref="E9:F9"/>
    <mergeCell ref="E10:F10"/>
    <mergeCell ref="E11:F11"/>
    <mergeCell ref="E16:F16"/>
    <mergeCell ref="E17:F17"/>
    <mergeCell ref="A1:G1"/>
    <mergeCell ref="A3:G3"/>
    <mergeCell ref="E4:F4"/>
    <mergeCell ref="E5:F5"/>
    <mergeCell ref="A2:G2"/>
  </mergeCells>
  <printOptions headings="1"/>
  <pageMargins left="0.75" right="0.75" top="1" bottom="1" header="0.5" footer="0.5"/>
  <pageSetup horizontalDpi="600" verticalDpi="600" orientation="landscape" paperSize="9" scale="90" r:id="rId1"/>
  <headerFooter alignWithMargins="0">
    <oddHeader>&amp;L8. melléklet a 4/2011. (I.28.) önk.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16"/>
  <sheetViews>
    <sheetView zoomScalePageLayoutView="0" workbookViewId="0" topLeftCell="A1">
      <selection activeCell="D44" sqref="D44"/>
    </sheetView>
  </sheetViews>
  <sheetFormatPr defaultColWidth="9.140625" defaultRowHeight="12.75"/>
  <cols>
    <col min="1" max="1" width="38.00390625" style="0" customWidth="1"/>
    <col min="2" max="2" width="7.421875" style="0" customWidth="1"/>
    <col min="9" max="9" width="8.8515625" style="0" customWidth="1"/>
    <col min="11" max="11" width="8.00390625" style="0" customWidth="1"/>
  </cols>
  <sheetData>
    <row r="1" spans="1:12" s="18" customFormat="1" ht="15.75">
      <c r="A1" s="452" t="s">
        <v>441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</row>
    <row r="2" spans="1:12" s="18" customFormat="1" ht="21.75" customHeight="1">
      <c r="A2" s="452" t="s">
        <v>455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</row>
    <row r="3" spans="1:12" s="18" customFormat="1" ht="12.75">
      <c r="A3" s="131" t="s">
        <v>178</v>
      </c>
      <c r="B3" s="132"/>
      <c r="C3" s="132" t="s">
        <v>202</v>
      </c>
      <c r="D3" s="132"/>
      <c r="E3" s="132"/>
      <c r="F3" s="132"/>
      <c r="G3" s="133"/>
      <c r="H3" s="132"/>
      <c r="I3" s="132" t="s">
        <v>454</v>
      </c>
      <c r="J3" s="132"/>
      <c r="K3" s="132"/>
      <c r="L3" s="133"/>
    </row>
    <row r="4" spans="1:12" s="95" customFormat="1" ht="51.75" customHeight="1">
      <c r="A4" s="98" t="s">
        <v>179</v>
      </c>
      <c r="B4" s="129" t="s">
        <v>182</v>
      </c>
      <c r="C4" s="129" t="s">
        <v>180</v>
      </c>
      <c r="D4" s="129" t="s">
        <v>183</v>
      </c>
      <c r="E4" s="129" t="s">
        <v>209</v>
      </c>
      <c r="F4" s="129" t="s">
        <v>210</v>
      </c>
      <c r="G4" s="98" t="s">
        <v>181</v>
      </c>
      <c r="H4" s="129" t="s">
        <v>182</v>
      </c>
      <c r="I4" s="129" t="s">
        <v>180</v>
      </c>
      <c r="J4" s="129" t="s">
        <v>183</v>
      </c>
      <c r="K4" s="129" t="s">
        <v>209</v>
      </c>
      <c r="L4" s="98" t="s">
        <v>181</v>
      </c>
    </row>
    <row r="5" spans="1:12" ht="12.75">
      <c r="A5" s="104"/>
      <c r="B5" s="130" t="s">
        <v>184</v>
      </c>
      <c r="C5" s="130" t="s">
        <v>184</v>
      </c>
      <c r="D5" s="130" t="s">
        <v>185</v>
      </c>
      <c r="E5" s="130" t="s">
        <v>185</v>
      </c>
      <c r="F5" s="130" t="s">
        <v>185</v>
      </c>
      <c r="G5" s="134" t="s">
        <v>185</v>
      </c>
      <c r="H5" s="130" t="s">
        <v>184</v>
      </c>
      <c r="I5" s="130" t="s">
        <v>184</v>
      </c>
      <c r="J5" s="130" t="s">
        <v>185</v>
      </c>
      <c r="K5" s="130" t="s">
        <v>185</v>
      </c>
      <c r="L5" s="134" t="s">
        <v>185</v>
      </c>
    </row>
    <row r="6" spans="1:12" ht="18" customHeight="1">
      <c r="A6" s="135" t="s">
        <v>186</v>
      </c>
      <c r="B6" s="1">
        <v>43</v>
      </c>
      <c r="C6" s="1">
        <v>6</v>
      </c>
      <c r="D6" s="26">
        <v>0</v>
      </c>
      <c r="E6" s="26">
        <v>2</v>
      </c>
      <c r="F6" s="1">
        <v>0</v>
      </c>
      <c r="G6" s="107">
        <f aca="true" t="shared" si="0" ref="G6:G12">SUM(B6:F6)</f>
        <v>51</v>
      </c>
      <c r="H6" s="403">
        <v>42</v>
      </c>
      <c r="I6" s="403">
        <v>7</v>
      </c>
      <c r="J6" s="403">
        <v>1</v>
      </c>
      <c r="K6" s="403">
        <v>2</v>
      </c>
      <c r="L6" s="107">
        <f aca="true" t="shared" si="1" ref="L6:L12">SUM(H6:K6)</f>
        <v>52</v>
      </c>
    </row>
    <row r="7" spans="1:12" ht="20.25" customHeight="1">
      <c r="A7" s="135" t="s">
        <v>158</v>
      </c>
      <c r="B7" s="1">
        <v>33</v>
      </c>
      <c r="C7" s="1">
        <v>2</v>
      </c>
      <c r="D7" s="26">
        <v>0</v>
      </c>
      <c r="E7" s="26">
        <v>0</v>
      </c>
      <c r="F7" s="1">
        <v>0</v>
      </c>
      <c r="G7" s="107">
        <f t="shared" si="0"/>
        <v>35</v>
      </c>
      <c r="H7" s="403">
        <v>31</v>
      </c>
      <c r="I7" s="403">
        <v>3</v>
      </c>
      <c r="J7" s="403">
        <v>7</v>
      </c>
      <c r="K7" s="214"/>
      <c r="L7" s="107">
        <f t="shared" si="1"/>
        <v>41</v>
      </c>
    </row>
    <row r="8" spans="1:12" ht="20.25" customHeight="1">
      <c r="A8" s="135" t="s">
        <v>473</v>
      </c>
      <c r="B8" s="1">
        <v>1</v>
      </c>
      <c r="C8" s="1"/>
      <c r="D8" s="26"/>
      <c r="E8" s="26"/>
      <c r="F8" s="1"/>
      <c r="G8" s="107"/>
      <c r="H8" s="214">
        <v>1</v>
      </c>
      <c r="I8" s="20"/>
      <c r="J8" s="214"/>
      <c r="K8" s="214"/>
      <c r="L8" s="107">
        <f t="shared" si="1"/>
        <v>1</v>
      </c>
    </row>
    <row r="9" spans="1:12" ht="21" customHeight="1">
      <c r="A9" s="135" t="s">
        <v>187</v>
      </c>
      <c r="B9" s="1">
        <v>21</v>
      </c>
      <c r="C9" s="1">
        <v>1</v>
      </c>
      <c r="D9" s="26">
        <v>0</v>
      </c>
      <c r="E9" s="26">
        <v>0</v>
      </c>
      <c r="F9" s="26">
        <v>0</v>
      </c>
      <c r="G9" s="107">
        <f t="shared" si="0"/>
        <v>22</v>
      </c>
      <c r="H9" s="403">
        <v>22</v>
      </c>
      <c r="I9" s="403">
        <v>1</v>
      </c>
      <c r="J9" s="214"/>
      <c r="K9" s="214"/>
      <c r="L9" s="107">
        <f t="shared" si="1"/>
        <v>23</v>
      </c>
    </row>
    <row r="10" spans="1:12" ht="18.75" customHeight="1">
      <c r="A10" s="135" t="s">
        <v>188</v>
      </c>
      <c r="B10" s="1">
        <v>3</v>
      </c>
      <c r="C10" s="1">
        <v>1</v>
      </c>
      <c r="D10" s="26">
        <v>0</v>
      </c>
      <c r="E10" s="26">
        <v>0</v>
      </c>
      <c r="F10" s="26">
        <v>0</v>
      </c>
      <c r="G10" s="107">
        <f t="shared" si="0"/>
        <v>4</v>
      </c>
      <c r="H10" s="403">
        <v>3</v>
      </c>
      <c r="I10" s="20"/>
      <c r="J10" s="214"/>
      <c r="K10" s="214"/>
      <c r="L10" s="107">
        <f t="shared" si="1"/>
        <v>3</v>
      </c>
    </row>
    <row r="11" spans="1:12" ht="20.25" customHeight="1">
      <c r="A11" s="135" t="s">
        <v>27</v>
      </c>
      <c r="B11" s="1">
        <v>29</v>
      </c>
      <c r="C11" s="1">
        <v>2</v>
      </c>
      <c r="D11" s="26">
        <v>90</v>
      </c>
      <c r="E11" s="26">
        <v>4</v>
      </c>
      <c r="F11" s="1">
        <v>1</v>
      </c>
      <c r="G11" s="107">
        <f t="shared" si="0"/>
        <v>126</v>
      </c>
      <c r="H11" s="403">
        <v>29</v>
      </c>
      <c r="I11" s="403">
        <v>2</v>
      </c>
      <c r="J11" s="403">
        <v>90</v>
      </c>
      <c r="K11" s="403">
        <v>4</v>
      </c>
      <c r="L11" s="107">
        <f t="shared" si="1"/>
        <v>125</v>
      </c>
    </row>
    <row r="12" spans="1:12" s="18" customFormat="1" ht="22.5" customHeight="1">
      <c r="A12" s="136" t="s">
        <v>189</v>
      </c>
      <c r="B12" s="105">
        <f>SUM(B6:B11)</f>
        <v>130</v>
      </c>
      <c r="C12" s="105">
        <f>SUM(C6:C11)</f>
        <v>12</v>
      </c>
      <c r="D12" s="105">
        <f>SUM(D6:D11)</f>
        <v>90</v>
      </c>
      <c r="E12" s="105">
        <f>SUM(E6:E11)</f>
        <v>6</v>
      </c>
      <c r="F12" s="105">
        <f>SUM(F6:F11)</f>
        <v>1</v>
      </c>
      <c r="G12" s="106">
        <f t="shared" si="0"/>
        <v>239</v>
      </c>
      <c r="H12" s="105">
        <f>SUM(H6:H11)</f>
        <v>128</v>
      </c>
      <c r="I12" s="105">
        <f>SUM(I6:I11)</f>
        <v>13</v>
      </c>
      <c r="J12" s="105">
        <f>SUM(J6:J11)</f>
        <v>98</v>
      </c>
      <c r="K12" s="105">
        <f>SUM(K6:K11)</f>
        <v>6</v>
      </c>
      <c r="L12" s="106">
        <f t="shared" si="1"/>
        <v>245</v>
      </c>
    </row>
    <row r="16" ht="12.75">
      <c r="E16" s="18"/>
    </row>
  </sheetData>
  <sheetProtection/>
  <mergeCells count="2">
    <mergeCell ref="A1:L1"/>
    <mergeCell ref="A2:L2"/>
  </mergeCells>
  <printOptions headings="1"/>
  <pageMargins left="0.7" right="0.7" top="0.75" bottom="0.75" header="0.3" footer="0.3"/>
  <pageSetup fitToHeight="1" fitToWidth="1" horizontalDpi="600" verticalDpi="600" orientation="landscape" paperSize="9" scale="96" r:id="rId1"/>
  <headerFooter alignWithMargins="0">
    <oddHeader>&amp;L9. melléklet a 4/2011. (I.28.) önk.rendelethez, fő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V37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38.57421875" style="0" bestFit="1" customWidth="1"/>
    <col min="2" max="2" width="14.28125" style="0" bestFit="1" customWidth="1"/>
    <col min="3" max="4" width="13.7109375" style="0" bestFit="1" customWidth="1"/>
    <col min="5" max="5" width="10.140625" style="0" bestFit="1" customWidth="1"/>
    <col min="9" max="9" width="9.28125" style="0" customWidth="1"/>
  </cols>
  <sheetData>
    <row r="1" spans="1:8" ht="18">
      <c r="A1" s="522" t="s">
        <v>441</v>
      </c>
      <c r="B1" s="523"/>
      <c r="C1" s="523"/>
      <c r="D1" s="523"/>
      <c r="E1" s="523"/>
      <c r="F1" s="523"/>
      <c r="G1" s="523"/>
      <c r="H1" s="523"/>
    </row>
    <row r="2" spans="1:9" ht="18">
      <c r="A2" s="524" t="s">
        <v>28</v>
      </c>
      <c r="B2" s="524"/>
      <c r="C2" s="524"/>
      <c r="D2" s="524"/>
      <c r="E2" s="524"/>
      <c r="F2" s="524"/>
      <c r="G2" s="524"/>
      <c r="H2" s="524"/>
      <c r="I2" s="524"/>
    </row>
    <row r="3" spans="1:20" ht="12.75">
      <c r="A3" s="98" t="s">
        <v>4</v>
      </c>
      <c r="B3" s="99" t="s">
        <v>29</v>
      </c>
      <c r="C3" s="99" t="s">
        <v>30</v>
      </c>
      <c r="D3" s="100" t="s">
        <v>31</v>
      </c>
      <c r="E3" s="100" t="s">
        <v>32</v>
      </c>
      <c r="F3" s="100" t="s">
        <v>33</v>
      </c>
      <c r="G3" s="100" t="s">
        <v>34</v>
      </c>
      <c r="H3" s="100" t="s">
        <v>162</v>
      </c>
      <c r="I3" s="100" t="s">
        <v>203</v>
      </c>
      <c r="J3" s="401">
        <v>2018</v>
      </c>
      <c r="K3" s="401">
        <v>2019</v>
      </c>
      <c r="L3" s="401">
        <v>2020</v>
      </c>
      <c r="M3" s="401">
        <v>2021</v>
      </c>
      <c r="N3" s="401">
        <v>2022</v>
      </c>
      <c r="O3" s="401">
        <v>2023</v>
      </c>
      <c r="P3" s="401">
        <v>2024</v>
      </c>
      <c r="Q3" s="401">
        <v>2025</v>
      </c>
      <c r="R3" s="401">
        <v>2026</v>
      </c>
      <c r="S3" s="401">
        <v>2027</v>
      </c>
      <c r="T3" s="401">
        <v>2028</v>
      </c>
    </row>
    <row r="4" spans="1:20" ht="12.75">
      <c r="A4" s="96" t="s">
        <v>36</v>
      </c>
      <c r="B4" s="3" t="s">
        <v>37</v>
      </c>
      <c r="C4" s="15">
        <v>508</v>
      </c>
      <c r="D4" s="15">
        <v>508</v>
      </c>
      <c r="E4" s="15">
        <v>508</v>
      </c>
      <c r="F4" s="15">
        <v>508</v>
      </c>
      <c r="G4" s="3">
        <v>21</v>
      </c>
      <c r="H4" s="3"/>
      <c r="I4" s="3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>
      <c r="A5" s="96" t="s">
        <v>38</v>
      </c>
      <c r="B5" s="3" t="s">
        <v>37</v>
      </c>
      <c r="C5" s="15">
        <v>476</v>
      </c>
      <c r="D5" s="15">
        <v>476</v>
      </c>
      <c r="E5" s="15">
        <v>476</v>
      </c>
      <c r="F5" s="15">
        <v>387</v>
      </c>
      <c r="G5" s="3"/>
      <c r="H5" s="3"/>
      <c r="I5" s="3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2.75">
      <c r="A6" s="96" t="s">
        <v>39</v>
      </c>
      <c r="B6" s="3" t="s">
        <v>40</v>
      </c>
      <c r="C6" s="15">
        <v>899</v>
      </c>
      <c r="D6" s="3"/>
      <c r="E6" s="3"/>
      <c r="F6" s="3"/>
      <c r="G6" s="3"/>
      <c r="H6" s="3"/>
      <c r="I6" s="3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2.75">
      <c r="A7" s="96" t="s">
        <v>41</v>
      </c>
      <c r="B7" s="3" t="s">
        <v>42</v>
      </c>
      <c r="C7" s="15">
        <v>1765</v>
      </c>
      <c r="D7" s="15">
        <v>1765</v>
      </c>
      <c r="E7" s="15">
        <v>1765</v>
      </c>
      <c r="F7" s="3">
        <v>882</v>
      </c>
      <c r="G7" s="3"/>
      <c r="H7" s="3"/>
      <c r="I7" s="3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2.75">
      <c r="A8" s="96" t="s">
        <v>43</v>
      </c>
      <c r="B8" s="3" t="s">
        <v>42</v>
      </c>
      <c r="C8" s="15">
        <v>723</v>
      </c>
      <c r="D8" s="15">
        <v>723</v>
      </c>
      <c r="E8" s="15">
        <v>723</v>
      </c>
      <c r="F8" s="3">
        <v>361</v>
      </c>
      <c r="G8" s="3"/>
      <c r="H8" s="3"/>
      <c r="I8" s="3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2.75">
      <c r="A9" s="101" t="s">
        <v>44</v>
      </c>
      <c r="B9" s="102"/>
      <c r="C9" s="103">
        <f>SUM(C4:C8)</f>
        <v>4371</v>
      </c>
      <c r="D9" s="103">
        <f>SUM(D4:D8)</f>
        <v>3472</v>
      </c>
      <c r="E9" s="103">
        <f>SUM(E4:E8)</f>
        <v>3472</v>
      </c>
      <c r="F9" s="103">
        <f>SUM(F4:F8)</f>
        <v>2138</v>
      </c>
      <c r="G9" s="103">
        <f>SUM(G4:G8)</f>
        <v>21</v>
      </c>
      <c r="H9" s="103">
        <f aca="true" t="shared" si="0" ref="H9:T9">SUM(H4:H8)</f>
        <v>0</v>
      </c>
      <c r="I9" s="103">
        <f t="shared" si="0"/>
        <v>0</v>
      </c>
      <c r="J9" s="103">
        <f t="shared" si="0"/>
        <v>0</v>
      </c>
      <c r="K9" s="103">
        <f t="shared" si="0"/>
        <v>0</v>
      </c>
      <c r="L9" s="103">
        <f t="shared" si="0"/>
        <v>0</v>
      </c>
      <c r="M9" s="103">
        <f t="shared" si="0"/>
        <v>0</v>
      </c>
      <c r="N9" s="103">
        <f t="shared" si="0"/>
        <v>0</v>
      </c>
      <c r="O9" s="103">
        <f t="shared" si="0"/>
        <v>0</v>
      </c>
      <c r="P9" s="103">
        <f t="shared" si="0"/>
        <v>0</v>
      </c>
      <c r="Q9" s="103">
        <f t="shared" si="0"/>
        <v>0</v>
      </c>
      <c r="R9" s="103">
        <f t="shared" si="0"/>
        <v>0</v>
      </c>
      <c r="S9" s="103">
        <f t="shared" si="0"/>
        <v>0</v>
      </c>
      <c r="T9" s="103">
        <f t="shared" si="0"/>
        <v>0</v>
      </c>
    </row>
    <row r="10" spans="1:20" ht="12.75">
      <c r="A10" s="96" t="s">
        <v>146</v>
      </c>
      <c r="B10" s="3" t="s">
        <v>35</v>
      </c>
      <c r="C10" s="15">
        <v>536</v>
      </c>
      <c r="D10" s="15"/>
      <c r="E10" s="15"/>
      <c r="F10" s="15"/>
      <c r="G10" s="15"/>
      <c r="H10" s="15"/>
      <c r="I10" s="15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38.25">
      <c r="A11" s="97" t="s">
        <v>461</v>
      </c>
      <c r="B11" s="3">
        <v>2020</v>
      </c>
      <c r="C11" s="15">
        <v>11028</v>
      </c>
      <c r="D11" s="15">
        <v>10571</v>
      </c>
      <c r="E11" s="15">
        <v>10629</v>
      </c>
      <c r="F11" s="15">
        <v>10688</v>
      </c>
      <c r="G11" s="15">
        <v>10604</v>
      </c>
      <c r="H11" s="15">
        <v>14485</v>
      </c>
      <c r="I11" s="15">
        <v>60241</v>
      </c>
      <c r="J11" s="2">
        <v>57641</v>
      </c>
      <c r="K11" s="2">
        <v>55041</v>
      </c>
      <c r="L11" s="2">
        <v>49392</v>
      </c>
      <c r="M11" s="2"/>
      <c r="N11" s="2"/>
      <c r="O11" s="2"/>
      <c r="P11" s="2"/>
      <c r="Q11" s="2"/>
      <c r="R11" s="2"/>
      <c r="S11" s="2"/>
      <c r="T11" s="2"/>
    </row>
    <row r="12" spans="1:20" ht="25.5">
      <c r="A12" s="139" t="s">
        <v>428</v>
      </c>
      <c r="B12" s="2">
        <v>2011</v>
      </c>
      <c r="C12" s="4">
        <v>30000</v>
      </c>
      <c r="D12" s="4"/>
      <c r="E12" s="4"/>
      <c r="F12" s="4"/>
      <c r="G12" s="4"/>
      <c r="H12" s="4"/>
      <c r="I12" s="4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25.5">
      <c r="A13" s="139" t="s">
        <v>586</v>
      </c>
      <c r="B13" s="2">
        <v>2012</v>
      </c>
      <c r="C13" s="4"/>
      <c r="D13" s="4">
        <v>45063</v>
      </c>
      <c r="E13" s="4"/>
      <c r="F13" s="4"/>
      <c r="G13" s="4"/>
      <c r="H13" s="4"/>
      <c r="I13" s="4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2" ht="25.5">
      <c r="A14" s="96" t="s">
        <v>201</v>
      </c>
      <c r="B14" s="3">
        <v>2028</v>
      </c>
      <c r="C14" s="15">
        <v>7711</v>
      </c>
      <c r="D14" s="15">
        <v>7711</v>
      </c>
      <c r="E14" s="15">
        <v>21811</v>
      </c>
      <c r="F14" s="15">
        <v>21313</v>
      </c>
      <c r="G14" s="15">
        <v>20816</v>
      </c>
      <c r="H14" s="15">
        <v>20319</v>
      </c>
      <c r="I14" s="15">
        <v>19821</v>
      </c>
      <c r="J14" s="15">
        <v>19324</v>
      </c>
      <c r="K14" s="15">
        <v>18826</v>
      </c>
      <c r="L14" s="15">
        <v>18328</v>
      </c>
      <c r="M14" s="15">
        <v>17831</v>
      </c>
      <c r="N14" s="15">
        <v>17356</v>
      </c>
      <c r="O14" s="15">
        <v>16836</v>
      </c>
      <c r="P14" s="15">
        <v>16339</v>
      </c>
      <c r="Q14" s="15">
        <v>15841</v>
      </c>
      <c r="R14" s="15">
        <v>15344</v>
      </c>
      <c r="S14" s="15">
        <v>14846</v>
      </c>
      <c r="T14" s="15">
        <v>7248</v>
      </c>
      <c r="U14" s="223"/>
      <c r="V14" s="1"/>
    </row>
    <row r="15" spans="1:20" ht="25.5">
      <c r="A15" s="96" t="s">
        <v>177</v>
      </c>
      <c r="B15" s="3">
        <v>2014</v>
      </c>
      <c r="C15" s="15">
        <v>4000</v>
      </c>
      <c r="D15" s="15">
        <v>1600</v>
      </c>
      <c r="E15" s="15">
        <v>1400</v>
      </c>
      <c r="F15" s="15">
        <v>1000</v>
      </c>
      <c r="G15" s="15"/>
      <c r="H15" s="15"/>
      <c r="I15" s="15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12.75">
      <c r="A16" s="101" t="s">
        <v>45</v>
      </c>
      <c r="B16" s="102"/>
      <c r="C16" s="103">
        <f aca="true" t="shared" si="1" ref="C16:T16">SUM(C9:C15)</f>
        <v>57646</v>
      </c>
      <c r="D16" s="103">
        <f t="shared" si="1"/>
        <v>68417</v>
      </c>
      <c r="E16" s="103">
        <f t="shared" si="1"/>
        <v>37312</v>
      </c>
      <c r="F16" s="103">
        <f t="shared" si="1"/>
        <v>35139</v>
      </c>
      <c r="G16" s="103">
        <f t="shared" si="1"/>
        <v>31441</v>
      </c>
      <c r="H16" s="103">
        <f t="shared" si="1"/>
        <v>34804</v>
      </c>
      <c r="I16" s="103">
        <f t="shared" si="1"/>
        <v>80062</v>
      </c>
      <c r="J16" s="103">
        <f t="shared" si="1"/>
        <v>76965</v>
      </c>
      <c r="K16" s="103">
        <f t="shared" si="1"/>
        <v>73867</v>
      </c>
      <c r="L16" s="103">
        <f t="shared" si="1"/>
        <v>67720</v>
      </c>
      <c r="M16" s="103">
        <f t="shared" si="1"/>
        <v>17831</v>
      </c>
      <c r="N16" s="103">
        <f t="shared" si="1"/>
        <v>17356</v>
      </c>
      <c r="O16" s="103">
        <f t="shared" si="1"/>
        <v>16836</v>
      </c>
      <c r="P16" s="103">
        <f t="shared" si="1"/>
        <v>16339</v>
      </c>
      <c r="Q16" s="103">
        <f t="shared" si="1"/>
        <v>15841</v>
      </c>
      <c r="R16" s="103">
        <f t="shared" si="1"/>
        <v>15344</v>
      </c>
      <c r="S16" s="103">
        <f t="shared" si="1"/>
        <v>14846</v>
      </c>
      <c r="T16" s="103">
        <f t="shared" si="1"/>
        <v>7248</v>
      </c>
    </row>
    <row r="17" ht="12.75">
      <c r="A17" s="95"/>
    </row>
    <row r="19" spans="1:9" ht="36">
      <c r="A19" s="384" t="s">
        <v>429</v>
      </c>
      <c r="B19" s="385"/>
      <c r="C19" s="386" t="s">
        <v>30</v>
      </c>
      <c r="D19" s="387" t="s">
        <v>31</v>
      </c>
      <c r="E19" s="387" t="s">
        <v>32</v>
      </c>
      <c r="F19" s="387" t="s">
        <v>33</v>
      </c>
      <c r="G19" s="387" t="s">
        <v>34</v>
      </c>
      <c r="H19" s="387" t="s">
        <v>162</v>
      </c>
      <c r="I19" s="387" t="s">
        <v>203</v>
      </c>
    </row>
    <row r="20" spans="1:9" ht="38.25">
      <c r="A20" s="139" t="s">
        <v>462</v>
      </c>
      <c r="B20" s="402" t="s">
        <v>463</v>
      </c>
      <c r="C20" s="3"/>
      <c r="D20" s="3"/>
      <c r="E20" s="15"/>
      <c r="F20" s="15"/>
      <c r="G20" s="15"/>
      <c r="H20" s="15"/>
      <c r="I20" s="3"/>
    </row>
    <row r="21" spans="1:9" ht="63.75">
      <c r="A21" s="139" t="s">
        <v>464</v>
      </c>
      <c r="B21" s="150" t="s">
        <v>465</v>
      </c>
      <c r="C21" s="388">
        <v>48105</v>
      </c>
      <c r="D21" s="388">
        <v>93870</v>
      </c>
      <c r="E21" s="15">
        <v>49121</v>
      </c>
      <c r="F21" s="15"/>
      <c r="G21" s="15"/>
      <c r="H21" s="15"/>
      <c r="I21" s="3"/>
    </row>
    <row r="22" spans="1:9" ht="63.75">
      <c r="A22" s="139" t="s">
        <v>466</v>
      </c>
      <c r="B22" s="150" t="s">
        <v>467</v>
      </c>
      <c r="C22" s="388">
        <v>4609</v>
      </c>
      <c r="D22" s="388"/>
      <c r="E22" s="15"/>
      <c r="F22" s="15"/>
      <c r="G22" s="15"/>
      <c r="H22" s="15"/>
      <c r="I22" s="3"/>
    </row>
    <row r="23" spans="1:9" ht="51">
      <c r="A23" s="139" t="s">
        <v>431</v>
      </c>
      <c r="B23" s="150" t="s">
        <v>430</v>
      </c>
      <c r="C23" s="388">
        <v>8012</v>
      </c>
      <c r="D23" s="388"/>
      <c r="E23" s="15"/>
      <c r="F23" s="15"/>
      <c r="G23" s="15"/>
      <c r="H23" s="15"/>
      <c r="I23" s="3"/>
    </row>
    <row r="24" spans="1:9" ht="51">
      <c r="A24" s="139" t="s">
        <v>468</v>
      </c>
      <c r="B24" s="150" t="s">
        <v>430</v>
      </c>
      <c r="C24" s="388">
        <v>3212</v>
      </c>
      <c r="D24" s="388"/>
      <c r="E24" s="3"/>
      <c r="F24" s="3"/>
      <c r="G24" s="3"/>
      <c r="H24" s="3"/>
      <c r="I24" s="3"/>
    </row>
    <row r="25" spans="1:9" ht="25.5">
      <c r="A25" s="139" t="s">
        <v>469</v>
      </c>
      <c r="B25" s="150" t="s">
        <v>470</v>
      </c>
      <c r="C25" s="388"/>
      <c r="D25" s="388"/>
      <c r="E25" s="3"/>
      <c r="F25" s="3"/>
      <c r="G25" s="3"/>
      <c r="H25" s="3"/>
      <c r="I25" s="3"/>
    </row>
    <row r="26" spans="1:9" ht="12.75">
      <c r="A26" s="389" t="s">
        <v>471</v>
      </c>
      <c r="B26" s="390"/>
      <c r="C26" s="391">
        <f>SUM(C20:C24)</f>
        <v>63938</v>
      </c>
      <c r="D26" s="391">
        <f>SUM(D20:D23)</f>
        <v>93870</v>
      </c>
      <c r="E26" s="390"/>
      <c r="F26" s="390"/>
      <c r="G26" s="390"/>
      <c r="H26" s="390"/>
      <c r="I26" s="390"/>
    </row>
    <row r="27" spans="1:9" ht="12.75">
      <c r="A27" s="392"/>
      <c r="B27" s="26"/>
      <c r="C27" s="26"/>
      <c r="D27" s="26"/>
      <c r="E27" s="26"/>
      <c r="F27" s="26"/>
      <c r="G27" s="26"/>
      <c r="H27" s="26"/>
      <c r="I27" s="26"/>
    </row>
    <row r="28" spans="1:9" ht="12.75">
      <c r="A28" s="392"/>
      <c r="B28" s="26"/>
      <c r="C28" s="26"/>
      <c r="D28" s="26"/>
      <c r="E28" s="26"/>
      <c r="F28" s="26"/>
      <c r="G28" s="26"/>
      <c r="H28" s="26"/>
      <c r="I28" s="26"/>
    </row>
    <row r="31" spans="1:9" ht="18">
      <c r="A31" s="393" t="s">
        <v>269</v>
      </c>
      <c r="B31" s="385"/>
      <c r="C31" s="386" t="s">
        <v>30</v>
      </c>
      <c r="D31" s="387" t="s">
        <v>31</v>
      </c>
      <c r="E31" s="387" t="s">
        <v>32</v>
      </c>
      <c r="F31" s="387" t="s">
        <v>33</v>
      </c>
      <c r="G31" s="387" t="s">
        <v>34</v>
      </c>
      <c r="H31" s="387" t="s">
        <v>162</v>
      </c>
      <c r="I31" s="387" t="s">
        <v>203</v>
      </c>
    </row>
    <row r="32" spans="1:9" ht="25.5">
      <c r="A32" s="139" t="s">
        <v>433</v>
      </c>
      <c r="B32" s="2"/>
      <c r="C32" s="2">
        <v>345</v>
      </c>
      <c r="D32" s="2">
        <v>345</v>
      </c>
      <c r="E32" s="2">
        <v>345</v>
      </c>
      <c r="F32" s="2"/>
      <c r="G32" s="2"/>
      <c r="H32" s="2"/>
      <c r="I32" s="2"/>
    </row>
    <row r="33" spans="1:9" ht="38.25">
      <c r="A33" s="139" t="s">
        <v>434</v>
      </c>
      <c r="B33" s="2"/>
      <c r="C33" s="2">
        <v>439</v>
      </c>
      <c r="D33" s="2">
        <v>439</v>
      </c>
      <c r="E33" s="2">
        <v>146</v>
      </c>
      <c r="F33" s="2"/>
      <c r="G33" s="2"/>
      <c r="H33" s="2"/>
      <c r="I33" s="2"/>
    </row>
    <row r="34" spans="1:9" ht="38.25">
      <c r="A34" s="139" t="s">
        <v>435</v>
      </c>
      <c r="B34" s="2"/>
      <c r="C34" s="2">
        <v>120</v>
      </c>
      <c r="D34" s="2">
        <v>120</v>
      </c>
      <c r="E34" s="2">
        <v>40</v>
      </c>
      <c r="F34" s="2"/>
      <c r="G34" s="2"/>
      <c r="H34" s="2"/>
      <c r="I34" s="2"/>
    </row>
    <row r="35" spans="1:9" ht="12.75">
      <c r="A35" s="139" t="s">
        <v>472</v>
      </c>
      <c r="B35" s="2">
        <v>2015</v>
      </c>
      <c r="C35" s="2">
        <v>1306</v>
      </c>
      <c r="D35" s="2">
        <v>1425</v>
      </c>
      <c r="E35" s="2">
        <v>1425</v>
      </c>
      <c r="F35" s="2">
        <v>475</v>
      </c>
      <c r="G35" s="2"/>
      <c r="H35" s="2"/>
      <c r="I35" s="2"/>
    </row>
    <row r="36" spans="1:9" ht="12.75">
      <c r="A36" s="389" t="s">
        <v>432</v>
      </c>
      <c r="B36" s="390"/>
      <c r="C36" s="390">
        <f>SUM(C32:C35)</f>
        <v>2210</v>
      </c>
      <c r="D36" s="390">
        <f>SUM(D32:D35)</f>
        <v>2329</v>
      </c>
      <c r="E36" s="390">
        <f>SUM(E32:E35)</f>
        <v>1956</v>
      </c>
      <c r="F36" s="390">
        <f>SUM(F32:F35)</f>
        <v>475</v>
      </c>
      <c r="G36" s="390"/>
      <c r="H36" s="390"/>
      <c r="I36" s="390"/>
    </row>
    <row r="37" spans="1:9" ht="12.75">
      <c r="A37" s="392"/>
      <c r="B37" s="1"/>
      <c r="C37" s="1"/>
      <c r="D37" s="1"/>
      <c r="E37" s="1"/>
      <c r="F37" s="1"/>
      <c r="G37" s="1"/>
      <c r="H37" s="1"/>
      <c r="I37" s="1"/>
    </row>
  </sheetData>
  <sheetProtection/>
  <mergeCells count="2">
    <mergeCell ref="A1:H1"/>
    <mergeCell ref="A2:I2"/>
  </mergeCells>
  <printOptions headings="1"/>
  <pageMargins left="0.75" right="0.75" top="0.48" bottom="0.53" header="0.5" footer="0.5"/>
  <pageSetup horizontalDpi="600" verticalDpi="600" orientation="landscape" paperSize="9" scale="90" r:id="rId1"/>
  <headerFooter alignWithMargins="0">
    <oddHeader>&amp;L10. melléklet a 4/2011. (I.28.) önk.rendelethez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O22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27.28125" style="0" customWidth="1"/>
    <col min="2" max="2" width="7.7109375" style="0" customWidth="1"/>
    <col min="3" max="3" width="7.8515625" style="0" customWidth="1"/>
    <col min="4" max="4" width="7.421875" style="0" customWidth="1"/>
    <col min="5" max="5" width="7.28125" style="0" customWidth="1"/>
    <col min="6" max="6" width="7.421875" style="0" customWidth="1"/>
    <col min="7" max="7" width="7.28125" style="0" customWidth="1"/>
    <col min="8" max="8" width="7.57421875" style="0" customWidth="1"/>
    <col min="9" max="9" width="7.421875" style="0" customWidth="1"/>
    <col min="10" max="10" width="7.28125" style="0" customWidth="1"/>
    <col min="11" max="11" width="7.7109375" style="0" customWidth="1"/>
    <col min="12" max="12" width="7.28125" style="0" customWidth="1"/>
    <col min="13" max="13" width="10.421875" style="0" bestFit="1" customWidth="1"/>
    <col min="14" max="14" width="9.421875" style="0" bestFit="1" customWidth="1"/>
  </cols>
  <sheetData>
    <row r="1" spans="1:14" ht="18">
      <c r="A1" s="522" t="s">
        <v>441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</row>
    <row r="2" spans="1:14" ht="18">
      <c r="A2" s="525" t="s">
        <v>585</v>
      </c>
      <c r="B2" s="526"/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6"/>
    </row>
    <row r="3" spans="1:14" ht="12.75">
      <c r="A3" s="140" t="s">
        <v>4</v>
      </c>
      <c r="B3" s="141" t="s">
        <v>245</v>
      </c>
      <c r="C3" s="141" t="s">
        <v>246</v>
      </c>
      <c r="D3" s="141" t="s">
        <v>247</v>
      </c>
      <c r="E3" s="141" t="s">
        <v>248</v>
      </c>
      <c r="F3" s="141" t="s">
        <v>249</v>
      </c>
      <c r="G3" s="141" t="s">
        <v>250</v>
      </c>
      <c r="H3" s="141" t="s">
        <v>251</v>
      </c>
      <c r="I3" s="141" t="s">
        <v>252</v>
      </c>
      <c r="J3" s="141" t="s">
        <v>253</v>
      </c>
      <c r="K3" s="141" t="s">
        <v>254</v>
      </c>
      <c r="L3" s="141" t="s">
        <v>255</v>
      </c>
      <c r="M3" s="141" t="s">
        <v>256</v>
      </c>
      <c r="N3" s="141" t="s">
        <v>46</v>
      </c>
    </row>
    <row r="4" spans="1:14" ht="12.75">
      <c r="A4" s="142" t="s">
        <v>47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43"/>
    </row>
    <row r="5" spans="1:14" ht="12.75">
      <c r="A5" s="96" t="s">
        <v>561</v>
      </c>
      <c r="B5" s="15">
        <v>34115</v>
      </c>
      <c r="C5" s="15">
        <v>34115</v>
      </c>
      <c r="D5" s="15">
        <v>81621</v>
      </c>
      <c r="E5" s="15">
        <v>36615</v>
      </c>
      <c r="F5" s="15">
        <v>36115</v>
      </c>
      <c r="G5" s="15">
        <v>34115</v>
      </c>
      <c r="H5" s="15">
        <v>34115</v>
      </c>
      <c r="I5" s="15">
        <v>34115</v>
      </c>
      <c r="J5" s="15">
        <v>81615</v>
      </c>
      <c r="K5" s="15">
        <v>36615</v>
      </c>
      <c r="L5" s="15">
        <v>34115</v>
      </c>
      <c r="M5" s="15">
        <v>34095</v>
      </c>
      <c r="N5" s="143">
        <f aca="true" t="shared" si="0" ref="N5:N11">SUM(B5:M5)</f>
        <v>511366</v>
      </c>
    </row>
    <row r="6" spans="1:14" ht="12.75">
      <c r="A6" s="96" t="s">
        <v>562</v>
      </c>
      <c r="B6" s="15">
        <v>16646</v>
      </c>
      <c r="C6" s="15">
        <v>16646</v>
      </c>
      <c r="D6" s="15">
        <v>16646</v>
      </c>
      <c r="E6" s="15">
        <v>16646</v>
      </c>
      <c r="F6" s="15">
        <v>16646</v>
      </c>
      <c r="G6" s="15">
        <v>16646</v>
      </c>
      <c r="H6" s="15">
        <v>16646</v>
      </c>
      <c r="I6" s="15">
        <v>16646</v>
      </c>
      <c r="J6" s="15">
        <v>16646</v>
      </c>
      <c r="K6" s="15">
        <v>16646</v>
      </c>
      <c r="L6" s="15">
        <v>16646</v>
      </c>
      <c r="M6" s="15">
        <v>16644</v>
      </c>
      <c r="N6" s="143">
        <f t="shared" si="0"/>
        <v>199750</v>
      </c>
    </row>
    <row r="7" spans="1:15" ht="12.75">
      <c r="A7" s="96" t="s">
        <v>563</v>
      </c>
      <c r="B7" s="15">
        <v>12000</v>
      </c>
      <c r="C7" s="15">
        <v>21830</v>
      </c>
      <c r="D7" s="15">
        <v>12000</v>
      </c>
      <c r="E7" s="15">
        <v>5831</v>
      </c>
      <c r="F7" s="15">
        <v>2063</v>
      </c>
      <c r="G7" s="15">
        <v>2063</v>
      </c>
      <c r="H7" s="15">
        <v>2063</v>
      </c>
      <c r="I7" s="15">
        <v>2063</v>
      </c>
      <c r="J7" s="15">
        <v>2063</v>
      </c>
      <c r="K7" s="15">
        <v>2063</v>
      </c>
      <c r="L7" s="15">
        <v>2063</v>
      </c>
      <c r="M7" s="15">
        <v>2002</v>
      </c>
      <c r="N7" s="143">
        <f t="shared" si="0"/>
        <v>68104</v>
      </c>
      <c r="O7" s="1"/>
    </row>
    <row r="8" spans="1:14" ht="12.75">
      <c r="A8" s="96" t="s">
        <v>564</v>
      </c>
      <c r="B8" s="15"/>
      <c r="C8" s="15"/>
      <c r="D8" s="15"/>
      <c r="E8" s="15"/>
      <c r="F8" s="15"/>
      <c r="G8" s="15"/>
      <c r="H8" s="15"/>
      <c r="I8" s="15">
        <v>48105</v>
      </c>
      <c r="J8" s="15"/>
      <c r="K8" s="15"/>
      <c r="L8" s="15"/>
      <c r="M8" s="15"/>
      <c r="N8" s="143">
        <f t="shared" si="0"/>
        <v>48105</v>
      </c>
    </row>
    <row r="9" spans="1:14" ht="12.75">
      <c r="A9" s="96" t="s">
        <v>565</v>
      </c>
      <c r="B9" s="15">
        <v>82</v>
      </c>
      <c r="C9" s="15">
        <v>82</v>
      </c>
      <c r="D9" s="15">
        <v>82</v>
      </c>
      <c r="E9" s="15">
        <v>82</v>
      </c>
      <c r="F9" s="15">
        <v>82</v>
      </c>
      <c r="G9" s="15">
        <v>82</v>
      </c>
      <c r="H9" s="15">
        <v>82</v>
      </c>
      <c r="I9" s="15">
        <v>82</v>
      </c>
      <c r="J9" s="15">
        <v>82</v>
      </c>
      <c r="K9" s="15">
        <v>82</v>
      </c>
      <c r="L9" s="15">
        <v>82</v>
      </c>
      <c r="M9" s="15">
        <v>81</v>
      </c>
      <c r="N9" s="143">
        <f t="shared" si="0"/>
        <v>983</v>
      </c>
    </row>
    <row r="10" spans="1:14" ht="12.75">
      <c r="A10" s="96" t="s">
        <v>566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>
        <v>4000</v>
      </c>
      <c r="N10" s="143">
        <f t="shared" si="0"/>
        <v>4000</v>
      </c>
    </row>
    <row r="11" spans="1:14" ht="12.75">
      <c r="A11" s="96" t="s">
        <v>567</v>
      </c>
      <c r="B11" s="15"/>
      <c r="C11" s="15"/>
      <c r="D11" s="15"/>
      <c r="E11" s="15"/>
      <c r="F11" s="15"/>
      <c r="G11" s="15">
        <v>20818</v>
      </c>
      <c r="H11" s="15"/>
      <c r="I11" s="15"/>
      <c r="J11" s="15"/>
      <c r="K11" s="15"/>
      <c r="L11" s="15"/>
      <c r="M11" s="15">
        <v>262792</v>
      </c>
      <c r="N11" s="143">
        <f t="shared" si="0"/>
        <v>283610</v>
      </c>
    </row>
    <row r="12" spans="1:14" ht="12.75">
      <c r="A12" s="96" t="s">
        <v>568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43">
        <v>0</v>
      </c>
    </row>
    <row r="13" spans="1:14" ht="12.75">
      <c r="A13" s="334" t="s">
        <v>569</v>
      </c>
      <c r="B13" s="335">
        <f>SUM(B5:B12)</f>
        <v>62843</v>
      </c>
      <c r="C13" s="335">
        <f aca="true" t="shared" si="1" ref="C13:M13">SUM(C5:C12)</f>
        <v>72673</v>
      </c>
      <c r="D13" s="335">
        <f t="shared" si="1"/>
        <v>110349</v>
      </c>
      <c r="E13" s="335">
        <f t="shared" si="1"/>
        <v>59174</v>
      </c>
      <c r="F13" s="335">
        <f t="shared" si="1"/>
        <v>54906</v>
      </c>
      <c r="G13" s="335">
        <f t="shared" si="1"/>
        <v>73724</v>
      </c>
      <c r="H13" s="335">
        <f t="shared" si="1"/>
        <v>52906</v>
      </c>
      <c r="I13" s="335">
        <f t="shared" si="1"/>
        <v>101011</v>
      </c>
      <c r="J13" s="335">
        <f t="shared" si="1"/>
        <v>100406</v>
      </c>
      <c r="K13" s="335">
        <f t="shared" si="1"/>
        <v>55406</v>
      </c>
      <c r="L13" s="335">
        <f t="shared" si="1"/>
        <v>52906</v>
      </c>
      <c r="M13" s="335">
        <f t="shared" si="1"/>
        <v>319614</v>
      </c>
      <c r="N13" s="336">
        <f>SUM(N5:N12)</f>
        <v>1115918</v>
      </c>
    </row>
    <row r="14" spans="1:14" ht="12.75">
      <c r="A14" s="142" t="s">
        <v>48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43"/>
    </row>
    <row r="15" spans="1:14" ht="12.75">
      <c r="A15" s="96" t="s">
        <v>570</v>
      </c>
      <c r="B15" s="15">
        <v>54479</v>
      </c>
      <c r="C15" s="15">
        <v>54475</v>
      </c>
      <c r="D15" s="15">
        <v>54475</v>
      </c>
      <c r="E15" s="15">
        <v>54475</v>
      </c>
      <c r="F15" s="15">
        <v>54475</v>
      </c>
      <c r="G15" s="15">
        <v>54475</v>
      </c>
      <c r="H15" s="15">
        <v>54475</v>
      </c>
      <c r="I15" s="15">
        <v>54475</v>
      </c>
      <c r="J15" s="15">
        <v>54475</v>
      </c>
      <c r="K15" s="15">
        <v>54475</v>
      </c>
      <c r="L15" s="15">
        <v>54475</v>
      </c>
      <c r="M15" s="15">
        <v>53145</v>
      </c>
      <c r="N15" s="15">
        <f aca="true" t="shared" si="2" ref="N15:N20">SUM(B15:M15)</f>
        <v>652374</v>
      </c>
    </row>
    <row r="16" spans="1:14" ht="38.25">
      <c r="A16" s="96" t="s">
        <v>571</v>
      </c>
      <c r="B16" s="15"/>
      <c r="C16" s="15"/>
      <c r="D16" s="15">
        <v>3244</v>
      </c>
      <c r="E16" s="15"/>
      <c r="F16" s="15"/>
      <c r="G16" s="15">
        <v>3244</v>
      </c>
      <c r="H16" s="15"/>
      <c r="I16" s="15"/>
      <c r="J16" s="15">
        <v>3244</v>
      </c>
      <c r="K16" s="15"/>
      <c r="L16" s="15"/>
      <c r="M16" s="15">
        <v>3244</v>
      </c>
      <c r="N16" s="143">
        <f t="shared" si="2"/>
        <v>12976</v>
      </c>
    </row>
    <row r="17" spans="1:14" ht="12.75">
      <c r="A17" s="96" t="s">
        <v>572</v>
      </c>
      <c r="B17" s="15"/>
      <c r="C17" s="15">
        <v>4006</v>
      </c>
      <c r="D17" s="15"/>
      <c r="E17" s="15"/>
      <c r="F17" s="15">
        <v>4006</v>
      </c>
      <c r="G17" s="15"/>
      <c r="H17" s="15"/>
      <c r="I17" s="15"/>
      <c r="J17" s="15"/>
      <c r="K17" s="15"/>
      <c r="L17" s="15"/>
      <c r="M17" s="15">
        <v>4609</v>
      </c>
      <c r="N17" s="143">
        <f t="shared" si="2"/>
        <v>12621</v>
      </c>
    </row>
    <row r="18" spans="1:14" ht="12.75">
      <c r="A18" s="96" t="s">
        <v>573</v>
      </c>
      <c r="B18" s="15">
        <v>214</v>
      </c>
      <c r="C18" s="15"/>
      <c r="D18" s="15"/>
      <c r="E18" s="15"/>
      <c r="F18" s="15">
        <v>750</v>
      </c>
      <c r="G18" s="15">
        <v>750</v>
      </c>
      <c r="H18" s="15">
        <v>21380</v>
      </c>
      <c r="I18" s="15">
        <v>21380</v>
      </c>
      <c r="J18" s="15">
        <v>21380</v>
      </c>
      <c r="K18" s="15">
        <v>21380</v>
      </c>
      <c r="L18" s="15">
        <v>21380</v>
      </c>
      <c r="M18" s="15">
        <v>21380</v>
      </c>
      <c r="N18" s="143">
        <f t="shared" si="2"/>
        <v>129994</v>
      </c>
    </row>
    <row r="19" spans="1:14" ht="12.75">
      <c r="A19" s="96" t="s">
        <v>574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>
        <v>303241</v>
      </c>
      <c r="N19" s="143">
        <f t="shared" si="2"/>
        <v>303241</v>
      </c>
    </row>
    <row r="20" spans="1:14" ht="25.5">
      <c r="A20" s="96" t="s">
        <v>575</v>
      </c>
      <c r="B20" s="15"/>
      <c r="C20" s="15"/>
      <c r="D20" s="15"/>
      <c r="E20" s="15"/>
      <c r="F20" s="15">
        <v>1500</v>
      </c>
      <c r="G20" s="15">
        <v>3212</v>
      </c>
      <c r="H20" s="15"/>
      <c r="I20" s="15"/>
      <c r="J20" s="15"/>
      <c r="K20" s="15"/>
      <c r="L20" s="15"/>
      <c r="M20" s="15"/>
      <c r="N20" s="143">
        <f t="shared" si="2"/>
        <v>4712</v>
      </c>
    </row>
    <row r="21" spans="1:14" ht="12.75">
      <c r="A21" s="334" t="s">
        <v>576</v>
      </c>
      <c r="B21" s="335">
        <f>SUM(B15:B20)</f>
        <v>54693</v>
      </c>
      <c r="C21" s="335">
        <f aca="true" t="shared" si="3" ref="C21:M21">SUM(C15:C20)</f>
        <v>58481</v>
      </c>
      <c r="D21" s="335">
        <f t="shared" si="3"/>
        <v>57719</v>
      </c>
      <c r="E21" s="335">
        <f t="shared" si="3"/>
        <v>54475</v>
      </c>
      <c r="F21" s="335">
        <f t="shared" si="3"/>
        <v>60731</v>
      </c>
      <c r="G21" s="335">
        <f t="shared" si="3"/>
        <v>61681</v>
      </c>
      <c r="H21" s="335">
        <f t="shared" si="3"/>
        <v>75855</v>
      </c>
      <c r="I21" s="335">
        <f t="shared" si="3"/>
        <v>75855</v>
      </c>
      <c r="J21" s="335">
        <f t="shared" si="3"/>
        <v>79099</v>
      </c>
      <c r="K21" s="335">
        <f t="shared" si="3"/>
        <v>75855</v>
      </c>
      <c r="L21" s="335">
        <f t="shared" si="3"/>
        <v>75855</v>
      </c>
      <c r="M21" s="335">
        <f t="shared" si="3"/>
        <v>385619</v>
      </c>
      <c r="N21" s="336">
        <f>SUM(N15:N20)</f>
        <v>1115918</v>
      </c>
    </row>
    <row r="22" spans="1:14" ht="38.25">
      <c r="A22" s="144" t="s">
        <v>577</v>
      </c>
      <c r="B22" s="15">
        <f aca="true" t="shared" si="4" ref="B22:M22">B13-B21</f>
        <v>8150</v>
      </c>
      <c r="C22" s="15">
        <f t="shared" si="4"/>
        <v>14192</v>
      </c>
      <c r="D22" s="15">
        <f t="shared" si="4"/>
        <v>52630</v>
      </c>
      <c r="E22" s="15">
        <f t="shared" si="4"/>
        <v>4699</v>
      </c>
      <c r="F22" s="15">
        <f t="shared" si="4"/>
        <v>-5825</v>
      </c>
      <c r="G22" s="15">
        <f t="shared" si="4"/>
        <v>12043</v>
      </c>
      <c r="H22" s="15">
        <f t="shared" si="4"/>
        <v>-22949</v>
      </c>
      <c r="I22" s="15">
        <f t="shared" si="4"/>
        <v>25156</v>
      </c>
      <c r="J22" s="15">
        <f t="shared" si="4"/>
        <v>21307</v>
      </c>
      <c r="K22" s="15">
        <f t="shared" si="4"/>
        <v>-20449</v>
      </c>
      <c r="L22" s="15">
        <f t="shared" si="4"/>
        <v>-22949</v>
      </c>
      <c r="M22" s="15">
        <f t="shared" si="4"/>
        <v>-66005</v>
      </c>
      <c r="N22" s="143"/>
    </row>
  </sheetData>
  <sheetProtection/>
  <mergeCells count="2">
    <mergeCell ref="A1:N1"/>
    <mergeCell ref="A2:N2"/>
  </mergeCells>
  <printOptions headings="1"/>
  <pageMargins left="0.75" right="0.75" top="1" bottom="1" header="0.5" footer="0.5"/>
  <pageSetup fitToHeight="1" fitToWidth="1" horizontalDpi="600" verticalDpi="600" orientation="landscape" paperSize="9" scale="97" r:id="rId1"/>
  <headerFooter alignWithMargins="0">
    <oddHeader>&amp;L11. melléklet a 4/2011. (I.28.) önk. rendelethez, ezer Ft-ban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N10"/>
  <sheetViews>
    <sheetView zoomScalePageLayoutView="0" workbookViewId="0" topLeftCell="A1">
      <selection activeCell="D44" sqref="D44"/>
    </sheetView>
  </sheetViews>
  <sheetFormatPr defaultColWidth="9.140625" defaultRowHeight="12.75"/>
  <cols>
    <col min="1" max="1" width="19.421875" style="0" customWidth="1"/>
    <col min="2" max="3" width="8.7109375" style="0" customWidth="1"/>
    <col min="4" max="4" width="8.140625" style="0" customWidth="1"/>
    <col min="5" max="5" width="8.57421875" style="0" customWidth="1"/>
    <col min="6" max="6" width="8.28125" style="0" customWidth="1"/>
    <col min="7" max="8" width="8.57421875" style="0" customWidth="1"/>
    <col min="9" max="10" width="8.421875" style="0" customWidth="1"/>
    <col min="11" max="11" width="8.28125" style="0" customWidth="1"/>
    <col min="12" max="12" width="8.140625" style="0" customWidth="1"/>
    <col min="13" max="13" width="8.7109375" style="0" customWidth="1"/>
  </cols>
  <sheetData>
    <row r="1" spans="1:14" ht="18">
      <c r="A1" s="527" t="s">
        <v>441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</row>
    <row r="2" spans="1:14" ht="18">
      <c r="A2" s="529" t="s">
        <v>474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</row>
    <row r="3" spans="1:14" ht="12.75">
      <c r="A3" s="168" t="s">
        <v>4</v>
      </c>
      <c r="B3" s="169" t="s">
        <v>245</v>
      </c>
      <c r="C3" s="169" t="s">
        <v>246</v>
      </c>
      <c r="D3" s="169" t="s">
        <v>247</v>
      </c>
      <c r="E3" s="169" t="s">
        <v>257</v>
      </c>
      <c r="F3" s="169" t="s">
        <v>249</v>
      </c>
      <c r="G3" s="169" t="s">
        <v>250</v>
      </c>
      <c r="H3" s="169" t="s">
        <v>251</v>
      </c>
      <c r="I3" s="169" t="s">
        <v>252</v>
      </c>
      <c r="J3" s="169" t="s">
        <v>253</v>
      </c>
      <c r="K3" s="169" t="s">
        <v>258</v>
      </c>
      <c r="L3" s="169" t="s">
        <v>255</v>
      </c>
      <c r="M3" s="169" t="s">
        <v>256</v>
      </c>
      <c r="N3" s="169" t="s">
        <v>259</v>
      </c>
    </row>
    <row r="4" spans="1:14" ht="25.5">
      <c r="A4" s="145" t="s">
        <v>260</v>
      </c>
      <c r="B4" s="15">
        <v>15825</v>
      </c>
      <c r="C4" s="15">
        <v>15945</v>
      </c>
      <c r="D4" s="15">
        <v>14325</v>
      </c>
      <c r="E4" s="15">
        <v>13320</v>
      </c>
      <c r="F4" s="15">
        <v>12218</v>
      </c>
      <c r="G4" s="15">
        <v>12117</v>
      </c>
      <c r="H4" s="15">
        <v>10075</v>
      </c>
      <c r="I4" s="15">
        <v>10065</v>
      </c>
      <c r="J4" s="15">
        <v>11387</v>
      </c>
      <c r="K4" s="15">
        <v>14211</v>
      </c>
      <c r="L4" s="15">
        <v>14629</v>
      </c>
      <c r="M4" s="15">
        <v>15067</v>
      </c>
      <c r="N4" s="146">
        <f aca="true" t="shared" si="0" ref="N4:N10">SUM(B4:M4)</f>
        <v>159184</v>
      </c>
    </row>
    <row r="5" spans="1:14" ht="25.5">
      <c r="A5" s="145" t="s">
        <v>261</v>
      </c>
      <c r="B5" s="15">
        <v>2037</v>
      </c>
      <c r="C5" s="15">
        <v>2037</v>
      </c>
      <c r="D5" s="15">
        <v>2037</v>
      </c>
      <c r="E5" s="15">
        <v>2037</v>
      </c>
      <c r="F5" s="15">
        <v>2037</v>
      </c>
      <c r="G5" s="15">
        <v>2037</v>
      </c>
      <c r="H5" s="15">
        <v>2037</v>
      </c>
      <c r="I5" s="15">
        <v>2037</v>
      </c>
      <c r="J5" s="15">
        <v>2037</v>
      </c>
      <c r="K5" s="15">
        <v>2037</v>
      </c>
      <c r="L5" s="15">
        <v>2037</v>
      </c>
      <c r="M5" s="15">
        <v>2037</v>
      </c>
      <c r="N5" s="146">
        <f t="shared" si="0"/>
        <v>24444</v>
      </c>
    </row>
    <row r="6" spans="1:14" ht="25.5">
      <c r="A6" s="160" t="s">
        <v>262</v>
      </c>
      <c r="B6" s="161">
        <f>SUM(B4:B5)</f>
        <v>17862</v>
      </c>
      <c r="C6" s="161">
        <f aca="true" t="shared" si="1" ref="C6:M6">SUM(C4:C5)</f>
        <v>17982</v>
      </c>
      <c r="D6" s="161">
        <f t="shared" si="1"/>
        <v>16362</v>
      </c>
      <c r="E6" s="161">
        <f t="shared" si="1"/>
        <v>15357</v>
      </c>
      <c r="F6" s="161">
        <f t="shared" si="1"/>
        <v>14255</v>
      </c>
      <c r="G6" s="161">
        <f t="shared" si="1"/>
        <v>14154</v>
      </c>
      <c r="H6" s="161">
        <f t="shared" si="1"/>
        <v>12112</v>
      </c>
      <c r="I6" s="161">
        <f t="shared" si="1"/>
        <v>12102</v>
      </c>
      <c r="J6" s="161">
        <f t="shared" si="1"/>
        <v>13424</v>
      </c>
      <c r="K6" s="161">
        <f t="shared" si="1"/>
        <v>16248</v>
      </c>
      <c r="L6" s="161">
        <f t="shared" si="1"/>
        <v>16666</v>
      </c>
      <c r="M6" s="161">
        <f t="shared" si="1"/>
        <v>17104</v>
      </c>
      <c r="N6" s="162">
        <f t="shared" si="0"/>
        <v>183628</v>
      </c>
    </row>
    <row r="7" spans="1:14" ht="25.5">
      <c r="A7" s="145" t="s">
        <v>187</v>
      </c>
      <c r="B7" s="15">
        <v>6602</v>
      </c>
      <c r="C7" s="15">
        <v>5622</v>
      </c>
      <c r="D7" s="15">
        <v>5623</v>
      </c>
      <c r="E7" s="15">
        <v>5623</v>
      </c>
      <c r="F7" s="15">
        <v>5622</v>
      </c>
      <c r="G7" s="15">
        <v>5623</v>
      </c>
      <c r="H7" s="15">
        <v>5622</v>
      </c>
      <c r="I7" s="15">
        <v>6145</v>
      </c>
      <c r="J7" s="15">
        <v>6172</v>
      </c>
      <c r="K7" s="15">
        <v>5623</v>
      </c>
      <c r="L7" s="15">
        <v>5623</v>
      </c>
      <c r="M7" s="15">
        <v>5623</v>
      </c>
      <c r="N7" s="146">
        <f t="shared" si="0"/>
        <v>69523</v>
      </c>
    </row>
    <row r="8" spans="1:14" ht="25.5">
      <c r="A8" s="145" t="s">
        <v>263</v>
      </c>
      <c r="B8" s="15">
        <v>1086</v>
      </c>
      <c r="C8" s="15">
        <v>1086</v>
      </c>
      <c r="D8" s="15">
        <v>1086</v>
      </c>
      <c r="E8" s="15">
        <v>1086</v>
      </c>
      <c r="F8" s="15">
        <v>1086</v>
      </c>
      <c r="G8" s="15">
        <v>1086</v>
      </c>
      <c r="H8" s="15">
        <v>1086</v>
      </c>
      <c r="I8" s="15">
        <v>1086</v>
      </c>
      <c r="J8" s="15">
        <v>1086</v>
      </c>
      <c r="K8" s="15">
        <v>1086</v>
      </c>
      <c r="L8" s="15">
        <v>1086</v>
      </c>
      <c r="M8" s="15">
        <v>1086</v>
      </c>
      <c r="N8" s="146">
        <f t="shared" si="0"/>
        <v>13032</v>
      </c>
    </row>
    <row r="9" spans="1:14" ht="25.5">
      <c r="A9" s="163" t="s">
        <v>264</v>
      </c>
      <c r="B9" s="164">
        <f aca="true" t="shared" si="2" ref="B9:M9">SUM(B7:B8)</f>
        <v>7688</v>
      </c>
      <c r="C9" s="164">
        <f t="shared" si="2"/>
        <v>6708</v>
      </c>
      <c r="D9" s="164">
        <f t="shared" si="2"/>
        <v>6709</v>
      </c>
      <c r="E9" s="164">
        <f t="shared" si="2"/>
        <v>6709</v>
      </c>
      <c r="F9" s="164">
        <f t="shared" si="2"/>
        <v>6708</v>
      </c>
      <c r="G9" s="164">
        <f t="shared" si="2"/>
        <v>6709</v>
      </c>
      <c r="H9" s="164">
        <f t="shared" si="2"/>
        <v>6708</v>
      </c>
      <c r="I9" s="164">
        <f t="shared" si="2"/>
        <v>7231</v>
      </c>
      <c r="J9" s="164">
        <f t="shared" si="2"/>
        <v>7258</v>
      </c>
      <c r="K9" s="164">
        <f t="shared" si="2"/>
        <v>6709</v>
      </c>
      <c r="L9" s="164">
        <f t="shared" si="2"/>
        <v>6709</v>
      </c>
      <c r="M9" s="164">
        <f t="shared" si="2"/>
        <v>6709</v>
      </c>
      <c r="N9" s="77">
        <f t="shared" si="0"/>
        <v>82555</v>
      </c>
    </row>
    <row r="10" spans="1:14" ht="25.5">
      <c r="A10" s="165" t="s">
        <v>265</v>
      </c>
      <c r="B10" s="166">
        <f aca="true" t="shared" si="3" ref="B10:M10">SUM(B6+B9)</f>
        <v>25550</v>
      </c>
      <c r="C10" s="166">
        <f t="shared" si="3"/>
        <v>24690</v>
      </c>
      <c r="D10" s="166">
        <f t="shared" si="3"/>
        <v>23071</v>
      </c>
      <c r="E10" s="166">
        <f t="shared" si="3"/>
        <v>22066</v>
      </c>
      <c r="F10" s="166">
        <f t="shared" si="3"/>
        <v>20963</v>
      </c>
      <c r="G10" s="166">
        <f t="shared" si="3"/>
        <v>20863</v>
      </c>
      <c r="H10" s="166">
        <f t="shared" si="3"/>
        <v>18820</v>
      </c>
      <c r="I10" s="166">
        <f t="shared" si="3"/>
        <v>19333</v>
      </c>
      <c r="J10" s="166">
        <f t="shared" si="3"/>
        <v>20682</v>
      </c>
      <c r="K10" s="166">
        <f t="shared" si="3"/>
        <v>22957</v>
      </c>
      <c r="L10" s="166">
        <f t="shared" si="3"/>
        <v>23375</v>
      </c>
      <c r="M10" s="166">
        <f t="shared" si="3"/>
        <v>23813</v>
      </c>
      <c r="N10" s="167">
        <f t="shared" si="0"/>
        <v>266183</v>
      </c>
    </row>
  </sheetData>
  <sheetProtection/>
  <mergeCells count="2">
    <mergeCell ref="A1:N1"/>
    <mergeCell ref="A2:N2"/>
  </mergeCells>
  <printOptions headings="1"/>
  <pageMargins left="0.75" right="0.75" top="1" bottom="1" header="0.5" footer="0.5"/>
  <pageSetup fitToHeight="1" fitToWidth="1" horizontalDpi="600" verticalDpi="600" orientation="landscape" paperSize="9" scale="97" r:id="rId1"/>
  <headerFooter alignWithMargins="0">
    <oddHeader>&amp;L12. melléklet a 4/2011. (I.28.) önk.rendelethez ezer Ft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1"/>
  <sheetViews>
    <sheetView zoomScalePageLayoutView="0" workbookViewId="0" topLeftCell="B1">
      <selection activeCell="L48" sqref="L48"/>
    </sheetView>
  </sheetViews>
  <sheetFormatPr defaultColWidth="9.140625" defaultRowHeight="12.75"/>
  <cols>
    <col min="3" max="3" width="14.00390625" style="0" customWidth="1"/>
  </cols>
  <sheetData/>
  <sheetProtection/>
  <printOptions/>
  <pageMargins left="0.75" right="0.75" top="1" bottom="1" header="0.5" footer="0.5"/>
  <pageSetup horizontalDpi="600" verticalDpi="600" orientation="portrait" paperSize="9" r:id="rId3"/>
  <legacyDrawing r:id="rId2"/>
  <oleObjects>
    <oleObject progId="Dokumentum" dvAspect="DVASPECT_ICON" shapeId="548038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1"/>
  </sheetPr>
  <dimension ref="A1:K20"/>
  <sheetViews>
    <sheetView zoomScalePageLayoutView="0" workbookViewId="0" topLeftCell="A1">
      <selection activeCell="J33" sqref="J33"/>
    </sheetView>
  </sheetViews>
  <sheetFormatPr defaultColWidth="9.140625" defaultRowHeight="12.75"/>
  <cols>
    <col min="1" max="1" width="16.8515625" style="0" customWidth="1"/>
  </cols>
  <sheetData>
    <row r="1" spans="1:11" ht="18">
      <c r="A1" s="523" t="s">
        <v>441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</row>
    <row r="2" spans="1:11" ht="18">
      <c r="A2" s="404" t="s">
        <v>475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</row>
    <row r="3" spans="1:11" ht="18">
      <c r="A3" s="404" t="s">
        <v>266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</row>
    <row r="4" spans="1:11" ht="12.75">
      <c r="A4" s="530">
        <v>2010</v>
      </c>
      <c r="B4" s="531"/>
      <c r="C4" s="531"/>
      <c r="D4" s="531"/>
      <c r="E4" s="531"/>
      <c r="F4" s="531"/>
      <c r="G4" s="531"/>
      <c r="H4" s="531"/>
      <c r="I4" s="531"/>
      <c r="J4" s="531"/>
      <c r="K4" s="531"/>
    </row>
    <row r="5" spans="1:11" ht="12.75">
      <c r="A5" s="147"/>
      <c r="B5" s="13" t="s">
        <v>267</v>
      </c>
      <c r="C5" s="13"/>
      <c r="D5" s="13"/>
      <c r="E5" s="13" t="s">
        <v>268</v>
      </c>
      <c r="F5" s="13"/>
      <c r="G5" s="13"/>
      <c r="H5" s="13" t="s">
        <v>269</v>
      </c>
      <c r="I5" s="13"/>
      <c r="J5" s="13"/>
      <c r="K5" s="3" t="s">
        <v>46</v>
      </c>
    </row>
    <row r="6" spans="1:11" ht="38.25">
      <c r="A6" s="148" t="s">
        <v>270</v>
      </c>
      <c r="B6" s="149" t="s">
        <v>271</v>
      </c>
      <c r="C6" s="149" t="s">
        <v>272</v>
      </c>
      <c r="D6" s="149" t="s">
        <v>273</v>
      </c>
      <c r="E6" s="149" t="s">
        <v>271</v>
      </c>
      <c r="F6" s="149" t="s">
        <v>272</v>
      </c>
      <c r="G6" s="149" t="s">
        <v>274</v>
      </c>
      <c r="H6" s="149" t="s">
        <v>271</v>
      </c>
      <c r="I6" s="149" t="s">
        <v>272</v>
      </c>
      <c r="J6" s="149" t="s">
        <v>274</v>
      </c>
      <c r="K6" s="150" t="s">
        <v>275</v>
      </c>
    </row>
    <row r="7" spans="1:11" ht="12.75">
      <c r="A7" s="3" t="s">
        <v>276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38.25">
      <c r="A8" s="149" t="s">
        <v>277</v>
      </c>
      <c r="B8" s="15"/>
      <c r="C8" s="15"/>
      <c r="D8" s="15"/>
      <c r="E8" s="15"/>
      <c r="F8" s="15"/>
      <c r="G8" s="15"/>
      <c r="H8" s="15"/>
      <c r="I8" s="15"/>
      <c r="J8" s="15"/>
      <c r="K8" s="15">
        <f>SUM(J8,G8,D8)</f>
        <v>0</v>
      </c>
    </row>
    <row r="9" spans="1:11" ht="25.5">
      <c r="A9" s="149" t="s">
        <v>278</v>
      </c>
      <c r="B9" s="15"/>
      <c r="C9" s="15"/>
      <c r="D9" s="15"/>
      <c r="E9" s="15"/>
      <c r="F9" s="15">
        <v>50</v>
      </c>
      <c r="G9" s="15">
        <v>2576</v>
      </c>
      <c r="H9" s="15"/>
      <c r="I9" s="15"/>
      <c r="J9" s="15"/>
      <c r="K9" s="15">
        <f>SUM(J9,G9,D9)</f>
        <v>2576</v>
      </c>
    </row>
    <row r="10" spans="1:11" ht="38.25">
      <c r="A10" s="149" t="s">
        <v>279</v>
      </c>
      <c r="B10" s="15"/>
      <c r="C10" s="15"/>
      <c r="D10" s="15"/>
      <c r="E10" s="15"/>
      <c r="F10" s="15"/>
      <c r="G10" s="15"/>
      <c r="H10" s="15"/>
      <c r="I10" s="15"/>
      <c r="J10" s="15"/>
      <c r="K10" s="15">
        <f>SUM(J10,G10,D10)</f>
        <v>0</v>
      </c>
    </row>
    <row r="11" spans="1:11" ht="12.75">
      <c r="A11" s="6" t="s">
        <v>280</v>
      </c>
      <c r="B11" s="15"/>
      <c r="C11" s="15"/>
      <c r="D11" s="15">
        <f>SUM(D10,D9,D8)</f>
        <v>0</v>
      </c>
      <c r="E11" s="15"/>
      <c r="F11" s="15">
        <v>50</v>
      </c>
      <c r="G11" s="15">
        <f>SUM(G10,G9,G8)</f>
        <v>2576</v>
      </c>
      <c r="H11" s="15"/>
      <c r="I11" s="15"/>
      <c r="J11" s="15">
        <f>SUM(J10,J9,J8)</f>
        <v>0</v>
      </c>
      <c r="K11" s="15">
        <f>SUM(J11,G11,D11)</f>
        <v>2576</v>
      </c>
    </row>
    <row r="12" spans="1:11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12.75">
      <c r="A13" s="532" t="s">
        <v>476</v>
      </c>
      <c r="B13" s="459"/>
      <c r="C13" s="459"/>
      <c r="D13" s="459"/>
      <c r="E13" s="459"/>
      <c r="F13" s="459"/>
      <c r="G13" s="459"/>
      <c r="H13" s="459"/>
      <c r="I13" s="459"/>
      <c r="J13" s="459"/>
      <c r="K13" s="459"/>
    </row>
    <row r="14" spans="1:11" ht="12.75">
      <c r="A14" s="147"/>
      <c r="B14" s="13" t="s">
        <v>267</v>
      </c>
      <c r="C14" s="13"/>
      <c r="D14" s="150"/>
      <c r="E14" s="150"/>
      <c r="F14" s="150" t="s">
        <v>268</v>
      </c>
      <c r="G14" s="3"/>
      <c r="H14" s="13" t="s">
        <v>269</v>
      </c>
      <c r="I14" s="13"/>
      <c r="J14" s="13"/>
      <c r="K14" s="3" t="s">
        <v>46</v>
      </c>
    </row>
    <row r="15" spans="1:11" ht="38.25">
      <c r="A15" s="148" t="s">
        <v>270</v>
      </c>
      <c r="B15" s="149" t="s">
        <v>271</v>
      </c>
      <c r="C15" s="149" t="s">
        <v>272</v>
      </c>
      <c r="D15" s="149" t="s">
        <v>281</v>
      </c>
      <c r="E15" s="149" t="s">
        <v>271</v>
      </c>
      <c r="F15" s="149" t="s">
        <v>272</v>
      </c>
      <c r="G15" s="149" t="s">
        <v>273</v>
      </c>
      <c r="H15" s="149" t="s">
        <v>271</v>
      </c>
      <c r="I15" s="149" t="s">
        <v>272</v>
      </c>
      <c r="J15" s="149" t="s">
        <v>273</v>
      </c>
      <c r="K15" s="149" t="s">
        <v>275</v>
      </c>
    </row>
    <row r="16" spans="1:11" ht="12.75">
      <c r="A16" s="3" t="s">
        <v>276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 ht="38.25">
      <c r="A17" s="149" t="s">
        <v>282</v>
      </c>
      <c r="B17" s="15"/>
      <c r="C17" s="15"/>
      <c r="D17" s="15"/>
      <c r="E17" s="15"/>
      <c r="F17" s="15"/>
      <c r="G17" s="15"/>
      <c r="H17" s="15"/>
      <c r="I17" s="15"/>
      <c r="J17" s="15"/>
      <c r="K17" s="15">
        <f>SUM(J17,G17,D17)</f>
        <v>0</v>
      </c>
    </row>
    <row r="18" spans="1:11" ht="25.5">
      <c r="A18" s="149" t="s">
        <v>283</v>
      </c>
      <c r="B18" s="15"/>
      <c r="C18" s="15"/>
      <c r="D18" s="15"/>
      <c r="E18" s="15"/>
      <c r="F18" s="15">
        <v>50</v>
      </c>
      <c r="G18" s="15">
        <v>2398</v>
      </c>
      <c r="H18" s="15"/>
      <c r="I18" s="15"/>
      <c r="J18" s="15"/>
      <c r="K18" s="15">
        <f>SUM(J18,G18,D18)</f>
        <v>2398</v>
      </c>
    </row>
    <row r="19" spans="1:11" ht="38.25">
      <c r="A19" s="149" t="s">
        <v>284</v>
      </c>
      <c r="B19" s="15"/>
      <c r="C19" s="15"/>
      <c r="D19" s="15"/>
      <c r="E19" s="15"/>
      <c r="F19" s="15"/>
      <c r="G19" s="15"/>
      <c r="H19" s="15"/>
      <c r="I19" s="15"/>
      <c r="J19" s="15"/>
      <c r="K19" s="15">
        <f>SUM(J19,G19,D19)</f>
        <v>0</v>
      </c>
    </row>
    <row r="20" spans="1:11" ht="12.75">
      <c r="A20" s="6" t="s">
        <v>280</v>
      </c>
      <c r="B20" s="15"/>
      <c r="C20" s="15"/>
      <c r="D20" s="15">
        <f>SUM(D19,D18,D17)</f>
        <v>0</v>
      </c>
      <c r="E20" s="15"/>
      <c r="F20" s="15">
        <v>50</v>
      </c>
      <c r="G20" s="15">
        <f>SUM(G19,G18,G17)</f>
        <v>2398</v>
      </c>
      <c r="H20" s="15"/>
      <c r="I20" s="15"/>
      <c r="J20" s="15">
        <f>SUM(J19,J18,J17)</f>
        <v>0</v>
      </c>
      <c r="K20" s="15">
        <f>SUM(J20,G20,D20)</f>
        <v>2398</v>
      </c>
    </row>
  </sheetData>
  <sheetProtection/>
  <mergeCells count="3">
    <mergeCell ref="A1:K1"/>
    <mergeCell ref="A4:K4"/>
    <mergeCell ref="A13:K13"/>
  </mergeCells>
  <printOptions headings="1"/>
  <pageMargins left="0.75" right="0.75" top="1" bottom="1" header="0.5" footer="0.5"/>
  <pageSetup horizontalDpi="600" verticalDpi="600" orientation="landscape" paperSize="9" r:id="rId1"/>
  <headerFooter alignWithMargins="0">
    <oddHeader>&amp;L13. melléklet a 4/2011. (I.28.) önk. rendelethez ezer Ft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1"/>
  </sheetPr>
  <dimension ref="A1:H179"/>
  <sheetViews>
    <sheetView tabSelected="1" zoomScalePageLayoutView="0" workbookViewId="0" topLeftCell="A1">
      <selection activeCell="J28" sqref="J28"/>
    </sheetView>
  </sheetViews>
  <sheetFormatPr defaultColWidth="9.140625" defaultRowHeight="12.75"/>
  <cols>
    <col min="1" max="1" width="6.7109375" style="95" customWidth="1"/>
    <col min="2" max="2" width="31.57421875" style="0" bestFit="1" customWidth="1"/>
    <col min="3" max="4" width="10.140625" style="0" bestFit="1" customWidth="1"/>
    <col min="5" max="5" width="7.7109375" style="0" customWidth="1"/>
    <col min="6" max="6" width="31.57421875" style="0" bestFit="1" customWidth="1"/>
  </cols>
  <sheetData>
    <row r="1" spans="1:8" ht="18">
      <c r="A1" s="522" t="s">
        <v>441</v>
      </c>
      <c r="B1" s="523"/>
      <c r="C1" s="523"/>
      <c r="D1" s="523"/>
      <c r="E1" s="523"/>
      <c r="F1" s="523"/>
      <c r="G1" s="523"/>
      <c r="H1" s="523"/>
    </row>
    <row r="2" spans="1:8" ht="19.5" thickBot="1">
      <c r="A2" s="536" t="s">
        <v>478</v>
      </c>
      <c r="B2" s="536"/>
      <c r="C2" s="536"/>
      <c r="D2" s="536"/>
      <c r="E2" s="536"/>
      <c r="F2" s="536"/>
      <c r="G2" s="536"/>
      <c r="H2" s="536"/>
    </row>
    <row r="3" spans="1:8" ht="12.75" customHeight="1">
      <c r="A3" s="537" t="s">
        <v>285</v>
      </c>
      <c r="B3" s="151"/>
      <c r="C3" s="16">
        <v>2010</v>
      </c>
      <c r="D3" s="16">
        <v>2011</v>
      </c>
      <c r="E3" s="540" t="s">
        <v>286</v>
      </c>
      <c r="F3" s="406"/>
      <c r="G3" s="138">
        <v>2010</v>
      </c>
      <c r="H3" s="138">
        <v>2011</v>
      </c>
    </row>
    <row r="4" spans="1:8" ht="12.75">
      <c r="A4" s="538"/>
      <c r="B4" s="152" t="s">
        <v>287</v>
      </c>
      <c r="C4" s="4">
        <v>68248</v>
      </c>
      <c r="D4" s="4">
        <v>71195</v>
      </c>
      <c r="E4" s="541"/>
      <c r="F4" s="407" t="s">
        <v>287</v>
      </c>
      <c r="G4" s="2">
        <v>1764</v>
      </c>
      <c r="H4" s="4">
        <v>2074</v>
      </c>
    </row>
    <row r="5" spans="1:8" ht="12.75">
      <c r="A5" s="539"/>
      <c r="B5" s="2" t="s">
        <v>288</v>
      </c>
      <c r="C5" s="4">
        <v>16814</v>
      </c>
      <c r="D5" s="4">
        <v>17803</v>
      </c>
      <c r="E5" s="542"/>
      <c r="F5" s="408" t="s">
        <v>288</v>
      </c>
      <c r="G5" s="2">
        <v>841</v>
      </c>
      <c r="H5" s="4">
        <v>1160</v>
      </c>
    </row>
    <row r="6" spans="1:8" ht="12.75">
      <c r="A6" s="539"/>
      <c r="B6" s="2" t="s">
        <v>215</v>
      </c>
      <c r="C6" s="4">
        <v>49823</v>
      </c>
      <c r="D6" s="4">
        <v>53626</v>
      </c>
      <c r="E6" s="542"/>
      <c r="F6" s="408" t="s">
        <v>215</v>
      </c>
      <c r="G6" s="2">
        <v>8634</v>
      </c>
      <c r="H6" s="4">
        <v>8589</v>
      </c>
    </row>
    <row r="7" spans="1:8" ht="12.75">
      <c r="A7" s="539"/>
      <c r="B7" s="2" t="s">
        <v>289</v>
      </c>
      <c r="C7" s="4"/>
      <c r="D7" s="4"/>
      <c r="E7" s="542"/>
      <c r="F7" s="408" t="s">
        <v>289</v>
      </c>
      <c r="G7" s="2"/>
      <c r="H7" s="4"/>
    </row>
    <row r="8" spans="1:8" ht="12.75">
      <c r="A8" s="539"/>
      <c r="B8" s="2" t="s">
        <v>290</v>
      </c>
      <c r="C8" s="4"/>
      <c r="D8" s="4"/>
      <c r="E8" s="542"/>
      <c r="F8" s="408" t="s">
        <v>290</v>
      </c>
      <c r="G8" s="2">
        <v>23700</v>
      </c>
      <c r="H8" s="4">
        <v>23700</v>
      </c>
    </row>
    <row r="9" spans="1:8" ht="12.75">
      <c r="A9" s="539"/>
      <c r="B9" s="2" t="s">
        <v>291</v>
      </c>
      <c r="C9" s="4">
        <v>0</v>
      </c>
      <c r="D9" s="4"/>
      <c r="E9" s="542"/>
      <c r="F9" s="408" t="s">
        <v>291</v>
      </c>
      <c r="G9" s="2">
        <v>15032</v>
      </c>
      <c r="H9" s="4">
        <v>13974</v>
      </c>
    </row>
    <row r="10" spans="1:8" ht="12.75">
      <c r="A10" s="539"/>
      <c r="B10" s="2" t="s">
        <v>292</v>
      </c>
      <c r="C10" s="4">
        <v>3800</v>
      </c>
      <c r="D10" s="4">
        <v>2650</v>
      </c>
      <c r="E10" s="542"/>
      <c r="F10" s="408" t="s">
        <v>292</v>
      </c>
      <c r="G10" s="2">
        <v>7610</v>
      </c>
      <c r="H10" s="4">
        <v>7610</v>
      </c>
    </row>
    <row r="11" spans="1:8" ht="12.75">
      <c r="A11" s="539"/>
      <c r="B11" s="2" t="s">
        <v>199</v>
      </c>
      <c r="C11" s="4">
        <v>1000</v>
      </c>
      <c r="D11" s="4">
        <v>780</v>
      </c>
      <c r="E11" s="542"/>
      <c r="F11" s="408" t="s">
        <v>135</v>
      </c>
      <c r="G11" s="2"/>
      <c r="H11" s="4"/>
    </row>
    <row r="12" spans="1:8" ht="12.75">
      <c r="A12" s="539"/>
      <c r="B12" s="2" t="s">
        <v>293</v>
      </c>
      <c r="C12" s="4">
        <v>1000</v>
      </c>
      <c r="D12" s="4">
        <v>1000</v>
      </c>
      <c r="E12" s="542"/>
      <c r="F12" s="408" t="s">
        <v>293</v>
      </c>
      <c r="G12" s="2"/>
      <c r="H12" s="4"/>
    </row>
    <row r="13" spans="1:8" ht="12.75">
      <c r="A13" s="539"/>
      <c r="B13" s="138" t="s">
        <v>294</v>
      </c>
      <c r="C13" s="16">
        <f>SUM(C4:C12)</f>
        <v>140685</v>
      </c>
      <c r="D13" s="16">
        <f>SUM(D4:D12)</f>
        <v>147054</v>
      </c>
      <c r="E13" s="542"/>
      <c r="F13" s="409" t="s">
        <v>294</v>
      </c>
      <c r="G13" s="16">
        <f>SUM(G4:G12)</f>
        <v>57581</v>
      </c>
      <c r="H13" s="16">
        <f>SUM(H4:H12)</f>
        <v>57107</v>
      </c>
    </row>
    <row r="14" spans="1:8" ht="12.75">
      <c r="A14" s="539"/>
      <c r="B14" s="2" t="s">
        <v>232</v>
      </c>
      <c r="C14" s="4">
        <v>4783</v>
      </c>
      <c r="D14" s="4">
        <v>4371</v>
      </c>
      <c r="E14" s="542"/>
      <c r="F14" s="408" t="s">
        <v>295</v>
      </c>
      <c r="G14" s="2"/>
      <c r="H14" s="4"/>
    </row>
    <row r="15" spans="1:8" ht="12.75">
      <c r="A15" s="539"/>
      <c r="B15" s="2" t="s">
        <v>147</v>
      </c>
      <c r="C15" s="4">
        <v>0</v>
      </c>
      <c r="D15" s="4">
        <v>0</v>
      </c>
      <c r="E15" s="542"/>
      <c r="F15" s="408" t="s">
        <v>147</v>
      </c>
      <c r="G15" s="2">
        <v>4003</v>
      </c>
      <c r="H15" s="4">
        <v>3212</v>
      </c>
    </row>
    <row r="16" spans="1:8" ht="12.75">
      <c r="A16" s="539"/>
      <c r="B16" s="2" t="s">
        <v>296</v>
      </c>
      <c r="C16" s="4">
        <v>0</v>
      </c>
      <c r="D16" s="4">
        <v>0</v>
      </c>
      <c r="E16" s="542"/>
      <c r="F16" s="408" t="s">
        <v>296</v>
      </c>
      <c r="G16" s="2"/>
      <c r="H16" s="4">
        <v>1500</v>
      </c>
    </row>
    <row r="17" spans="1:8" ht="12.75">
      <c r="A17" s="539"/>
      <c r="B17" s="2" t="s">
        <v>297</v>
      </c>
      <c r="C17" s="4">
        <v>10978</v>
      </c>
      <c r="D17" s="4">
        <v>12621</v>
      </c>
      <c r="E17" s="542"/>
      <c r="F17" s="408" t="s">
        <v>297</v>
      </c>
      <c r="G17" s="2">
        <v>15839</v>
      </c>
      <c r="H17" s="4"/>
    </row>
    <row r="18" spans="1:8" ht="12.75">
      <c r="A18" s="539"/>
      <c r="B18" s="2" t="s">
        <v>298</v>
      </c>
      <c r="C18" s="4">
        <v>100359</v>
      </c>
      <c r="D18" s="4">
        <v>129994</v>
      </c>
      <c r="E18" s="542"/>
      <c r="F18" s="408" t="s">
        <v>298</v>
      </c>
      <c r="G18" s="2">
        <v>35147</v>
      </c>
      <c r="H18" s="4"/>
    </row>
    <row r="19" spans="1:8" ht="12.75">
      <c r="A19" s="539"/>
      <c r="B19" s="2" t="s">
        <v>135</v>
      </c>
      <c r="C19" s="4">
        <v>12194</v>
      </c>
      <c r="D19" s="4">
        <v>8605</v>
      </c>
      <c r="E19" s="542"/>
      <c r="F19" s="408" t="s">
        <v>299</v>
      </c>
      <c r="G19" s="2"/>
      <c r="H19" s="4"/>
    </row>
    <row r="20" spans="1:8" ht="12.75">
      <c r="A20" s="539"/>
      <c r="B20" s="2" t="s">
        <v>299</v>
      </c>
      <c r="C20" s="4">
        <v>288304</v>
      </c>
      <c r="D20" s="4">
        <v>303241</v>
      </c>
      <c r="E20" s="542"/>
      <c r="F20" s="409" t="s">
        <v>300</v>
      </c>
      <c r="G20" s="16">
        <f>SUM(G14:G19)</f>
        <v>54989</v>
      </c>
      <c r="H20" s="16">
        <f>SUM(H14:H19)</f>
        <v>4712</v>
      </c>
    </row>
    <row r="21" spans="1:8" ht="12.75">
      <c r="A21" s="539"/>
      <c r="B21" s="138" t="s">
        <v>300</v>
      </c>
      <c r="C21" s="4">
        <f>SUM(C14:C20)</f>
        <v>416618</v>
      </c>
      <c r="D21" s="4">
        <f>SUM(D14:D20)</f>
        <v>458832</v>
      </c>
      <c r="E21" s="542"/>
      <c r="F21" s="410" t="s">
        <v>301</v>
      </c>
      <c r="G21" s="16">
        <f>G13+G20</f>
        <v>112570</v>
      </c>
      <c r="H21" s="16">
        <f>H13+H20</f>
        <v>61819</v>
      </c>
    </row>
    <row r="22" spans="1:8" ht="12.75">
      <c r="A22" s="539"/>
      <c r="B22" s="153" t="s">
        <v>301</v>
      </c>
      <c r="C22" s="16">
        <f>C13+C21</f>
        <v>557303</v>
      </c>
      <c r="D22" s="16">
        <f>D13+D21</f>
        <v>605886</v>
      </c>
      <c r="E22" s="542"/>
      <c r="F22" s="408" t="s">
        <v>302</v>
      </c>
      <c r="G22" s="2">
        <v>272923</v>
      </c>
      <c r="H22" s="4">
        <v>264159</v>
      </c>
    </row>
    <row r="23" spans="1:8" ht="12.75">
      <c r="A23" s="539"/>
      <c r="B23" s="2" t="s">
        <v>302</v>
      </c>
      <c r="C23" s="4">
        <v>23417</v>
      </c>
      <c r="D23" s="4">
        <v>89825</v>
      </c>
      <c r="E23" s="542"/>
      <c r="F23" s="408" t="s">
        <v>240</v>
      </c>
      <c r="G23" s="2">
        <v>202462</v>
      </c>
      <c r="H23" s="4">
        <v>199750</v>
      </c>
    </row>
    <row r="24" spans="1:8" ht="12.75">
      <c r="A24" s="539"/>
      <c r="B24" s="2" t="s">
        <v>240</v>
      </c>
      <c r="C24" s="4"/>
      <c r="D24" s="4"/>
      <c r="E24" s="542"/>
      <c r="F24" s="408" t="s">
        <v>303</v>
      </c>
      <c r="G24" s="2"/>
      <c r="H24" s="4"/>
    </row>
    <row r="25" spans="1:8" ht="12.75">
      <c r="A25" s="539"/>
      <c r="B25" s="2" t="s">
        <v>303</v>
      </c>
      <c r="C25" s="4">
        <v>10000</v>
      </c>
      <c r="D25" s="4"/>
      <c r="E25" s="542"/>
      <c r="F25" s="408" t="s">
        <v>149</v>
      </c>
      <c r="G25" s="2">
        <v>5939</v>
      </c>
      <c r="H25" s="4">
        <v>4661</v>
      </c>
    </row>
    <row r="26" spans="1:8" ht="12.75">
      <c r="A26" s="539"/>
      <c r="B26" s="2" t="s">
        <v>149</v>
      </c>
      <c r="C26" s="4">
        <v>62031</v>
      </c>
      <c r="D26" s="4">
        <v>45518</v>
      </c>
      <c r="E26" s="542"/>
      <c r="F26" s="408" t="s">
        <v>127</v>
      </c>
      <c r="G26" s="2">
        <v>0</v>
      </c>
      <c r="H26" s="4"/>
    </row>
    <row r="27" spans="1:8" ht="12.75">
      <c r="A27" s="539"/>
      <c r="B27" s="2" t="s">
        <v>127</v>
      </c>
      <c r="C27" s="4"/>
      <c r="D27" s="4">
        <v>48105</v>
      </c>
      <c r="E27" s="542"/>
      <c r="F27" s="408" t="s">
        <v>304</v>
      </c>
      <c r="G27" s="2"/>
      <c r="H27" s="4"/>
    </row>
    <row r="28" spans="1:8" ht="12.75">
      <c r="A28" s="539"/>
      <c r="B28" s="2" t="s">
        <v>304</v>
      </c>
      <c r="C28" s="4">
        <v>3043</v>
      </c>
      <c r="D28" s="4">
        <v>983</v>
      </c>
      <c r="E28" s="542"/>
      <c r="F28" s="408" t="s">
        <v>242</v>
      </c>
      <c r="G28" s="2"/>
      <c r="H28" s="4"/>
    </row>
    <row r="29" spans="1:8" ht="12.75">
      <c r="A29" s="539"/>
      <c r="B29" s="2" t="s">
        <v>242</v>
      </c>
      <c r="C29" s="4">
        <v>13659</v>
      </c>
      <c r="D29" s="4">
        <v>4000</v>
      </c>
      <c r="E29" s="542"/>
      <c r="F29" s="408" t="s">
        <v>243</v>
      </c>
      <c r="G29" s="2"/>
      <c r="H29" s="4"/>
    </row>
    <row r="30" spans="1:8" ht="12.75">
      <c r="A30" s="539"/>
      <c r="B30" s="2" t="s">
        <v>243</v>
      </c>
      <c r="C30" s="4">
        <v>350000</v>
      </c>
      <c r="D30" s="4">
        <v>278544</v>
      </c>
      <c r="E30" s="542"/>
      <c r="F30" s="408"/>
      <c r="G30" s="2"/>
      <c r="H30" s="4"/>
    </row>
    <row r="31" spans="1:8" ht="12.75">
      <c r="A31" s="539"/>
      <c r="B31" s="154" t="s">
        <v>305</v>
      </c>
      <c r="C31" s="155">
        <f>SUM(C23:C30)</f>
        <v>462150</v>
      </c>
      <c r="D31" s="155">
        <f>SUM(D23:D30)</f>
        <v>466975</v>
      </c>
      <c r="E31" s="542"/>
      <c r="F31" s="411" t="s">
        <v>305</v>
      </c>
      <c r="G31" s="16">
        <f>SUM(G22:G29)</f>
        <v>481324</v>
      </c>
      <c r="H31" s="16">
        <f>SUM(H22:H29)</f>
        <v>468570</v>
      </c>
    </row>
    <row r="32" spans="1:8" ht="26.25">
      <c r="A32" s="317"/>
      <c r="B32" s="156" t="s">
        <v>306</v>
      </c>
      <c r="C32" s="4"/>
      <c r="D32" s="4"/>
      <c r="E32" s="2"/>
      <c r="F32" s="412" t="s">
        <v>306</v>
      </c>
      <c r="G32" s="2"/>
      <c r="H32" s="2"/>
    </row>
    <row r="33" spans="1:8" ht="12.75">
      <c r="A33" s="317"/>
      <c r="B33" s="2"/>
      <c r="C33" s="4"/>
      <c r="D33" s="4"/>
      <c r="E33" s="2"/>
      <c r="F33" s="408"/>
      <c r="G33" s="138"/>
      <c r="H33" s="138"/>
    </row>
    <row r="34" spans="1:8" ht="12.75" customHeight="1">
      <c r="A34" s="538" t="s">
        <v>307</v>
      </c>
      <c r="B34" s="157"/>
      <c r="C34" s="158">
        <v>2010</v>
      </c>
      <c r="D34" s="158">
        <v>2011</v>
      </c>
      <c r="E34" s="541" t="s">
        <v>158</v>
      </c>
      <c r="F34" s="407"/>
      <c r="G34" s="138">
        <v>2010</v>
      </c>
      <c r="H34" s="138">
        <v>2011</v>
      </c>
    </row>
    <row r="35" spans="1:8" ht="12.75">
      <c r="A35" s="538"/>
      <c r="B35" s="152" t="s">
        <v>287</v>
      </c>
      <c r="C35" s="4">
        <v>97085</v>
      </c>
      <c r="D35" s="4">
        <v>96514</v>
      </c>
      <c r="E35" s="541"/>
      <c r="F35" s="407" t="s">
        <v>287</v>
      </c>
      <c r="G35" s="4">
        <v>48729</v>
      </c>
      <c r="H35" s="4">
        <v>49840</v>
      </c>
    </row>
    <row r="36" spans="1:8" ht="12.75">
      <c r="A36" s="539"/>
      <c r="B36" s="2" t="s">
        <v>288</v>
      </c>
      <c r="C36" s="4">
        <v>26096</v>
      </c>
      <c r="D36" s="4">
        <v>25913</v>
      </c>
      <c r="E36" s="542"/>
      <c r="F36" s="408" t="s">
        <v>288</v>
      </c>
      <c r="G36" s="4">
        <v>13197</v>
      </c>
      <c r="H36" s="4">
        <v>13416</v>
      </c>
    </row>
    <row r="37" spans="1:8" ht="12.75">
      <c r="A37" s="539"/>
      <c r="B37" s="2" t="s">
        <v>215</v>
      </c>
      <c r="C37" s="4">
        <v>49555</v>
      </c>
      <c r="D37" s="4">
        <v>47129</v>
      </c>
      <c r="E37" s="542"/>
      <c r="F37" s="408" t="s">
        <v>215</v>
      </c>
      <c r="G37" s="4">
        <v>105533</v>
      </c>
      <c r="H37" s="4">
        <v>101971</v>
      </c>
    </row>
    <row r="38" spans="1:8" ht="12.75">
      <c r="A38" s="539"/>
      <c r="B38" s="2" t="s">
        <v>289</v>
      </c>
      <c r="C38" s="4">
        <v>2567</v>
      </c>
      <c r="D38" s="4">
        <v>2868</v>
      </c>
      <c r="E38" s="542"/>
      <c r="F38" s="408" t="s">
        <v>289</v>
      </c>
      <c r="G38" s="4"/>
      <c r="H38" s="4"/>
    </row>
    <row r="39" spans="1:8" ht="12.75">
      <c r="A39" s="539"/>
      <c r="B39" s="2" t="s">
        <v>290</v>
      </c>
      <c r="C39" s="4"/>
      <c r="D39" s="4"/>
      <c r="E39" s="542"/>
      <c r="F39" s="408" t="s">
        <v>290</v>
      </c>
      <c r="G39" s="4"/>
      <c r="H39" s="4"/>
    </row>
    <row r="40" spans="1:8" ht="12.75">
      <c r="A40" s="539"/>
      <c r="B40" s="2" t="s">
        <v>291</v>
      </c>
      <c r="C40" s="4"/>
      <c r="D40" s="4"/>
      <c r="E40" s="542"/>
      <c r="F40" s="408" t="s">
        <v>291</v>
      </c>
      <c r="G40" s="4"/>
      <c r="H40" s="4"/>
    </row>
    <row r="41" spans="1:8" ht="12.75">
      <c r="A41" s="539"/>
      <c r="B41" s="2" t="s">
        <v>292</v>
      </c>
      <c r="C41" s="4"/>
      <c r="D41" s="4"/>
      <c r="E41" s="542"/>
      <c r="F41" s="408" t="s">
        <v>292</v>
      </c>
      <c r="G41" s="4"/>
      <c r="H41" s="4"/>
    </row>
    <row r="42" spans="1:8" ht="12.75">
      <c r="A42" s="539"/>
      <c r="B42" s="2" t="s">
        <v>135</v>
      </c>
      <c r="C42" s="4"/>
      <c r="D42" s="4"/>
      <c r="E42" s="542"/>
      <c r="F42" s="408" t="s">
        <v>135</v>
      </c>
      <c r="G42" s="4"/>
      <c r="H42" s="4"/>
    </row>
    <row r="43" spans="1:8" ht="12.75">
      <c r="A43" s="539"/>
      <c r="B43" s="2" t="s">
        <v>293</v>
      </c>
      <c r="C43" s="4"/>
      <c r="D43" s="4"/>
      <c r="E43" s="542"/>
      <c r="F43" s="408" t="s">
        <v>293</v>
      </c>
      <c r="G43" s="4"/>
      <c r="H43" s="4"/>
    </row>
    <row r="44" spans="1:8" ht="12.75">
      <c r="A44" s="539"/>
      <c r="B44" s="138" t="s">
        <v>294</v>
      </c>
      <c r="C44" s="16">
        <f>SUM(C35:C43)</f>
        <v>175303</v>
      </c>
      <c r="D44" s="16">
        <f>SUM(D35:D43)</f>
        <v>172424</v>
      </c>
      <c r="E44" s="542"/>
      <c r="F44" s="409" t="s">
        <v>294</v>
      </c>
      <c r="G44" s="16">
        <f>SUM(G35:G43)</f>
        <v>167459</v>
      </c>
      <c r="H44" s="16">
        <f>SUM(H35:H43)</f>
        <v>165227</v>
      </c>
    </row>
    <row r="45" spans="1:8" ht="12.75">
      <c r="A45" s="539"/>
      <c r="B45" s="2" t="s">
        <v>295</v>
      </c>
      <c r="C45" s="4"/>
      <c r="D45" s="4"/>
      <c r="E45" s="542"/>
      <c r="F45" s="408" t="s">
        <v>295</v>
      </c>
      <c r="G45" s="4"/>
      <c r="H45" s="4"/>
    </row>
    <row r="46" spans="1:8" ht="12.75">
      <c r="A46" s="539"/>
      <c r="B46" s="2" t="s">
        <v>147</v>
      </c>
      <c r="C46" s="4"/>
      <c r="D46" s="4"/>
      <c r="E46" s="542"/>
      <c r="F46" s="408" t="s">
        <v>147</v>
      </c>
      <c r="G46" s="4"/>
      <c r="H46" s="4"/>
    </row>
    <row r="47" spans="1:8" ht="12.75">
      <c r="A47" s="539"/>
      <c r="B47" s="2" t="s">
        <v>296</v>
      </c>
      <c r="C47" s="4"/>
      <c r="D47" s="4"/>
      <c r="E47" s="542"/>
      <c r="F47" s="408" t="s">
        <v>296</v>
      </c>
      <c r="G47" s="4"/>
      <c r="H47" s="4"/>
    </row>
    <row r="48" spans="1:8" ht="12.75">
      <c r="A48" s="539"/>
      <c r="B48" s="2" t="s">
        <v>297</v>
      </c>
      <c r="C48" s="4"/>
      <c r="D48" s="4"/>
      <c r="E48" s="542"/>
      <c r="F48" s="408" t="s">
        <v>297</v>
      </c>
      <c r="G48" s="4"/>
      <c r="H48" s="4"/>
    </row>
    <row r="49" spans="1:8" ht="12.75">
      <c r="A49" s="539"/>
      <c r="B49" s="2" t="s">
        <v>298</v>
      </c>
      <c r="C49" s="4"/>
      <c r="D49" s="4"/>
      <c r="E49" s="542"/>
      <c r="F49" s="408" t="s">
        <v>298</v>
      </c>
      <c r="G49" s="4">
        <v>1500</v>
      </c>
      <c r="H49" s="4"/>
    </row>
    <row r="50" spans="1:8" ht="12.75">
      <c r="A50" s="539"/>
      <c r="B50" s="2" t="s">
        <v>299</v>
      </c>
      <c r="C50" s="4"/>
      <c r="D50" s="4"/>
      <c r="E50" s="542"/>
      <c r="F50" s="408" t="s">
        <v>299</v>
      </c>
      <c r="G50" s="4"/>
      <c r="H50" s="4"/>
    </row>
    <row r="51" spans="1:8" ht="12.75">
      <c r="A51" s="539"/>
      <c r="B51" s="138" t="s">
        <v>300</v>
      </c>
      <c r="C51" s="16">
        <f>SUM(C45:C50)</f>
        <v>0</v>
      </c>
      <c r="D51" s="16"/>
      <c r="E51" s="542"/>
      <c r="F51" s="409" t="s">
        <v>300</v>
      </c>
      <c r="G51" s="16">
        <f>SUM(G45:G50)</f>
        <v>1500</v>
      </c>
      <c r="H51" s="16">
        <f>SUM(H45:H50)</f>
        <v>0</v>
      </c>
    </row>
    <row r="52" spans="1:8" ht="12.75">
      <c r="A52" s="539"/>
      <c r="B52" s="153" t="s">
        <v>301</v>
      </c>
      <c r="C52" s="16">
        <f>C44+C51</f>
        <v>175303</v>
      </c>
      <c r="D52" s="16">
        <f>D44+D51</f>
        <v>172424</v>
      </c>
      <c r="E52" s="542"/>
      <c r="F52" s="410" t="s">
        <v>301</v>
      </c>
      <c r="G52" s="16">
        <f>G44+G51</f>
        <v>168959</v>
      </c>
      <c r="H52" s="16">
        <f>H44+H51</f>
        <v>165227</v>
      </c>
    </row>
    <row r="53" spans="1:8" ht="12.75">
      <c r="A53" s="539"/>
      <c r="B53" s="2" t="s">
        <v>302</v>
      </c>
      <c r="C53" s="4">
        <v>11427</v>
      </c>
      <c r="D53" s="4">
        <v>11170</v>
      </c>
      <c r="E53" s="542"/>
      <c r="F53" s="408" t="s">
        <v>302</v>
      </c>
      <c r="G53" s="4">
        <v>142606</v>
      </c>
      <c r="H53" s="4">
        <v>140783</v>
      </c>
    </row>
    <row r="54" spans="1:8" ht="12.75">
      <c r="A54" s="539"/>
      <c r="B54" s="2" t="s">
        <v>240</v>
      </c>
      <c r="C54" s="4"/>
      <c r="D54" s="4"/>
      <c r="E54" s="542"/>
      <c r="F54" s="408" t="s">
        <v>240</v>
      </c>
      <c r="G54" s="4"/>
      <c r="H54" s="4"/>
    </row>
    <row r="55" spans="1:8" ht="12.75">
      <c r="A55" s="539"/>
      <c r="B55" s="2" t="s">
        <v>303</v>
      </c>
      <c r="C55" s="4"/>
      <c r="D55" s="4"/>
      <c r="E55" s="542"/>
      <c r="F55" s="408" t="s">
        <v>303</v>
      </c>
      <c r="G55" s="4"/>
      <c r="H55" s="4"/>
    </row>
    <row r="56" spans="1:8" ht="12.75">
      <c r="A56" s="539"/>
      <c r="B56" s="2" t="s">
        <v>149</v>
      </c>
      <c r="C56" s="4"/>
      <c r="D56" s="4"/>
      <c r="E56" s="542"/>
      <c r="F56" s="408" t="s">
        <v>149</v>
      </c>
      <c r="G56" s="4">
        <v>0</v>
      </c>
      <c r="H56" s="4"/>
    </row>
    <row r="57" spans="1:8" ht="12.75">
      <c r="A57" s="539"/>
      <c r="B57" s="2" t="s">
        <v>127</v>
      </c>
      <c r="C57" s="4">
        <v>0</v>
      </c>
      <c r="D57" s="4"/>
      <c r="E57" s="542"/>
      <c r="F57" s="408" t="s">
        <v>127</v>
      </c>
      <c r="G57" s="4"/>
      <c r="H57" s="4"/>
    </row>
    <row r="58" spans="1:8" ht="12.75">
      <c r="A58" s="539"/>
      <c r="B58" s="2" t="s">
        <v>304</v>
      </c>
      <c r="C58" s="4"/>
      <c r="D58" s="4"/>
      <c r="E58" s="542"/>
      <c r="F58" s="408" t="s">
        <v>304</v>
      </c>
      <c r="G58" s="4"/>
      <c r="H58" s="4"/>
    </row>
    <row r="59" spans="1:8" ht="12.75">
      <c r="A59" s="539"/>
      <c r="B59" s="2" t="s">
        <v>242</v>
      </c>
      <c r="C59" s="4"/>
      <c r="D59" s="4"/>
      <c r="E59" s="542"/>
      <c r="F59" s="408" t="s">
        <v>242</v>
      </c>
      <c r="G59" s="4"/>
      <c r="H59" s="4"/>
    </row>
    <row r="60" spans="1:8" ht="12.75">
      <c r="A60" s="539"/>
      <c r="B60" s="2" t="s">
        <v>243</v>
      </c>
      <c r="C60" s="4"/>
      <c r="D60" s="4">
        <v>2070</v>
      </c>
      <c r="E60" s="542"/>
      <c r="F60" s="408" t="s">
        <v>243</v>
      </c>
      <c r="G60" s="4"/>
      <c r="H60" s="4"/>
    </row>
    <row r="61" spans="1:8" ht="12.75">
      <c r="A61" s="539"/>
      <c r="B61" s="154" t="s">
        <v>305</v>
      </c>
      <c r="C61" s="155">
        <f>SUM(C53:C60)</f>
        <v>11427</v>
      </c>
      <c r="D61" s="155">
        <f>SUM(D53:D60)</f>
        <v>13240</v>
      </c>
      <c r="E61" s="542"/>
      <c r="F61" s="410" t="s">
        <v>305</v>
      </c>
      <c r="G61" s="16">
        <f>SUM(G53:G60)</f>
        <v>142606</v>
      </c>
      <c r="H61" s="16">
        <f>SUM(H53:H60)</f>
        <v>140783</v>
      </c>
    </row>
    <row r="62" spans="1:8" ht="26.25">
      <c r="A62" s="317"/>
      <c r="B62" s="156" t="s">
        <v>306</v>
      </c>
      <c r="C62" s="16">
        <f>C52-C61</f>
        <v>163876</v>
      </c>
      <c r="D62" s="16">
        <f>D52-D61</f>
        <v>159184</v>
      </c>
      <c r="E62" s="2"/>
      <c r="F62" s="412" t="s">
        <v>306</v>
      </c>
      <c r="G62" s="16">
        <f>G52-G61</f>
        <v>26353</v>
      </c>
      <c r="H62" s="16">
        <f>H52-H61</f>
        <v>24444</v>
      </c>
    </row>
    <row r="63" spans="1:8" ht="12.75">
      <c r="A63" s="317"/>
      <c r="B63" s="2"/>
      <c r="C63" s="4"/>
      <c r="D63" s="4"/>
      <c r="F63" s="408"/>
      <c r="G63" s="16"/>
      <c r="H63" s="16"/>
    </row>
    <row r="64" spans="1:8" ht="12.75" customHeight="1">
      <c r="A64" s="538" t="s">
        <v>308</v>
      </c>
      <c r="B64" s="152"/>
      <c r="C64" s="158">
        <v>2010</v>
      </c>
      <c r="D64" s="158">
        <v>2011</v>
      </c>
      <c r="E64" s="543" t="s">
        <v>477</v>
      </c>
      <c r="G64" s="138">
        <v>2010</v>
      </c>
      <c r="H64" s="138">
        <v>2011</v>
      </c>
    </row>
    <row r="65" spans="1:8" ht="12.75">
      <c r="A65" s="538"/>
      <c r="B65" s="152" t="s">
        <v>287</v>
      </c>
      <c r="C65" s="4">
        <v>40790</v>
      </c>
      <c r="D65" s="4">
        <v>42957</v>
      </c>
      <c r="E65" s="544"/>
      <c r="F65" s="407" t="s">
        <v>287</v>
      </c>
      <c r="G65" s="17">
        <v>7034</v>
      </c>
      <c r="H65" s="17">
        <v>6875</v>
      </c>
    </row>
    <row r="66" spans="1:8" ht="12.75">
      <c r="A66" s="539"/>
      <c r="B66" s="2" t="s">
        <v>288</v>
      </c>
      <c r="C66" s="4">
        <v>11469</v>
      </c>
      <c r="D66" s="4">
        <v>11557</v>
      </c>
      <c r="E66" s="544"/>
      <c r="F66" s="408" t="s">
        <v>288</v>
      </c>
      <c r="G66" s="4">
        <v>1891</v>
      </c>
      <c r="H66" s="4">
        <v>1867</v>
      </c>
    </row>
    <row r="67" spans="1:8" ht="12.75">
      <c r="A67" s="539"/>
      <c r="B67" s="2" t="s">
        <v>215</v>
      </c>
      <c r="C67" s="4">
        <v>19284</v>
      </c>
      <c r="D67" s="4">
        <v>19960</v>
      </c>
      <c r="E67" s="544"/>
      <c r="F67" s="408" t="s">
        <v>215</v>
      </c>
      <c r="G67" s="4">
        <v>6596</v>
      </c>
      <c r="H67" s="4">
        <v>6003</v>
      </c>
    </row>
    <row r="68" spans="1:8" ht="12.75">
      <c r="A68" s="539"/>
      <c r="B68" s="2" t="s">
        <v>289</v>
      </c>
      <c r="C68" s="4"/>
      <c r="D68" s="4"/>
      <c r="E68" s="544"/>
      <c r="F68" s="408" t="s">
        <v>289</v>
      </c>
      <c r="G68" s="4"/>
      <c r="H68" s="4"/>
    </row>
    <row r="69" spans="1:8" ht="12.75">
      <c r="A69" s="539"/>
      <c r="B69" s="2" t="s">
        <v>290</v>
      </c>
      <c r="C69" s="4"/>
      <c r="D69" s="4"/>
      <c r="E69" s="544"/>
      <c r="F69" s="408" t="s">
        <v>290</v>
      </c>
      <c r="G69" s="4"/>
      <c r="H69" s="4"/>
    </row>
    <row r="70" spans="1:8" ht="12.75">
      <c r="A70" s="539"/>
      <c r="B70" s="2" t="s">
        <v>291</v>
      </c>
      <c r="C70" s="4"/>
      <c r="D70" s="4"/>
      <c r="E70" s="544"/>
      <c r="F70" s="408" t="s">
        <v>291</v>
      </c>
      <c r="G70" s="4"/>
      <c r="H70" s="4"/>
    </row>
    <row r="71" spans="1:8" ht="12.75">
      <c r="A71" s="539"/>
      <c r="B71" s="2" t="s">
        <v>292</v>
      </c>
      <c r="C71" s="4"/>
      <c r="D71" s="4"/>
      <c r="E71" s="544"/>
      <c r="F71" s="408" t="s">
        <v>292</v>
      </c>
      <c r="G71" s="4"/>
      <c r="H71" s="4"/>
    </row>
    <row r="72" spans="1:8" ht="12.75">
      <c r="A72" s="539"/>
      <c r="B72" s="2" t="s">
        <v>135</v>
      </c>
      <c r="C72" s="4"/>
      <c r="D72" s="4"/>
      <c r="E72" s="544"/>
      <c r="F72" s="408" t="s">
        <v>135</v>
      </c>
      <c r="G72" s="4"/>
      <c r="H72" s="4"/>
    </row>
    <row r="73" spans="1:8" ht="12.75">
      <c r="A73" s="539"/>
      <c r="B73" s="2" t="s">
        <v>293</v>
      </c>
      <c r="C73" s="4"/>
      <c r="D73" s="4"/>
      <c r="E73" s="544"/>
      <c r="F73" s="408" t="s">
        <v>293</v>
      </c>
      <c r="G73" s="4"/>
      <c r="H73" s="4"/>
    </row>
    <row r="74" spans="1:8" ht="12.75">
      <c r="A74" s="539"/>
      <c r="B74" s="138" t="s">
        <v>294</v>
      </c>
      <c r="C74" s="159">
        <f>SUM(C65:C73)</f>
        <v>71543</v>
      </c>
      <c r="D74" s="159">
        <f>SUM(D65:D73)</f>
        <v>74474</v>
      </c>
      <c r="E74" s="544"/>
      <c r="F74" s="409" t="s">
        <v>294</v>
      </c>
      <c r="G74" s="16">
        <f>SUM(G65:G73)</f>
        <v>15521</v>
      </c>
      <c r="H74" s="16">
        <f>SUM(H65:H73)</f>
        <v>14745</v>
      </c>
    </row>
    <row r="75" spans="1:8" ht="12.75">
      <c r="A75" s="539"/>
      <c r="B75" s="2" t="s">
        <v>295</v>
      </c>
      <c r="C75" s="4"/>
      <c r="D75" s="4"/>
      <c r="E75" s="544"/>
      <c r="F75" s="408" t="s">
        <v>295</v>
      </c>
      <c r="G75" s="16"/>
      <c r="H75" s="16"/>
    </row>
    <row r="76" spans="1:8" ht="12.75">
      <c r="A76" s="539"/>
      <c r="B76" s="2" t="s">
        <v>147</v>
      </c>
      <c r="C76" s="4"/>
      <c r="D76" s="4"/>
      <c r="E76" s="544"/>
      <c r="F76" s="408" t="s">
        <v>147</v>
      </c>
      <c r="G76" s="4"/>
      <c r="H76" s="4"/>
    </row>
    <row r="77" spans="1:8" ht="12.75">
      <c r="A77" s="539"/>
      <c r="B77" s="2" t="s">
        <v>296</v>
      </c>
      <c r="C77" s="4"/>
      <c r="D77" s="4"/>
      <c r="E77" s="544"/>
      <c r="F77" s="408" t="s">
        <v>296</v>
      </c>
      <c r="G77" s="4"/>
      <c r="H77" s="4"/>
    </row>
    <row r="78" spans="1:8" ht="12.75">
      <c r="A78" s="539"/>
      <c r="B78" s="2" t="s">
        <v>297</v>
      </c>
      <c r="C78" s="4"/>
      <c r="D78" s="4"/>
      <c r="E78" s="544"/>
      <c r="F78" s="408" t="s">
        <v>297</v>
      </c>
      <c r="G78" s="4"/>
      <c r="H78" s="4"/>
    </row>
    <row r="79" spans="1:8" ht="12.75">
      <c r="A79" s="539"/>
      <c r="B79" s="2" t="s">
        <v>298</v>
      </c>
      <c r="C79" s="4"/>
      <c r="D79" s="4"/>
      <c r="E79" s="544"/>
      <c r="F79" s="408" t="s">
        <v>298</v>
      </c>
      <c r="G79" s="4"/>
      <c r="H79" s="4"/>
    </row>
    <row r="80" spans="1:8" ht="12.75">
      <c r="A80" s="539"/>
      <c r="B80" s="2" t="s">
        <v>299</v>
      </c>
      <c r="C80" s="4"/>
      <c r="D80" s="4"/>
      <c r="E80" s="544"/>
      <c r="F80" s="408" t="s">
        <v>299</v>
      </c>
      <c r="G80" s="4"/>
      <c r="H80" s="4"/>
    </row>
    <row r="81" spans="1:8" ht="12.75">
      <c r="A81" s="539"/>
      <c r="B81" s="138" t="s">
        <v>300</v>
      </c>
      <c r="C81" s="4"/>
      <c r="D81" s="4"/>
      <c r="E81" s="544"/>
      <c r="F81" s="409" t="s">
        <v>300</v>
      </c>
      <c r="G81" s="4"/>
      <c r="H81" s="4"/>
    </row>
    <row r="82" spans="1:8" ht="12.75">
      <c r="A82" s="539"/>
      <c r="B82" s="153" t="s">
        <v>301</v>
      </c>
      <c r="C82" s="159">
        <f>C74+C81</f>
        <v>71543</v>
      </c>
      <c r="D82" s="159">
        <f>D74+D81</f>
        <v>74474</v>
      </c>
      <c r="E82" s="544"/>
      <c r="F82" s="410" t="s">
        <v>301</v>
      </c>
      <c r="G82" s="16">
        <f>G74+G81</f>
        <v>15521</v>
      </c>
      <c r="H82" s="16">
        <f>H74+H81</f>
        <v>14745</v>
      </c>
    </row>
    <row r="83" spans="1:8" ht="12.75">
      <c r="A83" s="539"/>
      <c r="B83" s="2" t="s">
        <v>302</v>
      </c>
      <c r="C83" s="4">
        <v>3701</v>
      </c>
      <c r="D83" s="4">
        <v>3701</v>
      </c>
      <c r="E83" s="544"/>
      <c r="F83" s="408" t="s">
        <v>302</v>
      </c>
      <c r="G83" s="4">
        <v>1713</v>
      </c>
      <c r="H83" s="4">
        <v>1713</v>
      </c>
    </row>
    <row r="84" spans="1:8" ht="12.75">
      <c r="A84" s="539"/>
      <c r="B84" s="2" t="s">
        <v>240</v>
      </c>
      <c r="C84" s="4"/>
      <c r="D84" s="4"/>
      <c r="E84" s="544"/>
      <c r="F84" s="408" t="s">
        <v>240</v>
      </c>
      <c r="G84" s="4"/>
      <c r="H84" s="4"/>
    </row>
    <row r="85" spans="1:8" ht="12.75">
      <c r="A85" s="539"/>
      <c r="B85" s="2" t="s">
        <v>303</v>
      </c>
      <c r="C85" s="4"/>
      <c r="D85" s="4"/>
      <c r="E85" s="544"/>
      <c r="F85" s="408" t="s">
        <v>303</v>
      </c>
      <c r="G85" s="4"/>
      <c r="H85" s="4"/>
    </row>
    <row r="86" spans="1:8" ht="12.75">
      <c r="A86" s="539"/>
      <c r="B86" s="2" t="s">
        <v>149</v>
      </c>
      <c r="C86" s="4"/>
      <c r="D86" s="4"/>
      <c r="E86" s="544"/>
      <c r="F86" s="408" t="s">
        <v>149</v>
      </c>
      <c r="G86" s="4"/>
      <c r="H86" s="4"/>
    </row>
    <row r="87" spans="1:8" ht="12.75">
      <c r="A87" s="539"/>
      <c r="B87" s="2" t="s">
        <v>127</v>
      </c>
      <c r="C87" s="4"/>
      <c r="D87" s="4"/>
      <c r="E87" s="544"/>
      <c r="F87" s="408" t="s">
        <v>127</v>
      </c>
      <c r="G87" s="4"/>
      <c r="H87" s="4"/>
    </row>
    <row r="88" spans="1:8" ht="12.75">
      <c r="A88" s="539"/>
      <c r="B88" s="2" t="s">
        <v>304</v>
      </c>
      <c r="C88" s="4"/>
      <c r="D88" s="4"/>
      <c r="E88" s="544"/>
      <c r="F88" s="408" t="s">
        <v>304</v>
      </c>
      <c r="G88" s="4"/>
      <c r="H88" s="4"/>
    </row>
    <row r="89" spans="1:8" ht="12.75">
      <c r="A89" s="539"/>
      <c r="B89" s="2" t="s">
        <v>242</v>
      </c>
      <c r="C89" s="4"/>
      <c r="D89" s="4"/>
      <c r="E89" s="544"/>
      <c r="F89" s="408" t="s">
        <v>242</v>
      </c>
      <c r="G89" s="4"/>
      <c r="H89" s="4"/>
    </row>
    <row r="90" spans="1:8" ht="12.75">
      <c r="A90" s="539"/>
      <c r="B90" s="2" t="s">
        <v>243</v>
      </c>
      <c r="C90" s="4"/>
      <c r="D90" s="4">
        <v>1250</v>
      </c>
      <c r="E90" s="544"/>
      <c r="F90" s="408" t="s">
        <v>243</v>
      </c>
      <c r="G90" s="4"/>
      <c r="H90" s="4"/>
    </row>
    <row r="91" spans="1:8" ht="12.75">
      <c r="A91" s="539"/>
      <c r="B91" s="154" t="s">
        <v>305</v>
      </c>
      <c r="C91" s="155">
        <f>SUM(C83:C90)</f>
        <v>3701</v>
      </c>
      <c r="D91" s="155">
        <f>SUM(D83:D90)</f>
        <v>4951</v>
      </c>
      <c r="E91" s="545"/>
      <c r="F91" s="410" t="s">
        <v>305</v>
      </c>
      <c r="G91" s="16">
        <f>SUM(G83:G90)</f>
        <v>1713</v>
      </c>
      <c r="H91" s="16">
        <f>SUM(H83:H90)</f>
        <v>1713</v>
      </c>
    </row>
    <row r="92" spans="1:8" ht="26.25">
      <c r="A92" s="317"/>
      <c r="B92" s="156" t="s">
        <v>306</v>
      </c>
      <c r="C92" s="16">
        <f>C82-C91</f>
        <v>67842</v>
      </c>
      <c r="D92" s="16">
        <f>D82-D91</f>
        <v>69523</v>
      </c>
      <c r="E92" s="2"/>
      <c r="F92" s="412" t="s">
        <v>306</v>
      </c>
      <c r="G92" s="16">
        <f>G82-G91</f>
        <v>13808</v>
      </c>
      <c r="H92" s="16">
        <f>H82-H91</f>
        <v>13032</v>
      </c>
    </row>
    <row r="93" spans="1:8" ht="12.75">
      <c r="A93" s="317"/>
      <c r="B93" s="2"/>
      <c r="C93" s="4"/>
      <c r="D93" s="4"/>
      <c r="E93" s="2"/>
      <c r="F93" s="408"/>
      <c r="G93" s="138"/>
      <c r="H93" s="138"/>
    </row>
    <row r="94" spans="1:8" ht="12.75" customHeight="1">
      <c r="A94" s="538" t="s">
        <v>310</v>
      </c>
      <c r="B94" s="152"/>
      <c r="C94" s="158">
        <v>2010</v>
      </c>
      <c r="D94" s="158">
        <v>2011</v>
      </c>
      <c r="E94" s="546" t="s">
        <v>311</v>
      </c>
      <c r="G94" s="138">
        <v>2010</v>
      </c>
      <c r="H94" s="138">
        <v>2011</v>
      </c>
    </row>
    <row r="95" spans="1:8" ht="12.75">
      <c r="A95" s="538"/>
      <c r="B95" s="152" t="s">
        <v>287</v>
      </c>
      <c r="C95" s="4">
        <v>9423</v>
      </c>
      <c r="D95" s="4">
        <v>9790</v>
      </c>
      <c r="E95" s="546"/>
      <c r="F95" s="407" t="s">
        <v>287</v>
      </c>
      <c r="G95" s="4">
        <v>100</v>
      </c>
      <c r="H95" s="4">
        <v>100</v>
      </c>
    </row>
    <row r="96" spans="1:8" ht="12.75">
      <c r="A96" s="539"/>
      <c r="B96" s="2" t="s">
        <v>288</v>
      </c>
      <c r="C96" s="4">
        <v>2344</v>
      </c>
      <c r="D96" s="4">
        <v>2404</v>
      </c>
      <c r="E96" s="547"/>
      <c r="F96" s="408" t="s">
        <v>288</v>
      </c>
      <c r="G96" s="4">
        <v>11</v>
      </c>
      <c r="H96" s="4">
        <v>27</v>
      </c>
    </row>
    <row r="97" spans="1:8" ht="12.75">
      <c r="A97" s="539"/>
      <c r="B97" s="2" t="s">
        <v>215</v>
      </c>
      <c r="C97" s="4">
        <v>630</v>
      </c>
      <c r="D97" s="4">
        <v>920</v>
      </c>
      <c r="E97" s="547"/>
      <c r="F97" s="408" t="s">
        <v>215</v>
      </c>
      <c r="G97" s="4">
        <v>664</v>
      </c>
      <c r="H97" s="4">
        <v>589</v>
      </c>
    </row>
    <row r="98" spans="1:8" ht="12.75">
      <c r="A98" s="539"/>
      <c r="B98" s="2" t="s">
        <v>289</v>
      </c>
      <c r="C98" s="4"/>
      <c r="D98" s="4"/>
      <c r="E98" s="547"/>
      <c r="F98" s="408" t="s">
        <v>289</v>
      </c>
      <c r="G98" s="4"/>
      <c r="H98" s="4"/>
    </row>
    <row r="99" spans="1:8" ht="12.75">
      <c r="A99" s="539"/>
      <c r="B99" s="2" t="s">
        <v>290</v>
      </c>
      <c r="C99" s="4"/>
      <c r="D99" s="4"/>
      <c r="E99" s="547"/>
      <c r="F99" s="408" t="s">
        <v>290</v>
      </c>
      <c r="G99" s="4"/>
      <c r="H99" s="4"/>
    </row>
    <row r="100" spans="1:8" ht="12.75">
      <c r="A100" s="539"/>
      <c r="B100" s="2" t="s">
        <v>291</v>
      </c>
      <c r="C100" s="4"/>
      <c r="D100" s="4"/>
      <c r="E100" s="547"/>
      <c r="F100" s="408" t="s">
        <v>291</v>
      </c>
      <c r="G100" s="4"/>
      <c r="H100" s="4"/>
    </row>
    <row r="101" spans="1:8" ht="12.75">
      <c r="A101" s="539"/>
      <c r="B101" s="2" t="s">
        <v>292</v>
      </c>
      <c r="C101" s="4"/>
      <c r="D101" s="4"/>
      <c r="E101" s="547"/>
      <c r="F101" s="408" t="s">
        <v>292</v>
      </c>
      <c r="G101" s="4">
        <v>300</v>
      </c>
      <c r="H101" s="4">
        <v>300</v>
      </c>
    </row>
    <row r="102" spans="1:8" ht="12.75">
      <c r="A102" s="539"/>
      <c r="B102" s="2" t="s">
        <v>135</v>
      </c>
      <c r="C102" s="4"/>
      <c r="D102" s="4"/>
      <c r="E102" s="547"/>
      <c r="F102" s="408" t="s">
        <v>135</v>
      </c>
      <c r="G102" s="4"/>
      <c r="H102" s="4"/>
    </row>
    <row r="103" spans="1:8" ht="12.75">
      <c r="A103" s="539"/>
      <c r="B103" s="2" t="s">
        <v>293</v>
      </c>
      <c r="C103" s="4"/>
      <c r="D103" s="4"/>
      <c r="E103" s="547"/>
      <c r="F103" s="408" t="s">
        <v>293</v>
      </c>
      <c r="G103" s="4">
        <v>100</v>
      </c>
      <c r="H103" s="4">
        <v>100</v>
      </c>
    </row>
    <row r="104" spans="1:8" ht="12.75">
      <c r="A104" s="539"/>
      <c r="B104" s="138" t="s">
        <v>294</v>
      </c>
      <c r="C104" s="16">
        <f>SUM(C95:C103)</f>
        <v>12397</v>
      </c>
      <c r="D104" s="16">
        <f>SUM(D95:D103)</f>
        <v>13114</v>
      </c>
      <c r="E104" s="547"/>
      <c r="F104" s="409" t="s">
        <v>294</v>
      </c>
      <c r="G104" s="16">
        <f>SUM(G95:G103)</f>
        <v>1175</v>
      </c>
      <c r="H104" s="16">
        <f>SUM(H95:H103)</f>
        <v>1116</v>
      </c>
    </row>
    <row r="105" spans="1:8" ht="12.75">
      <c r="A105" s="539"/>
      <c r="B105" s="2" t="s">
        <v>295</v>
      </c>
      <c r="C105" s="4"/>
      <c r="D105" s="4"/>
      <c r="E105" s="547"/>
      <c r="F105" s="408" t="s">
        <v>295</v>
      </c>
      <c r="G105" s="4"/>
      <c r="H105" s="4"/>
    </row>
    <row r="106" spans="1:8" ht="12.75">
      <c r="A106" s="539"/>
      <c r="B106" s="2" t="s">
        <v>147</v>
      </c>
      <c r="C106" s="4"/>
      <c r="D106" s="4"/>
      <c r="E106" s="547"/>
      <c r="F106" s="408" t="s">
        <v>147</v>
      </c>
      <c r="G106" s="4"/>
      <c r="H106" s="4"/>
    </row>
    <row r="107" spans="1:8" ht="12.75">
      <c r="A107" s="539"/>
      <c r="B107" s="2" t="s">
        <v>296</v>
      </c>
      <c r="C107" s="4"/>
      <c r="D107" s="4"/>
      <c r="E107" s="547"/>
      <c r="F107" s="408" t="s">
        <v>296</v>
      </c>
      <c r="G107" s="4"/>
      <c r="H107" s="4"/>
    </row>
    <row r="108" spans="1:8" ht="12.75">
      <c r="A108" s="539"/>
      <c r="B108" s="2" t="s">
        <v>297</v>
      </c>
      <c r="C108" s="4"/>
      <c r="D108" s="4"/>
      <c r="E108" s="547"/>
      <c r="F108" s="408" t="s">
        <v>297</v>
      </c>
      <c r="G108" s="4"/>
      <c r="H108" s="4"/>
    </row>
    <row r="109" spans="1:8" ht="12.75">
      <c r="A109" s="539"/>
      <c r="B109" s="2" t="s">
        <v>298</v>
      </c>
      <c r="C109" s="4"/>
      <c r="D109" s="4"/>
      <c r="E109" s="547"/>
      <c r="F109" s="408" t="s">
        <v>298</v>
      </c>
      <c r="G109" s="4"/>
      <c r="H109" s="4"/>
    </row>
    <row r="110" spans="1:8" ht="12.75">
      <c r="A110" s="539"/>
      <c r="B110" s="2" t="s">
        <v>299</v>
      </c>
      <c r="C110" s="4"/>
      <c r="D110" s="4"/>
      <c r="E110" s="547"/>
      <c r="F110" s="408" t="s">
        <v>299</v>
      </c>
      <c r="G110" s="4"/>
      <c r="H110" s="4"/>
    </row>
    <row r="111" spans="1:8" ht="12.75">
      <c r="A111" s="539"/>
      <c r="B111" s="138" t="s">
        <v>300</v>
      </c>
      <c r="C111" s="16">
        <f>SUM(C105:C110)</f>
        <v>0</v>
      </c>
      <c r="D111" s="16"/>
      <c r="E111" s="547"/>
      <c r="F111" s="409" t="s">
        <v>300</v>
      </c>
      <c r="G111" s="16">
        <f>SUM(G105:G110)</f>
        <v>0</v>
      </c>
      <c r="H111" s="16"/>
    </row>
    <row r="112" spans="1:8" ht="12.75">
      <c r="A112" s="539"/>
      <c r="B112" s="153" t="s">
        <v>301</v>
      </c>
      <c r="C112" s="16">
        <f>C104+C111</f>
        <v>12397</v>
      </c>
      <c r="D112" s="16">
        <f>D104+D111</f>
        <v>13114</v>
      </c>
      <c r="E112" s="547"/>
      <c r="F112" s="410" t="s">
        <v>301</v>
      </c>
      <c r="G112" s="16">
        <f>G104+G111</f>
        <v>1175</v>
      </c>
      <c r="H112" s="16">
        <f>H104+H111</f>
        <v>1116</v>
      </c>
    </row>
    <row r="113" spans="1:8" ht="12.75">
      <c r="A113" s="539"/>
      <c r="B113" s="2" t="s">
        <v>302</v>
      </c>
      <c r="C113" s="4"/>
      <c r="D113" s="4"/>
      <c r="E113" s="547"/>
      <c r="F113" s="408" t="s">
        <v>302</v>
      </c>
      <c r="G113" s="4">
        <v>20</v>
      </c>
      <c r="H113" s="4">
        <v>15</v>
      </c>
    </row>
    <row r="114" spans="1:8" ht="12.75">
      <c r="A114" s="539"/>
      <c r="B114" s="2" t="s">
        <v>240</v>
      </c>
      <c r="C114" s="4"/>
      <c r="D114" s="4"/>
      <c r="E114" s="547"/>
      <c r="F114" s="408" t="s">
        <v>240</v>
      </c>
      <c r="G114" s="4"/>
      <c r="H114" s="4"/>
    </row>
    <row r="115" spans="1:8" ht="12.75">
      <c r="A115" s="539"/>
      <c r="B115" s="2" t="s">
        <v>303</v>
      </c>
      <c r="C115" s="4"/>
      <c r="D115" s="4"/>
      <c r="E115" s="547"/>
      <c r="F115" s="408" t="s">
        <v>303</v>
      </c>
      <c r="G115" s="4"/>
      <c r="H115" s="4"/>
    </row>
    <row r="116" spans="1:8" ht="12.75">
      <c r="A116" s="539"/>
      <c r="B116" s="2" t="s">
        <v>149</v>
      </c>
      <c r="C116" s="4">
        <v>10675</v>
      </c>
      <c r="D116" s="4">
        <v>11457</v>
      </c>
      <c r="E116" s="547"/>
      <c r="F116" s="408" t="s">
        <v>149</v>
      </c>
      <c r="G116" s="4">
        <v>855</v>
      </c>
      <c r="H116" s="4">
        <v>855</v>
      </c>
    </row>
    <row r="117" spans="1:8" ht="12.75">
      <c r="A117" s="539"/>
      <c r="B117" s="2" t="s">
        <v>127</v>
      </c>
      <c r="C117" s="4"/>
      <c r="D117" s="4"/>
      <c r="E117" s="547"/>
      <c r="F117" s="408" t="s">
        <v>127</v>
      </c>
      <c r="G117" s="4"/>
      <c r="H117" s="4"/>
    </row>
    <row r="118" spans="1:8" ht="12.75">
      <c r="A118" s="539"/>
      <c r="B118" s="2" t="s">
        <v>304</v>
      </c>
      <c r="C118" s="4"/>
      <c r="D118" s="4"/>
      <c r="E118" s="547"/>
      <c r="F118" s="408" t="s">
        <v>304</v>
      </c>
      <c r="G118" s="4"/>
      <c r="H118" s="4"/>
    </row>
    <row r="119" spans="1:8" ht="12.75">
      <c r="A119" s="539"/>
      <c r="B119" s="2" t="s">
        <v>242</v>
      </c>
      <c r="C119" s="4"/>
      <c r="D119" s="4"/>
      <c r="E119" s="547"/>
      <c r="F119" s="408" t="s">
        <v>242</v>
      </c>
      <c r="G119" s="4"/>
      <c r="H119" s="4"/>
    </row>
    <row r="120" spans="1:8" ht="12.75">
      <c r="A120" s="539"/>
      <c r="B120" s="2" t="s">
        <v>243</v>
      </c>
      <c r="C120" s="4"/>
      <c r="D120" s="4"/>
      <c r="E120" s="547"/>
      <c r="F120" s="408" t="s">
        <v>243</v>
      </c>
      <c r="G120" s="4">
        <v>300</v>
      </c>
      <c r="H120" s="4">
        <v>246</v>
      </c>
    </row>
    <row r="121" spans="1:8" ht="12.75">
      <c r="A121" s="539"/>
      <c r="B121" s="154" t="s">
        <v>305</v>
      </c>
      <c r="C121" s="155">
        <f>SUM(C113:C120)</f>
        <v>10675</v>
      </c>
      <c r="D121" s="155">
        <f>SUM(D113:D120)</f>
        <v>11457</v>
      </c>
      <c r="E121" s="547"/>
      <c r="F121" s="410" t="s">
        <v>305</v>
      </c>
      <c r="G121" s="16">
        <f>SUM(G113:G120)</f>
        <v>1175</v>
      </c>
      <c r="H121" s="16">
        <f>SUM(H113:H120)</f>
        <v>1116</v>
      </c>
    </row>
    <row r="122" spans="1:8" ht="26.25">
      <c r="A122" s="317"/>
      <c r="B122" s="156" t="s">
        <v>306</v>
      </c>
      <c r="C122" s="16"/>
      <c r="D122" s="16"/>
      <c r="E122" s="2"/>
      <c r="F122" s="412" t="s">
        <v>306</v>
      </c>
      <c r="G122" s="16">
        <f>G112-G121</f>
        <v>0</v>
      </c>
      <c r="H122" s="16">
        <f>H112-H121</f>
        <v>0</v>
      </c>
    </row>
    <row r="123" spans="1:4" ht="12.75">
      <c r="A123" s="317"/>
      <c r="B123" s="2"/>
      <c r="C123" s="4"/>
      <c r="D123" s="4"/>
    </row>
    <row r="124" spans="1:4" ht="12.75" customHeight="1">
      <c r="A124" s="533" t="s">
        <v>479</v>
      </c>
      <c r="B124" s="152"/>
      <c r="C124" s="158">
        <v>2010</v>
      </c>
      <c r="D124" s="158">
        <v>2011</v>
      </c>
    </row>
    <row r="125" spans="1:4" ht="12.75">
      <c r="A125" s="534"/>
      <c r="B125" s="152" t="s">
        <v>287</v>
      </c>
      <c r="C125" s="4">
        <v>3144</v>
      </c>
      <c r="D125" s="4">
        <v>3144</v>
      </c>
    </row>
    <row r="126" spans="1:4" ht="12.75">
      <c r="A126" s="535"/>
      <c r="B126" s="2" t="s">
        <v>288</v>
      </c>
      <c r="C126" s="4">
        <v>851</v>
      </c>
      <c r="D126" s="4">
        <v>820</v>
      </c>
    </row>
    <row r="127" spans="1:4" ht="12.75">
      <c r="A127" s="535"/>
      <c r="B127" s="2" t="s">
        <v>215</v>
      </c>
      <c r="C127" s="4">
        <v>700</v>
      </c>
      <c r="D127" s="4">
        <v>700</v>
      </c>
    </row>
    <row r="128" spans="1:4" ht="12.75">
      <c r="A128" s="535"/>
      <c r="B128" s="2" t="s">
        <v>289</v>
      </c>
      <c r="C128" s="4"/>
      <c r="D128" s="4"/>
    </row>
    <row r="129" spans="1:4" ht="12.75">
      <c r="A129" s="535"/>
      <c r="B129" s="2" t="s">
        <v>290</v>
      </c>
      <c r="C129" s="4"/>
      <c r="D129" s="4"/>
    </row>
    <row r="130" spans="1:4" ht="12.75">
      <c r="A130" s="535"/>
      <c r="B130" s="2" t="s">
        <v>291</v>
      </c>
      <c r="C130" s="4"/>
      <c r="D130" s="4"/>
    </row>
    <row r="131" spans="1:4" ht="12.75">
      <c r="A131" s="535"/>
      <c r="B131" s="2" t="s">
        <v>292</v>
      </c>
      <c r="C131" s="4"/>
      <c r="D131" s="4"/>
    </row>
    <row r="132" spans="1:4" ht="12.75">
      <c r="A132" s="535"/>
      <c r="B132" s="2" t="s">
        <v>135</v>
      </c>
      <c r="C132" s="4"/>
      <c r="D132" s="4"/>
    </row>
    <row r="133" spans="1:4" ht="12.75">
      <c r="A133" s="535"/>
      <c r="B133" s="2" t="s">
        <v>293</v>
      </c>
      <c r="C133" s="4">
        <v>1751</v>
      </c>
      <c r="D133" s="4">
        <v>2449</v>
      </c>
    </row>
    <row r="134" spans="1:4" ht="12.75">
      <c r="A134" s="535"/>
      <c r="B134" s="138" t="s">
        <v>294</v>
      </c>
      <c r="C134" s="16">
        <f>SUM(C125:C133)</f>
        <v>6446</v>
      </c>
      <c r="D134" s="16">
        <f>SUM(D125:D133)</f>
        <v>7113</v>
      </c>
    </row>
    <row r="135" spans="1:4" ht="12.75">
      <c r="A135" s="535"/>
      <c r="B135" s="2" t="s">
        <v>295</v>
      </c>
      <c r="C135" s="4"/>
      <c r="D135" s="4"/>
    </row>
    <row r="136" spans="1:4" ht="12.75">
      <c r="A136" s="535"/>
      <c r="B136" s="2" t="s">
        <v>147</v>
      </c>
      <c r="C136" s="4"/>
      <c r="D136" s="4"/>
    </row>
    <row r="137" spans="1:4" ht="12.75">
      <c r="A137" s="535"/>
      <c r="B137" s="2" t="s">
        <v>296</v>
      </c>
      <c r="C137" s="4"/>
      <c r="D137" s="4"/>
    </row>
    <row r="138" spans="1:4" ht="12.75">
      <c r="A138" s="535"/>
      <c r="B138" s="2" t="s">
        <v>297</v>
      </c>
      <c r="C138" s="4"/>
      <c r="D138" s="4"/>
    </row>
    <row r="139" spans="1:4" ht="12.75">
      <c r="A139" s="535"/>
      <c r="B139" s="2" t="s">
        <v>298</v>
      </c>
      <c r="C139" s="4">
        <v>250</v>
      </c>
      <c r="D139" s="4"/>
    </row>
    <row r="140" spans="1:4" ht="12.75">
      <c r="A140" s="535"/>
      <c r="B140" s="2" t="s">
        <v>299</v>
      </c>
      <c r="C140" s="4"/>
      <c r="D140" s="4"/>
    </row>
    <row r="141" spans="1:4" ht="12.75">
      <c r="A141" s="535"/>
      <c r="B141" s="138" t="s">
        <v>300</v>
      </c>
      <c r="C141" s="16">
        <f>SUM(C135:C140)</f>
        <v>250</v>
      </c>
      <c r="D141" s="16"/>
    </row>
    <row r="142" spans="1:4" ht="12.75">
      <c r="A142" s="535"/>
      <c r="B142" s="153" t="s">
        <v>301</v>
      </c>
      <c r="C142" s="16">
        <f>C134+C141</f>
        <v>6696</v>
      </c>
      <c r="D142" s="16">
        <f>D134+D141</f>
        <v>7113</v>
      </c>
    </row>
    <row r="143" spans="1:4" ht="12.75">
      <c r="A143" s="535"/>
      <c r="B143" s="2" t="s">
        <v>302</v>
      </c>
      <c r="C143" s="4"/>
      <c r="D143" s="4"/>
    </row>
    <row r="144" spans="1:4" ht="12.75">
      <c r="A144" s="535"/>
      <c r="B144" s="2" t="s">
        <v>240</v>
      </c>
      <c r="C144" s="4"/>
      <c r="D144" s="4"/>
    </row>
    <row r="145" spans="1:4" ht="12.75">
      <c r="A145" s="535"/>
      <c r="B145" s="2" t="s">
        <v>303</v>
      </c>
      <c r="C145" s="4"/>
      <c r="D145" s="4"/>
    </row>
    <row r="146" spans="1:4" ht="12.75">
      <c r="A146" s="535"/>
      <c r="B146" s="2" t="s">
        <v>149</v>
      </c>
      <c r="C146" s="4">
        <v>5646</v>
      </c>
      <c r="D146" s="4">
        <v>5613</v>
      </c>
    </row>
    <row r="147" spans="1:4" ht="12.75">
      <c r="A147" s="535"/>
      <c r="B147" s="2" t="s">
        <v>127</v>
      </c>
      <c r="C147" s="4"/>
      <c r="D147" s="4"/>
    </row>
    <row r="148" spans="1:4" ht="12.75">
      <c r="A148" s="535"/>
      <c r="B148" s="2" t="s">
        <v>304</v>
      </c>
      <c r="C148" s="4"/>
      <c r="D148" s="4"/>
    </row>
    <row r="149" spans="1:4" ht="12.75">
      <c r="A149" s="535"/>
      <c r="B149" s="2" t="s">
        <v>242</v>
      </c>
      <c r="C149" s="4"/>
      <c r="D149" s="4"/>
    </row>
    <row r="150" spans="1:4" ht="12.75">
      <c r="A150" s="535"/>
      <c r="B150" s="2" t="s">
        <v>243</v>
      </c>
      <c r="C150" s="4">
        <v>1050</v>
      </c>
      <c r="D150" s="4">
        <v>1500</v>
      </c>
    </row>
    <row r="151" spans="1:4" ht="18.75" customHeight="1">
      <c r="A151" s="535"/>
      <c r="B151" s="154" t="s">
        <v>305</v>
      </c>
      <c r="C151" s="155">
        <f>SUM(C143:C150)</f>
        <v>6696</v>
      </c>
      <c r="D151" s="155">
        <f>SUM(D143:D150)</f>
        <v>7113</v>
      </c>
    </row>
    <row r="152" spans="1:4" ht="15">
      <c r="A152" s="383"/>
      <c r="B152" s="377" t="s">
        <v>426</v>
      </c>
      <c r="C152" s="378">
        <f>C31+G31+C61+G61+C91+G91+C121+G121+C151</f>
        <v>1121467</v>
      </c>
      <c r="D152" s="378">
        <f>D31+H31+D61+H61+D91+H91+D121+H121+D151</f>
        <v>1115918</v>
      </c>
    </row>
    <row r="153" spans="1:4" ht="15">
      <c r="A153" s="383"/>
      <c r="B153" s="377" t="s">
        <v>427</v>
      </c>
      <c r="C153" s="378">
        <f>C22+G21+C52+G52+C82+G82+C112+G112+C142</f>
        <v>1121467</v>
      </c>
      <c r="D153" s="378">
        <f>D22+H21+D52+H52+D82+H82+D112+H112+D142</f>
        <v>1115918</v>
      </c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</sheetData>
  <sheetProtection/>
  <mergeCells count="11">
    <mergeCell ref="E94:E121"/>
    <mergeCell ref="A1:H1"/>
    <mergeCell ref="A124:A151"/>
    <mergeCell ref="A2:H2"/>
    <mergeCell ref="A3:A31"/>
    <mergeCell ref="E3:E31"/>
    <mergeCell ref="A34:A61"/>
    <mergeCell ref="E34:E61"/>
    <mergeCell ref="A64:A91"/>
    <mergeCell ref="E64:E91"/>
    <mergeCell ref="A94:A121"/>
  </mergeCells>
  <printOptions headings="1"/>
  <pageMargins left="0.75" right="0.75" top="1" bottom="1" header="0.5" footer="0.5"/>
  <pageSetup horizontalDpi="600" verticalDpi="600" orientation="landscape" paperSize="9" r:id="rId1"/>
  <headerFooter alignWithMargins="0">
    <oddHeader>&amp;L13. melléklet a 4/2011. (I.28.) önk. rendelethez ezer Ft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H45"/>
  <sheetViews>
    <sheetView zoomScalePageLayoutView="0" workbookViewId="0" topLeftCell="A16">
      <selection activeCell="F42" sqref="F42"/>
    </sheetView>
  </sheetViews>
  <sheetFormatPr defaultColWidth="9.140625" defaultRowHeight="12.75"/>
  <cols>
    <col min="1" max="1" width="5.8515625" style="0" customWidth="1"/>
    <col min="2" max="2" width="4.8515625" style="0" customWidth="1"/>
    <col min="3" max="3" width="7.00390625" style="0" customWidth="1"/>
    <col min="4" max="4" width="49.8515625" style="0" customWidth="1"/>
    <col min="5" max="5" width="15.57421875" style="0" customWidth="1"/>
    <col min="6" max="7" width="13.421875" style="0" customWidth="1"/>
    <col min="8" max="8" width="9.140625" style="18" customWidth="1"/>
  </cols>
  <sheetData>
    <row r="1" spans="1:7" ht="15.75">
      <c r="A1" s="450" t="s">
        <v>436</v>
      </c>
      <c r="B1" s="450"/>
      <c r="C1" s="450"/>
      <c r="D1" s="450"/>
      <c r="E1" s="450"/>
      <c r="F1" s="451"/>
      <c r="G1" s="67"/>
    </row>
    <row r="2" spans="1:7" ht="15.75">
      <c r="A2" s="452" t="s">
        <v>437</v>
      </c>
      <c r="B2" s="452"/>
      <c r="C2" s="452"/>
      <c r="D2" s="452"/>
      <c r="E2" s="452"/>
      <c r="F2" s="451"/>
      <c r="G2" s="67"/>
    </row>
    <row r="3" spans="1:7" s="113" customFormat="1" ht="45">
      <c r="A3" s="346" t="s">
        <v>132</v>
      </c>
      <c r="B3" s="346" t="s">
        <v>133</v>
      </c>
      <c r="C3" s="346" t="s">
        <v>108</v>
      </c>
      <c r="D3" s="346" t="s">
        <v>109</v>
      </c>
      <c r="E3" s="347">
        <v>2010</v>
      </c>
      <c r="F3" s="347">
        <v>2011</v>
      </c>
      <c r="G3" s="112"/>
    </row>
    <row r="4" spans="1:8" ht="12.75">
      <c r="A4" s="348"/>
      <c r="B4" s="348" t="s">
        <v>0</v>
      </c>
      <c r="C4" s="349"/>
      <c r="D4" s="348" t="s">
        <v>50</v>
      </c>
      <c r="E4" s="351">
        <v>184879</v>
      </c>
      <c r="F4" s="351">
        <v>248797</v>
      </c>
      <c r="G4" s="54"/>
      <c r="H4"/>
    </row>
    <row r="5" spans="1:8" ht="12.75">
      <c r="A5" s="176"/>
      <c r="B5" s="176"/>
      <c r="C5" s="175"/>
      <c r="D5" s="20" t="s">
        <v>138</v>
      </c>
      <c r="E5" s="352">
        <v>1020</v>
      </c>
      <c r="F5" s="352">
        <v>1315</v>
      </c>
      <c r="G5" s="54"/>
      <c r="H5"/>
    </row>
    <row r="6" spans="1:8" ht="12.75">
      <c r="A6" s="348"/>
      <c r="B6" s="348" t="s">
        <v>1</v>
      </c>
      <c r="C6" s="349"/>
      <c r="D6" s="348" t="s">
        <v>61</v>
      </c>
      <c r="E6" s="350">
        <f>+E7+E10+E11+E15</f>
        <v>270928</v>
      </c>
      <c r="F6" s="350">
        <f>+F7+F10+F11+F15</f>
        <v>262569</v>
      </c>
      <c r="G6" s="54"/>
      <c r="H6"/>
    </row>
    <row r="7" spans="1:8" ht="12.75">
      <c r="A7" s="1"/>
      <c r="B7" s="1"/>
      <c r="C7" s="183" t="s">
        <v>53</v>
      </c>
      <c r="D7" s="232" t="s">
        <v>24</v>
      </c>
      <c r="E7" s="353">
        <f>E8+E9</f>
        <v>65000</v>
      </c>
      <c r="F7" s="353">
        <f>F8+F9</f>
        <v>72000</v>
      </c>
      <c r="G7" s="54"/>
      <c r="H7"/>
    </row>
    <row r="8" spans="1:8" ht="12.75">
      <c r="A8" s="1"/>
      <c r="B8" s="1"/>
      <c r="C8" s="183" t="s">
        <v>151</v>
      </c>
      <c r="D8" s="20" t="s">
        <v>51</v>
      </c>
      <c r="E8" s="172">
        <v>15000</v>
      </c>
      <c r="F8" s="172">
        <v>15000</v>
      </c>
      <c r="G8" s="54"/>
      <c r="H8"/>
    </row>
    <row r="9" spans="1:8" ht="12.75">
      <c r="A9" s="1"/>
      <c r="B9" s="1"/>
      <c r="C9" s="183" t="s">
        <v>152</v>
      </c>
      <c r="D9" s="20" t="s">
        <v>52</v>
      </c>
      <c r="E9" s="172">
        <v>50000</v>
      </c>
      <c r="F9" s="172">
        <v>57000</v>
      </c>
      <c r="G9" s="54"/>
      <c r="H9"/>
    </row>
    <row r="10" spans="1:8" ht="12.75">
      <c r="A10" s="1"/>
      <c r="B10" s="1"/>
      <c r="C10" s="183" t="s">
        <v>57</v>
      </c>
      <c r="D10" s="232" t="s">
        <v>54</v>
      </c>
      <c r="E10" s="353">
        <v>0</v>
      </c>
      <c r="F10" s="353"/>
      <c r="G10" s="54"/>
      <c r="H10"/>
    </row>
    <row r="11" spans="1:8" ht="12.75">
      <c r="A11" s="354"/>
      <c r="B11" s="354"/>
      <c r="C11" s="355" t="s">
        <v>59</v>
      </c>
      <c r="D11" s="356" t="s">
        <v>58</v>
      </c>
      <c r="E11" s="350">
        <f>E12+E13+E14</f>
        <v>191135</v>
      </c>
      <c r="F11" s="350">
        <f>F12+F13+F14</f>
        <v>179413</v>
      </c>
      <c r="G11" s="54"/>
      <c r="H11"/>
    </row>
    <row r="12" spans="1:8" ht="12.75">
      <c r="A12" s="1"/>
      <c r="B12" s="1"/>
      <c r="C12" s="183" t="s">
        <v>153</v>
      </c>
      <c r="D12" s="20" t="s">
        <v>55</v>
      </c>
      <c r="E12" s="357">
        <v>41029</v>
      </c>
      <c r="F12" s="357">
        <v>38858</v>
      </c>
      <c r="G12" s="54"/>
      <c r="H12"/>
    </row>
    <row r="13" spans="1:8" ht="12.75">
      <c r="A13" s="1"/>
      <c r="B13" s="1"/>
      <c r="C13" s="183" t="s">
        <v>154</v>
      </c>
      <c r="D13" s="20" t="s">
        <v>170</v>
      </c>
      <c r="E13" s="358">
        <v>125106</v>
      </c>
      <c r="F13" s="358">
        <v>115555</v>
      </c>
      <c r="G13" s="54"/>
      <c r="H13"/>
    </row>
    <row r="14" spans="1:8" ht="12.75">
      <c r="A14" s="1"/>
      <c r="B14" s="1"/>
      <c r="C14" s="183" t="s">
        <v>155</v>
      </c>
      <c r="D14" s="20" t="s">
        <v>56</v>
      </c>
      <c r="E14" s="358">
        <v>25000</v>
      </c>
      <c r="F14" s="358">
        <v>25000</v>
      </c>
      <c r="G14" s="54"/>
      <c r="H14"/>
    </row>
    <row r="15" spans="1:8" ht="12.75">
      <c r="A15" s="1"/>
      <c r="B15" s="1"/>
      <c r="C15" s="183" t="s">
        <v>195</v>
      </c>
      <c r="D15" s="232" t="s">
        <v>60</v>
      </c>
      <c r="E15" s="353">
        <v>14793</v>
      </c>
      <c r="F15" s="353">
        <v>11156</v>
      </c>
      <c r="G15" s="54"/>
      <c r="H15"/>
    </row>
    <row r="16" spans="1:8" ht="15.75">
      <c r="A16" s="359" t="s">
        <v>62</v>
      </c>
      <c r="B16" s="354"/>
      <c r="C16" s="360"/>
      <c r="D16" s="359" t="s">
        <v>63</v>
      </c>
      <c r="E16" s="361">
        <f>E4+E6</f>
        <v>455807</v>
      </c>
      <c r="F16" s="361">
        <f>F4+F6</f>
        <v>511366</v>
      </c>
      <c r="G16" s="54"/>
      <c r="H16"/>
    </row>
    <row r="17" spans="1:7" s="5" customFormat="1" ht="15">
      <c r="A17" s="362"/>
      <c r="B17" s="348" t="s">
        <v>0</v>
      </c>
      <c r="C17" s="349"/>
      <c r="D17" s="348" t="s">
        <v>67</v>
      </c>
      <c r="E17" s="350">
        <f>E18+E19+E20</f>
        <v>202462</v>
      </c>
      <c r="F17" s="350">
        <f>F18+F19+F20</f>
        <v>199750</v>
      </c>
      <c r="G17" s="54"/>
    </row>
    <row r="18" spans="1:8" ht="12.75">
      <c r="A18" s="1"/>
      <c r="B18" s="1"/>
      <c r="C18" s="183" t="s">
        <v>64</v>
      </c>
      <c r="D18" s="20" t="s">
        <v>204</v>
      </c>
      <c r="E18" s="358">
        <v>201888</v>
      </c>
      <c r="F18" s="358">
        <v>198145</v>
      </c>
      <c r="G18" s="54"/>
      <c r="H18"/>
    </row>
    <row r="19" spans="1:8" ht="12.75">
      <c r="A19" s="1"/>
      <c r="B19" s="1"/>
      <c r="C19" s="183" t="s">
        <v>65</v>
      </c>
      <c r="D19" s="20" t="s">
        <v>126</v>
      </c>
      <c r="E19" s="358">
        <v>555</v>
      </c>
      <c r="F19" s="358">
        <v>555</v>
      </c>
      <c r="G19" s="54"/>
      <c r="H19"/>
    </row>
    <row r="20" spans="1:8" ht="12.75">
      <c r="A20" s="1"/>
      <c r="B20" s="1"/>
      <c r="C20" s="183" t="s">
        <v>196</v>
      </c>
      <c r="D20" s="20" t="s">
        <v>66</v>
      </c>
      <c r="E20" s="358">
        <v>19</v>
      </c>
      <c r="F20" s="358">
        <v>1050</v>
      </c>
      <c r="G20" s="54"/>
      <c r="H20"/>
    </row>
    <row r="21" spans="1:8" ht="15.75">
      <c r="A21" s="359" t="s">
        <v>68</v>
      </c>
      <c r="B21" s="354"/>
      <c r="C21" s="360"/>
      <c r="D21" s="359" t="s">
        <v>69</v>
      </c>
      <c r="E21" s="361">
        <f>E17</f>
        <v>202462</v>
      </c>
      <c r="F21" s="361">
        <f>F17</f>
        <v>199750</v>
      </c>
      <c r="G21" s="54"/>
      <c r="H21"/>
    </row>
    <row r="22" spans="1:8" ht="12.75">
      <c r="A22" s="176"/>
      <c r="B22" s="176" t="s">
        <v>0</v>
      </c>
      <c r="C22" s="175"/>
      <c r="D22" s="176" t="s">
        <v>70</v>
      </c>
      <c r="E22" s="363"/>
      <c r="F22" s="363"/>
      <c r="G22" s="54"/>
      <c r="H22"/>
    </row>
    <row r="23" spans="1:8" ht="12.75">
      <c r="A23" s="176"/>
      <c r="B23" s="176" t="s">
        <v>1</v>
      </c>
      <c r="C23" s="175"/>
      <c r="D23" s="176" t="s">
        <v>71</v>
      </c>
      <c r="E23" s="363"/>
      <c r="F23" s="363"/>
      <c r="G23" s="54"/>
      <c r="H23"/>
    </row>
    <row r="24" spans="1:8" ht="12.75">
      <c r="A24" s="176"/>
      <c r="B24" s="176" t="s">
        <v>7</v>
      </c>
      <c r="C24" s="175"/>
      <c r="D24" s="176" t="s">
        <v>72</v>
      </c>
      <c r="E24" s="358">
        <v>10000</v>
      </c>
      <c r="F24" s="358">
        <v>0</v>
      </c>
      <c r="G24" s="54"/>
      <c r="H24"/>
    </row>
    <row r="25" spans="1:7" s="18" customFormat="1" ht="31.5">
      <c r="A25" s="359" t="s">
        <v>73</v>
      </c>
      <c r="B25" s="64"/>
      <c r="C25" s="360"/>
      <c r="D25" s="364" t="s">
        <v>74</v>
      </c>
      <c r="E25" s="361">
        <f>E24</f>
        <v>10000</v>
      </c>
      <c r="F25" s="361">
        <f>F24</f>
        <v>0</v>
      </c>
      <c r="G25" s="54"/>
    </row>
    <row r="26" spans="1:8" ht="12.75">
      <c r="A26" s="176"/>
      <c r="B26" s="176" t="s">
        <v>0</v>
      </c>
      <c r="C26" s="175"/>
      <c r="D26" s="176" t="s">
        <v>75</v>
      </c>
      <c r="E26" s="357">
        <v>23115</v>
      </c>
      <c r="F26" s="357">
        <v>24443</v>
      </c>
      <c r="G26" s="54"/>
      <c r="H26"/>
    </row>
    <row r="27" spans="1:8" ht="12.75">
      <c r="A27" s="176"/>
      <c r="B27" s="176" t="s">
        <v>1</v>
      </c>
      <c r="C27" s="175"/>
      <c r="D27" s="176" t="s">
        <v>76</v>
      </c>
      <c r="E27" s="358">
        <v>62031</v>
      </c>
      <c r="F27" s="358">
        <f>F28+F30+F31+F32+F33+F29</f>
        <v>43661</v>
      </c>
      <c r="G27" s="54"/>
      <c r="H27"/>
    </row>
    <row r="28" spans="1:8" ht="12.75">
      <c r="A28" s="176"/>
      <c r="B28" s="176"/>
      <c r="C28" s="175" t="s">
        <v>0</v>
      </c>
      <c r="D28" s="176" t="s">
        <v>456</v>
      </c>
      <c r="E28" s="358"/>
      <c r="F28" s="358">
        <v>2731</v>
      </c>
      <c r="G28" s="54"/>
      <c r="H28"/>
    </row>
    <row r="29" spans="1:8" ht="12.75">
      <c r="A29" s="176"/>
      <c r="B29" s="176"/>
      <c r="C29" s="175" t="s">
        <v>1</v>
      </c>
      <c r="D29" s="176" t="s">
        <v>580</v>
      </c>
      <c r="E29" s="358"/>
      <c r="F29" s="358">
        <v>9830</v>
      </c>
      <c r="G29" s="54"/>
      <c r="H29"/>
    </row>
    <row r="30" spans="1:8" ht="12.75">
      <c r="A30" s="176"/>
      <c r="B30" s="176"/>
      <c r="C30" s="175" t="s">
        <v>7</v>
      </c>
      <c r="D30" s="176" t="s">
        <v>457</v>
      </c>
      <c r="E30" s="358"/>
      <c r="F30" s="358">
        <v>6459</v>
      </c>
      <c r="G30" s="54"/>
      <c r="H30"/>
    </row>
    <row r="31" spans="1:8" ht="12.75">
      <c r="A31" s="176"/>
      <c r="B31" s="176"/>
      <c r="C31" s="175" t="s">
        <v>157</v>
      </c>
      <c r="D31" s="176" t="s">
        <v>458</v>
      </c>
      <c r="E31" s="358"/>
      <c r="F31" s="358">
        <v>20898</v>
      </c>
      <c r="G31" s="54"/>
      <c r="H31"/>
    </row>
    <row r="32" spans="1:8" ht="12.75">
      <c r="A32" s="176"/>
      <c r="B32" s="176"/>
      <c r="C32" s="175" t="s">
        <v>2</v>
      </c>
      <c r="D32" s="176" t="s">
        <v>459</v>
      </c>
      <c r="E32" s="358"/>
      <c r="F32" s="358">
        <v>531</v>
      </c>
      <c r="G32" s="54"/>
      <c r="H32"/>
    </row>
    <row r="33" spans="1:8" ht="12.75">
      <c r="A33" s="176"/>
      <c r="B33" s="176"/>
      <c r="C33" s="175" t="s">
        <v>368</v>
      </c>
      <c r="D33" s="176" t="s">
        <v>460</v>
      </c>
      <c r="E33" s="358"/>
      <c r="F33" s="358">
        <v>3212</v>
      </c>
      <c r="G33" s="54"/>
      <c r="H33"/>
    </row>
    <row r="34" spans="1:8" ht="15.75">
      <c r="A34" s="359" t="s">
        <v>77</v>
      </c>
      <c r="B34" s="354"/>
      <c r="C34" s="360"/>
      <c r="D34" s="359" t="s">
        <v>78</v>
      </c>
      <c r="E34" s="361">
        <f>E26+E27</f>
        <v>85146</v>
      </c>
      <c r="F34" s="361">
        <f>F26+F27</f>
        <v>68104</v>
      </c>
      <c r="G34" s="54"/>
      <c r="H34"/>
    </row>
    <row r="35" spans="1:8" ht="12.75">
      <c r="A35" s="176"/>
      <c r="B35" s="176" t="s">
        <v>0</v>
      </c>
      <c r="C35" s="175"/>
      <c r="D35" s="176" t="s">
        <v>79</v>
      </c>
      <c r="E35" s="365">
        <v>0</v>
      </c>
      <c r="F35" s="365">
        <v>0</v>
      </c>
      <c r="G35" s="54"/>
      <c r="H35"/>
    </row>
    <row r="36" spans="1:8" ht="12.75">
      <c r="A36" s="176"/>
      <c r="B36" s="176" t="s">
        <v>1</v>
      </c>
      <c r="C36" s="175"/>
      <c r="D36" s="176" t="s">
        <v>80</v>
      </c>
      <c r="E36" s="19">
        <v>0</v>
      </c>
      <c r="F36" s="19">
        <v>48105</v>
      </c>
      <c r="G36" s="54"/>
      <c r="H36"/>
    </row>
    <row r="37" spans="1:8" ht="31.5">
      <c r="A37" s="359" t="s">
        <v>81</v>
      </c>
      <c r="B37" s="354"/>
      <c r="C37" s="360"/>
      <c r="D37" s="364" t="s">
        <v>82</v>
      </c>
      <c r="E37" s="361">
        <f>E35+E36</f>
        <v>0</v>
      </c>
      <c r="F37" s="361">
        <f>F35+F36</f>
        <v>48105</v>
      </c>
      <c r="G37" s="54"/>
      <c r="H37"/>
    </row>
    <row r="38" spans="1:8" ht="63">
      <c r="A38" s="359" t="s">
        <v>134</v>
      </c>
      <c r="B38" s="354"/>
      <c r="C38" s="360"/>
      <c r="D38" s="366" t="s">
        <v>83</v>
      </c>
      <c r="E38" s="361">
        <v>3043</v>
      </c>
      <c r="F38" s="361">
        <v>983</v>
      </c>
      <c r="G38" s="54"/>
      <c r="H38"/>
    </row>
    <row r="39" spans="1:8" ht="12.75">
      <c r="A39" s="176"/>
      <c r="B39" s="176" t="s">
        <v>0</v>
      </c>
      <c r="C39" s="175"/>
      <c r="D39" s="176" t="s">
        <v>84</v>
      </c>
      <c r="E39" s="177">
        <v>13659</v>
      </c>
      <c r="F39" s="177">
        <v>4000</v>
      </c>
      <c r="G39" s="54"/>
      <c r="H39"/>
    </row>
    <row r="40" spans="1:8" ht="12.75">
      <c r="A40" s="176"/>
      <c r="B40" s="176" t="s">
        <v>1</v>
      </c>
      <c r="C40" s="175"/>
      <c r="D40" s="176" t="s">
        <v>85</v>
      </c>
      <c r="E40" s="177"/>
      <c r="F40" s="177"/>
      <c r="G40" s="54"/>
      <c r="H40"/>
    </row>
    <row r="41" spans="1:8" ht="15.75">
      <c r="A41" s="359" t="s">
        <v>86</v>
      </c>
      <c r="B41" s="354"/>
      <c r="C41" s="360"/>
      <c r="D41" s="359" t="s">
        <v>44</v>
      </c>
      <c r="E41" s="361">
        <v>13659</v>
      </c>
      <c r="F41" s="361">
        <v>4000</v>
      </c>
      <c r="G41" s="54"/>
      <c r="H41"/>
    </row>
    <row r="42" spans="1:8" ht="25.5">
      <c r="A42" s="176"/>
      <c r="B42" s="176" t="s">
        <v>0</v>
      </c>
      <c r="C42" s="175"/>
      <c r="D42" s="367" t="s">
        <v>419</v>
      </c>
      <c r="E42" s="177">
        <v>17611</v>
      </c>
      <c r="F42" s="177">
        <v>20818</v>
      </c>
      <c r="G42" s="54"/>
      <c r="H42"/>
    </row>
    <row r="43" spans="1:8" ht="25.5">
      <c r="A43" s="176"/>
      <c r="B43" s="176" t="s">
        <v>1</v>
      </c>
      <c r="C43" s="175"/>
      <c r="D43" s="367" t="s">
        <v>420</v>
      </c>
      <c r="E43" s="177">
        <v>333739</v>
      </c>
      <c r="F43" s="177">
        <v>262792</v>
      </c>
      <c r="G43" s="54"/>
      <c r="H43"/>
    </row>
    <row r="44" spans="1:8" ht="15.75">
      <c r="A44" s="359" t="s">
        <v>88</v>
      </c>
      <c r="B44" s="354"/>
      <c r="C44" s="360"/>
      <c r="D44" s="359" t="s">
        <v>89</v>
      </c>
      <c r="E44" s="350">
        <f>SUM(E42:E43)</f>
        <v>351350</v>
      </c>
      <c r="F44" s="350">
        <f>SUM(F42:F43)</f>
        <v>283610</v>
      </c>
      <c r="G44" s="54"/>
      <c r="H44"/>
    </row>
    <row r="45" spans="1:8" ht="18">
      <c r="A45" s="354"/>
      <c r="B45" s="354"/>
      <c r="C45" s="368"/>
      <c r="D45" s="369" t="s">
        <v>90</v>
      </c>
      <c r="E45" s="370">
        <f>E16+E21+E25+E34+E37+E38+E41+E44</f>
        <v>1121467</v>
      </c>
      <c r="F45" s="370">
        <f>F16+F21+F25+F34+F37+F38+F41+F44</f>
        <v>1115918</v>
      </c>
      <c r="G45" s="54"/>
      <c r="H45"/>
    </row>
  </sheetData>
  <sheetProtection/>
  <mergeCells count="2">
    <mergeCell ref="A1:F1"/>
    <mergeCell ref="A2:F2"/>
  </mergeCells>
  <printOptions headings="1"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&amp;L1. melléklet a 4/2011. (I.28.) önk. rendelethez ezer Ft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K167"/>
  <sheetViews>
    <sheetView zoomScalePageLayoutView="0" workbookViewId="0" topLeftCell="A1">
      <selection activeCell="J47" sqref="J47"/>
    </sheetView>
  </sheetViews>
  <sheetFormatPr defaultColWidth="9.140625" defaultRowHeight="12.75"/>
  <cols>
    <col min="1" max="1" width="4.140625" style="0" customWidth="1"/>
    <col min="2" max="2" width="3.28125" style="53" customWidth="1"/>
    <col min="3" max="4" width="4.8515625" style="0" customWidth="1"/>
    <col min="5" max="6" width="5.421875" style="0" customWidth="1"/>
    <col min="8" max="8" width="58.57421875" style="0" customWidth="1"/>
    <col min="9" max="10" width="14.00390625" style="0" customWidth="1"/>
    <col min="16" max="16" width="8.8515625" style="0" customWidth="1"/>
  </cols>
  <sheetData>
    <row r="1" spans="1:10" ht="15.75" customHeight="1">
      <c r="A1" s="458" t="s">
        <v>581</v>
      </c>
      <c r="B1" s="458"/>
      <c r="C1" s="458"/>
      <c r="D1" s="458"/>
      <c r="E1" s="458"/>
      <c r="F1" s="458"/>
      <c r="G1" s="458"/>
      <c r="H1" s="458"/>
      <c r="I1" s="458"/>
      <c r="J1" s="459"/>
    </row>
    <row r="2" spans="1:10" ht="15.75">
      <c r="A2" s="458" t="s">
        <v>438</v>
      </c>
      <c r="B2" s="458"/>
      <c r="C2" s="458"/>
      <c r="D2" s="458"/>
      <c r="E2" s="458"/>
      <c r="F2" s="458"/>
      <c r="G2" s="458"/>
      <c r="H2" s="458"/>
      <c r="I2" s="458"/>
      <c r="J2" s="459"/>
    </row>
    <row r="3" spans="1:10" ht="13.5" thickBot="1">
      <c r="A3" s="455"/>
      <c r="B3" s="455"/>
      <c r="C3" s="455"/>
      <c r="D3" s="455"/>
      <c r="E3" s="455"/>
      <c r="F3" s="455"/>
      <c r="G3" s="455"/>
      <c r="H3" s="455"/>
      <c r="I3" s="37"/>
      <c r="J3" s="37"/>
    </row>
    <row r="4" spans="1:10" ht="54.75" thickBot="1">
      <c r="A4" s="170" t="s">
        <v>312</v>
      </c>
      <c r="B4" s="337" t="s">
        <v>313</v>
      </c>
      <c r="C4" s="171" t="s">
        <v>314</v>
      </c>
      <c r="D4" s="171" t="s">
        <v>315</v>
      </c>
      <c r="E4" s="171" t="s">
        <v>316</v>
      </c>
      <c r="F4" s="171" t="s">
        <v>317</v>
      </c>
      <c r="G4" s="456" t="s">
        <v>4</v>
      </c>
      <c r="H4" s="457"/>
      <c r="I4" s="282">
        <v>2010</v>
      </c>
      <c r="J4" s="282">
        <v>2011</v>
      </c>
    </row>
    <row r="5" spans="1:10" ht="12.75">
      <c r="A5" s="18" t="s">
        <v>0</v>
      </c>
      <c r="E5" s="24"/>
      <c r="F5" s="1"/>
      <c r="G5" s="1" t="s">
        <v>27</v>
      </c>
      <c r="H5" s="1"/>
      <c r="I5" s="23"/>
      <c r="J5" s="23"/>
    </row>
    <row r="6" spans="1:10" ht="12.75">
      <c r="A6" s="18"/>
      <c r="B6" s="53" t="s">
        <v>0</v>
      </c>
      <c r="E6" s="24"/>
      <c r="F6" s="1"/>
      <c r="G6" s="453" t="s">
        <v>9</v>
      </c>
      <c r="H6" s="454"/>
      <c r="I6" s="23"/>
      <c r="J6" s="23"/>
    </row>
    <row r="7" spans="1:10" ht="12.75">
      <c r="A7" s="18"/>
      <c r="C7" t="s">
        <v>62</v>
      </c>
      <c r="E7" s="24"/>
      <c r="F7" s="1"/>
      <c r="G7" s="1" t="s">
        <v>208</v>
      </c>
      <c r="H7" s="1"/>
      <c r="I7" s="23"/>
      <c r="J7" s="23"/>
    </row>
    <row r="8" spans="1:10" ht="12.75">
      <c r="A8" s="173"/>
      <c r="B8" s="173"/>
      <c r="C8" s="173"/>
      <c r="D8" s="173" t="s">
        <v>0</v>
      </c>
      <c r="E8" s="174"/>
      <c r="F8" s="175"/>
      <c r="G8" s="176" t="s">
        <v>50</v>
      </c>
      <c r="H8" s="177"/>
      <c r="I8" s="177">
        <v>23417</v>
      </c>
      <c r="J8" s="177">
        <v>89825</v>
      </c>
    </row>
    <row r="9" spans="1:10" ht="12.75">
      <c r="A9" s="173"/>
      <c r="B9" s="173"/>
      <c r="C9" s="173"/>
      <c r="D9" s="173"/>
      <c r="E9" s="174"/>
      <c r="F9" s="175"/>
      <c r="G9" s="176" t="s">
        <v>318</v>
      </c>
      <c r="H9" s="177"/>
      <c r="I9" s="172">
        <v>1000</v>
      </c>
      <c r="J9" s="172">
        <v>1300</v>
      </c>
    </row>
    <row r="10" spans="1:10" ht="16.5" thickBot="1">
      <c r="A10" s="178"/>
      <c r="B10" s="197"/>
      <c r="C10" s="178" t="s">
        <v>62</v>
      </c>
      <c r="D10" s="178"/>
      <c r="E10" s="179"/>
      <c r="F10" s="180"/>
      <c r="G10" s="178" t="s">
        <v>63</v>
      </c>
      <c r="H10" s="181"/>
      <c r="I10" s="181">
        <v>23417</v>
      </c>
      <c r="J10" s="181">
        <v>89825</v>
      </c>
    </row>
    <row r="11" spans="1:10" ht="12.75">
      <c r="A11" s="22"/>
      <c r="B11" s="20"/>
      <c r="C11" s="20" t="s">
        <v>73</v>
      </c>
      <c r="D11" s="20"/>
      <c r="E11" s="182"/>
      <c r="F11" s="183"/>
      <c r="G11" s="20" t="s">
        <v>319</v>
      </c>
      <c r="H11" s="21"/>
      <c r="I11" s="21"/>
      <c r="J11" s="21"/>
    </row>
    <row r="12" spans="1:10" ht="15.75">
      <c r="A12" s="184"/>
      <c r="B12" s="22"/>
      <c r="C12" s="184"/>
      <c r="D12" s="176" t="s">
        <v>7</v>
      </c>
      <c r="E12" s="185"/>
      <c r="F12" s="175"/>
      <c r="G12" s="176" t="s">
        <v>320</v>
      </c>
      <c r="H12" s="177"/>
      <c r="I12" s="177">
        <v>10000</v>
      </c>
      <c r="J12" s="177"/>
    </row>
    <row r="13" spans="1:10" ht="16.5" thickBot="1">
      <c r="A13" s="178"/>
      <c r="B13" s="197"/>
      <c r="C13" s="178" t="s">
        <v>73</v>
      </c>
      <c r="D13" s="178"/>
      <c r="E13" s="179"/>
      <c r="F13" s="180"/>
      <c r="G13" s="178" t="s">
        <v>321</v>
      </c>
      <c r="H13" s="181"/>
      <c r="I13" s="181">
        <v>10000</v>
      </c>
      <c r="J13" s="181">
        <v>0</v>
      </c>
    </row>
    <row r="14" spans="1:10" ht="15.75">
      <c r="A14" s="176"/>
      <c r="B14" s="176"/>
      <c r="C14" s="183" t="s">
        <v>77</v>
      </c>
      <c r="D14" s="20"/>
      <c r="E14" s="21"/>
      <c r="F14" s="187"/>
      <c r="G14" s="188" t="s">
        <v>149</v>
      </c>
      <c r="H14" s="36"/>
      <c r="I14" s="36"/>
      <c r="J14" s="36"/>
    </row>
    <row r="15" spans="1:10" ht="15">
      <c r="A15" s="176"/>
      <c r="B15" s="232"/>
      <c r="C15" s="191"/>
      <c r="D15" s="176" t="s">
        <v>0</v>
      </c>
      <c r="E15" s="177"/>
      <c r="F15" s="192"/>
      <c r="G15" s="186" t="s">
        <v>150</v>
      </c>
      <c r="H15" s="193"/>
      <c r="I15" s="177">
        <v>0</v>
      </c>
      <c r="J15" s="177">
        <v>1857</v>
      </c>
    </row>
    <row r="16" spans="1:10" ht="12.75">
      <c r="A16" s="176"/>
      <c r="B16" s="232"/>
      <c r="C16" s="191"/>
      <c r="D16" s="173" t="s">
        <v>1</v>
      </c>
      <c r="E16" s="173"/>
      <c r="F16" s="175"/>
      <c r="G16" s="176" t="s">
        <v>76</v>
      </c>
      <c r="H16" s="177"/>
      <c r="I16" s="177">
        <v>62031</v>
      </c>
      <c r="J16" s="177">
        <v>43661</v>
      </c>
    </row>
    <row r="17" spans="1:10" ht="16.5" thickBot="1">
      <c r="A17" s="178"/>
      <c r="B17" s="197"/>
      <c r="C17" s="180" t="s">
        <v>77</v>
      </c>
      <c r="D17" s="178"/>
      <c r="E17" s="181"/>
      <c r="F17" s="195"/>
      <c r="G17" s="194" t="s">
        <v>78</v>
      </c>
      <c r="H17" s="181"/>
      <c r="I17" s="181">
        <f>SUM(I15:I16)</f>
        <v>62031</v>
      </c>
      <c r="J17" s="181">
        <f>SUM(J15:J16)</f>
        <v>45518</v>
      </c>
    </row>
    <row r="18" spans="1:10" ht="12.75">
      <c r="A18" s="22"/>
      <c r="B18" s="20"/>
      <c r="C18" s="20" t="s">
        <v>81</v>
      </c>
      <c r="D18" s="20"/>
      <c r="E18" s="20"/>
      <c r="F18" s="183"/>
      <c r="G18" s="20" t="s">
        <v>127</v>
      </c>
      <c r="H18" s="21"/>
      <c r="I18" s="21"/>
      <c r="J18" s="21"/>
    </row>
    <row r="19" spans="1:10" ht="12.75">
      <c r="A19" s="173"/>
      <c r="B19" s="173"/>
      <c r="C19" s="173"/>
      <c r="D19" s="173" t="s">
        <v>0</v>
      </c>
      <c r="E19" s="173"/>
      <c r="F19" s="175"/>
      <c r="G19" s="176" t="s">
        <v>79</v>
      </c>
      <c r="H19" s="177"/>
      <c r="I19" s="196"/>
      <c r="J19" s="196"/>
    </row>
    <row r="20" spans="1:10" ht="12.75">
      <c r="A20" s="173"/>
      <c r="B20" s="173"/>
      <c r="C20" s="173"/>
      <c r="D20" s="173" t="s">
        <v>1</v>
      </c>
      <c r="E20" s="173"/>
      <c r="F20" s="175"/>
      <c r="G20" s="176" t="s">
        <v>80</v>
      </c>
      <c r="H20" s="177"/>
      <c r="I20" s="177"/>
      <c r="J20" s="177">
        <v>48105</v>
      </c>
    </row>
    <row r="21" spans="1:10" ht="16.5" thickBot="1">
      <c r="A21" s="197"/>
      <c r="B21" s="338"/>
      <c r="C21" s="178" t="s">
        <v>81</v>
      </c>
      <c r="D21" s="190"/>
      <c r="E21" s="198"/>
      <c r="F21" s="180"/>
      <c r="G21" s="178" t="s">
        <v>82</v>
      </c>
      <c r="H21" s="181"/>
      <c r="I21" s="181">
        <v>0</v>
      </c>
      <c r="J21" s="181">
        <v>48105</v>
      </c>
    </row>
    <row r="22" spans="1:10" ht="16.5" thickBot="1">
      <c r="A22" s="199"/>
      <c r="B22" s="339"/>
      <c r="C22" s="201" t="s">
        <v>134</v>
      </c>
      <c r="D22" s="200"/>
      <c r="E22" s="202"/>
      <c r="F22" s="203"/>
      <c r="G22" s="460" t="s">
        <v>83</v>
      </c>
      <c r="H22" s="461"/>
      <c r="I22" s="204">
        <v>3043</v>
      </c>
      <c r="J22" s="204">
        <v>983</v>
      </c>
    </row>
    <row r="23" spans="1:10" ht="12.75">
      <c r="A23" s="22"/>
      <c r="B23" s="20"/>
      <c r="C23" s="20" t="s">
        <v>86</v>
      </c>
      <c r="D23" s="20"/>
      <c r="E23" s="182"/>
      <c r="F23" s="183"/>
      <c r="G23" s="462" t="s">
        <v>322</v>
      </c>
      <c r="H23" s="463"/>
      <c r="I23" s="21"/>
      <c r="J23" s="21"/>
    </row>
    <row r="24" spans="1:10" ht="12.75">
      <c r="A24" s="173"/>
      <c r="B24" s="173"/>
      <c r="C24" s="173"/>
      <c r="D24" s="173" t="s">
        <v>0</v>
      </c>
      <c r="E24" s="174"/>
      <c r="F24" s="175"/>
      <c r="G24" s="176" t="s">
        <v>84</v>
      </c>
      <c r="H24" s="177"/>
      <c r="I24" s="196">
        <v>13659</v>
      </c>
      <c r="J24" s="196">
        <v>4000</v>
      </c>
    </row>
    <row r="25" spans="1:10" ht="12.75">
      <c r="A25" s="173"/>
      <c r="B25" s="173"/>
      <c r="C25" s="173"/>
      <c r="D25" s="173" t="s">
        <v>1</v>
      </c>
      <c r="E25" s="174"/>
      <c r="F25" s="175"/>
      <c r="G25" s="176" t="s">
        <v>85</v>
      </c>
      <c r="H25" s="177"/>
      <c r="I25" s="196"/>
      <c r="J25" s="196"/>
    </row>
    <row r="26" spans="1:10" ht="16.5" thickBot="1">
      <c r="A26" s="197"/>
      <c r="B26" s="338"/>
      <c r="C26" s="190"/>
      <c r="D26" s="190"/>
      <c r="E26" s="198"/>
      <c r="F26" s="180" t="s">
        <v>86</v>
      </c>
      <c r="G26" s="178" t="s">
        <v>44</v>
      </c>
      <c r="H26" s="181"/>
      <c r="I26" s="181">
        <v>13659</v>
      </c>
      <c r="J26" s="181">
        <v>4000</v>
      </c>
    </row>
    <row r="27" spans="1:10" ht="12.75">
      <c r="A27" s="22"/>
      <c r="B27" s="20"/>
      <c r="C27" s="20" t="s">
        <v>88</v>
      </c>
      <c r="D27" s="20"/>
      <c r="E27" s="182"/>
      <c r="F27" s="183"/>
      <c r="G27" s="20" t="s">
        <v>243</v>
      </c>
      <c r="H27" s="21"/>
      <c r="I27" s="21"/>
      <c r="J27" s="21"/>
    </row>
    <row r="28" spans="1:10" ht="12.75">
      <c r="A28" s="173"/>
      <c r="B28" s="173"/>
      <c r="C28" s="173"/>
      <c r="D28" s="173" t="s">
        <v>0</v>
      </c>
      <c r="E28" s="174"/>
      <c r="F28" s="175"/>
      <c r="G28" s="176" t="s">
        <v>392</v>
      </c>
      <c r="H28" s="177"/>
      <c r="I28" s="196">
        <v>16261</v>
      </c>
      <c r="J28" s="196">
        <v>15752</v>
      </c>
    </row>
    <row r="29" spans="1:10" ht="12.75">
      <c r="A29" s="173"/>
      <c r="B29" s="173"/>
      <c r="C29" s="173"/>
      <c r="D29" s="173" t="s">
        <v>1</v>
      </c>
      <c r="E29" s="174"/>
      <c r="F29" s="175"/>
      <c r="G29" s="176" t="s">
        <v>393</v>
      </c>
      <c r="H29" s="177"/>
      <c r="I29" s="196">
        <v>333739</v>
      </c>
      <c r="J29" s="196">
        <v>262792</v>
      </c>
    </row>
    <row r="30" spans="1:11" ht="16.5" thickBot="1">
      <c r="A30" s="197"/>
      <c r="B30" s="338"/>
      <c r="C30" s="190"/>
      <c r="D30" s="190"/>
      <c r="E30" s="198"/>
      <c r="F30" s="180" t="s">
        <v>88</v>
      </c>
      <c r="G30" s="178" t="s">
        <v>89</v>
      </c>
      <c r="H30" s="181"/>
      <c r="I30" s="181">
        <f>SUM(I28:I29)</f>
        <v>350000</v>
      </c>
      <c r="J30" s="181">
        <f>SUM(J28:J29)</f>
        <v>278544</v>
      </c>
      <c r="K30" s="36"/>
    </row>
    <row r="31" spans="1:10" ht="18.75" thickBot="1">
      <c r="A31" s="205"/>
      <c r="B31" s="206" t="s">
        <v>0</v>
      </c>
      <c r="C31" s="207"/>
      <c r="D31" s="207"/>
      <c r="E31" s="208"/>
      <c r="F31" s="464" t="s">
        <v>323</v>
      </c>
      <c r="G31" s="461"/>
      <c r="H31" s="461"/>
      <c r="I31" s="209">
        <f>I10+I13+I17+I21+I22+I26+I30</f>
        <v>462150</v>
      </c>
      <c r="J31" s="209">
        <f>J10+J13+J17+J21+J22+J26+J30</f>
        <v>466975</v>
      </c>
    </row>
    <row r="32" spans="1:10" ht="12.75">
      <c r="A32" s="18" t="s">
        <v>0</v>
      </c>
      <c r="E32" s="24"/>
      <c r="F32" s="1"/>
      <c r="G32" s="1" t="s">
        <v>27</v>
      </c>
      <c r="H32" s="1"/>
      <c r="I32" s="23"/>
      <c r="J32" s="23"/>
    </row>
    <row r="33" spans="1:10" ht="12.75">
      <c r="A33" s="18"/>
      <c r="B33" s="53" t="s">
        <v>324</v>
      </c>
      <c r="E33" s="24"/>
      <c r="F33" s="1"/>
      <c r="G33" s="453" t="s">
        <v>310</v>
      </c>
      <c r="H33" s="454"/>
      <c r="I33" s="23"/>
      <c r="J33" s="23"/>
    </row>
    <row r="34" spans="1:10" ht="12.75">
      <c r="A34" s="22"/>
      <c r="B34" s="20"/>
      <c r="C34" s="20" t="s">
        <v>77</v>
      </c>
      <c r="D34" s="20"/>
      <c r="E34" s="182"/>
      <c r="F34" s="183"/>
      <c r="G34" s="20" t="s">
        <v>149</v>
      </c>
      <c r="H34" s="21"/>
      <c r="I34" s="21"/>
      <c r="J34" s="21"/>
    </row>
    <row r="35" spans="1:10" ht="12.75">
      <c r="A35" s="176"/>
      <c r="B35" s="176"/>
      <c r="C35" s="176"/>
      <c r="D35" s="176" t="s">
        <v>0</v>
      </c>
      <c r="E35" s="185"/>
      <c r="F35" s="175"/>
      <c r="G35" s="176" t="s">
        <v>150</v>
      </c>
      <c r="H35" s="177"/>
      <c r="I35" s="177">
        <v>10675</v>
      </c>
      <c r="J35" s="177">
        <v>11457</v>
      </c>
    </row>
    <row r="36" spans="1:10" ht="16.5" thickBot="1">
      <c r="A36" s="197"/>
      <c r="B36" s="338"/>
      <c r="C36" s="178" t="s">
        <v>77</v>
      </c>
      <c r="D36" s="190"/>
      <c r="E36" s="198"/>
      <c r="F36" s="180"/>
      <c r="G36" s="178" t="s">
        <v>78</v>
      </c>
      <c r="H36" s="181"/>
      <c r="I36" s="181">
        <v>10675</v>
      </c>
      <c r="J36" s="181">
        <v>11457</v>
      </c>
    </row>
    <row r="37" spans="1:10" ht="12.75">
      <c r="A37" s="22"/>
      <c r="B37" s="20"/>
      <c r="C37" s="20" t="s">
        <v>81</v>
      </c>
      <c r="D37" s="20"/>
      <c r="E37" s="20"/>
      <c r="F37" s="183"/>
      <c r="G37" s="20" t="s">
        <v>127</v>
      </c>
      <c r="H37" s="21"/>
      <c r="I37" s="21"/>
      <c r="J37" s="21"/>
    </row>
    <row r="38" spans="1:10" ht="12.75">
      <c r="A38" s="173"/>
      <c r="B38" s="173"/>
      <c r="C38" s="173"/>
      <c r="D38" s="173" t="s">
        <v>0</v>
      </c>
      <c r="E38" s="173"/>
      <c r="F38" s="175"/>
      <c r="G38" s="176" t="s">
        <v>325</v>
      </c>
      <c r="H38" s="177"/>
      <c r="I38" s="196"/>
      <c r="J38" s="196"/>
    </row>
    <row r="39" spans="1:10" ht="16.5" thickBot="1">
      <c r="A39" s="197"/>
      <c r="B39" s="338"/>
      <c r="C39" s="178" t="s">
        <v>81</v>
      </c>
      <c r="D39" s="190"/>
      <c r="E39" s="198"/>
      <c r="F39" s="180"/>
      <c r="G39" s="178" t="s">
        <v>82</v>
      </c>
      <c r="H39" s="181"/>
      <c r="I39" s="181"/>
      <c r="J39" s="181"/>
    </row>
    <row r="40" spans="1:10" ht="18.75" thickBot="1">
      <c r="A40" s="205"/>
      <c r="B40" s="206" t="s">
        <v>324</v>
      </c>
      <c r="C40" s="207"/>
      <c r="D40" s="207"/>
      <c r="E40" s="208"/>
      <c r="F40" s="464" t="s">
        <v>326</v>
      </c>
      <c r="G40" s="464"/>
      <c r="H40" s="469"/>
      <c r="I40" s="210">
        <v>10675</v>
      </c>
      <c r="J40" s="210">
        <v>11457</v>
      </c>
    </row>
    <row r="41" spans="1:10" ht="12.75">
      <c r="A41" s="18" t="s">
        <v>0</v>
      </c>
      <c r="E41" s="24"/>
      <c r="F41" s="1"/>
      <c r="G41" s="1" t="s">
        <v>27</v>
      </c>
      <c r="H41" s="1"/>
      <c r="I41" s="23"/>
      <c r="J41" s="23"/>
    </row>
    <row r="42" spans="1:10" ht="12.75">
      <c r="A42" s="18"/>
      <c r="B42" s="53" t="s">
        <v>1</v>
      </c>
      <c r="E42" s="24"/>
      <c r="F42" s="1"/>
      <c r="G42" s="453" t="s">
        <v>104</v>
      </c>
      <c r="H42" s="454"/>
      <c r="I42" s="23"/>
      <c r="J42" s="23"/>
    </row>
    <row r="43" spans="1:10" ht="12.75">
      <c r="A43" s="18"/>
      <c r="C43" t="s">
        <v>62</v>
      </c>
      <c r="E43" s="24"/>
      <c r="F43" s="1"/>
      <c r="G43" s="1" t="s">
        <v>208</v>
      </c>
      <c r="H43" s="1"/>
      <c r="I43" s="23"/>
      <c r="J43" s="23"/>
    </row>
    <row r="44" spans="1:10" ht="12.75">
      <c r="A44" s="173"/>
      <c r="B44" s="173"/>
      <c r="C44" s="173"/>
      <c r="D44" s="173" t="s">
        <v>0</v>
      </c>
      <c r="E44" s="174"/>
      <c r="F44" s="175"/>
      <c r="G44" s="176" t="s">
        <v>50</v>
      </c>
      <c r="H44" s="177"/>
      <c r="I44" s="196">
        <v>1995</v>
      </c>
      <c r="J44" s="196">
        <v>1590</v>
      </c>
    </row>
    <row r="45" spans="1:10" ht="12.75">
      <c r="A45" s="211"/>
      <c r="B45" s="340"/>
      <c r="C45" s="211"/>
      <c r="D45" s="211" t="s">
        <v>1</v>
      </c>
      <c r="E45" s="211"/>
      <c r="F45" s="211"/>
      <c r="G45" s="470" t="s">
        <v>61</v>
      </c>
      <c r="H45" s="466"/>
      <c r="I45" s="212">
        <f>I46+I49+I51+I55+I50</f>
        <v>270928</v>
      </c>
      <c r="J45" s="212">
        <f>J46+J49+J51+J55+J50</f>
        <v>262569</v>
      </c>
    </row>
    <row r="46" spans="1:10" ht="12.75">
      <c r="A46" s="173"/>
      <c r="B46" s="173"/>
      <c r="C46" s="173"/>
      <c r="D46" s="173"/>
      <c r="E46" s="52">
        <v>39115</v>
      </c>
      <c r="F46" s="175"/>
      <c r="G46" s="465" t="s">
        <v>24</v>
      </c>
      <c r="H46" s="466"/>
      <c r="I46" s="21">
        <v>65000</v>
      </c>
      <c r="J46" s="21">
        <v>72000</v>
      </c>
    </row>
    <row r="47" spans="1:10" ht="12.75">
      <c r="A47" s="18"/>
      <c r="E47" s="24"/>
      <c r="F47" s="183" t="s">
        <v>151</v>
      </c>
      <c r="G47" s="20" t="s">
        <v>51</v>
      </c>
      <c r="H47" s="21"/>
      <c r="I47" s="23">
        <v>15000</v>
      </c>
      <c r="J47" s="23">
        <v>15000</v>
      </c>
    </row>
    <row r="48" spans="1:10" ht="12.75">
      <c r="A48" s="18"/>
      <c r="E48" s="24"/>
      <c r="F48" s="183" t="s">
        <v>152</v>
      </c>
      <c r="G48" s="20" t="s">
        <v>52</v>
      </c>
      <c r="H48" s="21"/>
      <c r="I48" s="23">
        <v>50000</v>
      </c>
      <c r="J48" s="23">
        <v>57000</v>
      </c>
    </row>
    <row r="49" spans="1:10" ht="12.75">
      <c r="A49" s="18"/>
      <c r="C49" s="53"/>
      <c r="D49" s="53"/>
      <c r="E49" s="52">
        <v>39116</v>
      </c>
      <c r="F49" s="183"/>
      <c r="G49" s="20" t="s">
        <v>54</v>
      </c>
      <c r="H49" s="21"/>
      <c r="I49" s="213">
        <v>0</v>
      </c>
      <c r="J49" s="213"/>
    </row>
    <row r="50" spans="1:10" ht="12.75">
      <c r="A50" s="18"/>
      <c r="C50" s="53"/>
      <c r="D50" s="53"/>
      <c r="E50" s="52"/>
      <c r="F50" s="183" t="s">
        <v>327</v>
      </c>
      <c r="G50" s="214" t="s">
        <v>328</v>
      </c>
      <c r="H50" s="21"/>
      <c r="I50" s="213">
        <v>0</v>
      </c>
      <c r="J50" s="213"/>
    </row>
    <row r="51" spans="1:10" ht="12.75">
      <c r="A51" s="18"/>
      <c r="C51" s="53"/>
      <c r="D51" s="53"/>
      <c r="E51" s="52">
        <v>39117</v>
      </c>
      <c r="F51" s="183"/>
      <c r="G51" s="20" t="s">
        <v>58</v>
      </c>
      <c r="H51" s="21"/>
      <c r="I51" s="21">
        <f>I52+I53+I54</f>
        <v>191135</v>
      </c>
      <c r="J51" s="21">
        <f>J52+J53+J54</f>
        <v>179413</v>
      </c>
    </row>
    <row r="52" spans="1:10" ht="12.75">
      <c r="A52" s="18"/>
      <c r="E52" s="24"/>
      <c r="F52" s="183" t="s">
        <v>153</v>
      </c>
      <c r="G52" s="20" t="s">
        <v>55</v>
      </c>
      <c r="H52" s="21"/>
      <c r="I52" s="23">
        <v>41029</v>
      </c>
      <c r="J52" s="23">
        <v>38858</v>
      </c>
    </row>
    <row r="53" spans="1:10" ht="12.75">
      <c r="A53" s="18"/>
      <c r="E53" s="24"/>
      <c r="F53" s="183" t="s">
        <v>154</v>
      </c>
      <c r="G53" s="20" t="s">
        <v>170</v>
      </c>
      <c r="H53" s="21"/>
      <c r="I53" s="23">
        <v>125106</v>
      </c>
      <c r="J53" s="23">
        <v>115555</v>
      </c>
    </row>
    <row r="54" spans="1:10" ht="12.75">
      <c r="A54" s="18"/>
      <c r="E54" s="24"/>
      <c r="F54" s="183" t="s">
        <v>155</v>
      </c>
      <c r="G54" s="20" t="s">
        <v>56</v>
      </c>
      <c r="H54" s="21"/>
      <c r="I54" s="23">
        <v>25000</v>
      </c>
      <c r="J54" s="23">
        <v>25000</v>
      </c>
    </row>
    <row r="55" spans="1:10" ht="12.75">
      <c r="A55" s="18"/>
      <c r="C55" s="53"/>
      <c r="D55" s="53"/>
      <c r="E55" s="52">
        <v>39118</v>
      </c>
      <c r="F55" s="183"/>
      <c r="G55" s="20" t="s">
        <v>60</v>
      </c>
      <c r="H55" s="21"/>
      <c r="I55" s="213">
        <v>14793</v>
      </c>
      <c r="J55" s="213">
        <v>11156</v>
      </c>
    </row>
    <row r="56" spans="1:10" ht="16.5" thickBot="1">
      <c r="A56" s="197"/>
      <c r="B56" s="338"/>
      <c r="C56" s="178" t="s">
        <v>62</v>
      </c>
      <c r="D56" s="190"/>
      <c r="E56" s="198"/>
      <c r="F56" s="180"/>
      <c r="G56" s="178" t="s">
        <v>63</v>
      </c>
      <c r="H56" s="181"/>
      <c r="I56" s="181">
        <f>I44+I45</f>
        <v>272923</v>
      </c>
      <c r="J56" s="181">
        <f>J44+J45</f>
        <v>264159</v>
      </c>
    </row>
    <row r="57" spans="1:10" ht="15.75">
      <c r="A57" s="22"/>
      <c r="B57" s="20"/>
      <c r="C57" s="1" t="s">
        <v>68</v>
      </c>
      <c r="D57" s="1"/>
      <c r="E57" s="215"/>
      <c r="F57" s="216"/>
      <c r="G57" s="20" t="s">
        <v>329</v>
      </c>
      <c r="H57" s="36"/>
      <c r="I57" s="172"/>
      <c r="J57" s="172"/>
    </row>
    <row r="58" spans="1:10" ht="15">
      <c r="A58" s="176"/>
      <c r="B58" s="176"/>
      <c r="C58" s="176"/>
      <c r="D58" s="176" t="s">
        <v>0</v>
      </c>
      <c r="E58" s="185"/>
      <c r="F58" s="217"/>
      <c r="G58" s="218" t="s">
        <v>67</v>
      </c>
      <c r="H58" s="193"/>
      <c r="I58" s="193">
        <f>I59+I60+I61+I62+I63</f>
        <v>202462</v>
      </c>
      <c r="J58" s="193">
        <f>J59+J60+J61+J62+J63</f>
        <v>199750</v>
      </c>
    </row>
    <row r="59" spans="1:10" ht="12.75">
      <c r="A59" s="18"/>
      <c r="E59" s="24">
        <v>39083</v>
      </c>
      <c r="F59" s="183"/>
      <c r="G59" s="20" t="s">
        <v>330</v>
      </c>
      <c r="H59" s="21"/>
      <c r="I59" s="23">
        <v>201888</v>
      </c>
      <c r="J59" s="23">
        <v>198145</v>
      </c>
    </row>
    <row r="60" spans="1:10" ht="12.75">
      <c r="A60" s="18"/>
      <c r="E60" s="24">
        <v>39084</v>
      </c>
      <c r="F60" s="183"/>
      <c r="G60" s="20" t="s">
        <v>331</v>
      </c>
      <c r="H60" s="21"/>
      <c r="I60" s="23">
        <v>555</v>
      </c>
      <c r="J60" s="23">
        <v>555</v>
      </c>
    </row>
    <row r="61" spans="1:10" ht="12.75">
      <c r="A61" s="18"/>
      <c r="E61" s="24">
        <v>39085</v>
      </c>
      <c r="F61" s="183"/>
      <c r="G61" s="20" t="s">
        <v>66</v>
      </c>
      <c r="H61" s="21"/>
      <c r="I61" s="23">
        <v>19</v>
      </c>
      <c r="J61" s="23">
        <v>1050</v>
      </c>
    </row>
    <row r="62" spans="1:10" ht="12.75">
      <c r="A62" s="18"/>
      <c r="E62" s="24">
        <v>39086</v>
      </c>
      <c r="F62" s="183"/>
      <c r="G62" s="20" t="s">
        <v>332</v>
      </c>
      <c r="H62" s="21"/>
      <c r="I62" s="23"/>
      <c r="J62" s="23"/>
    </row>
    <row r="63" spans="1:10" ht="12.75">
      <c r="A63" s="18"/>
      <c r="E63" s="24">
        <v>39087</v>
      </c>
      <c r="F63" s="183"/>
      <c r="G63" s="214" t="s">
        <v>333</v>
      </c>
      <c r="H63" s="21"/>
      <c r="I63" s="23"/>
      <c r="J63" s="23"/>
    </row>
    <row r="64" spans="1:10" ht="16.5" thickBot="1">
      <c r="A64" s="197"/>
      <c r="B64" s="338"/>
      <c r="C64" s="178" t="s">
        <v>68</v>
      </c>
      <c r="D64" s="190"/>
      <c r="E64" s="198"/>
      <c r="F64" s="180"/>
      <c r="G64" s="467" t="s">
        <v>69</v>
      </c>
      <c r="H64" s="468"/>
      <c r="I64" s="181">
        <f>I58</f>
        <v>202462</v>
      </c>
      <c r="J64" s="181">
        <f>J58</f>
        <v>199750</v>
      </c>
    </row>
    <row r="65" spans="1:10" ht="12.75">
      <c r="A65" s="22"/>
      <c r="B65" s="20"/>
      <c r="C65" s="20" t="s">
        <v>77</v>
      </c>
      <c r="D65" s="20"/>
      <c r="E65" s="182"/>
      <c r="F65" s="183"/>
      <c r="G65" s="20" t="s">
        <v>149</v>
      </c>
      <c r="H65" s="21"/>
      <c r="I65" s="21"/>
      <c r="J65" s="21"/>
    </row>
    <row r="66" spans="1:10" ht="12.75">
      <c r="A66" s="22"/>
      <c r="B66" s="20"/>
      <c r="C66" s="219"/>
      <c r="D66" s="189" t="s">
        <v>0</v>
      </c>
      <c r="E66" s="220"/>
      <c r="F66" s="221"/>
      <c r="G66" s="189" t="s">
        <v>150</v>
      </c>
      <c r="H66" s="222"/>
      <c r="I66" s="222">
        <v>5939</v>
      </c>
      <c r="J66" s="222">
        <v>4661</v>
      </c>
    </row>
    <row r="67" spans="1:10" ht="16.5" thickBot="1">
      <c r="A67" s="197"/>
      <c r="B67" s="338"/>
      <c r="C67" s="178" t="s">
        <v>334</v>
      </c>
      <c r="D67" s="190"/>
      <c r="E67" s="198"/>
      <c r="F67" s="180"/>
      <c r="G67" s="178" t="s">
        <v>156</v>
      </c>
      <c r="H67" s="181"/>
      <c r="I67" s="181">
        <v>5939</v>
      </c>
      <c r="J67" s="181">
        <v>4661</v>
      </c>
    </row>
    <row r="68" spans="1:10" ht="12.75">
      <c r="A68" s="22"/>
      <c r="B68" s="20"/>
      <c r="C68" s="20" t="s">
        <v>81</v>
      </c>
      <c r="D68" s="20"/>
      <c r="E68" s="20"/>
      <c r="F68" s="183"/>
      <c r="G68" s="20" t="s">
        <v>127</v>
      </c>
      <c r="H68" s="21"/>
      <c r="I68" s="21"/>
      <c r="J68" s="21"/>
    </row>
    <row r="69" spans="1:10" ht="12.75">
      <c r="A69" s="173"/>
      <c r="B69" s="173"/>
      <c r="C69" s="173"/>
      <c r="D69" s="173" t="s">
        <v>0</v>
      </c>
      <c r="E69" s="173"/>
      <c r="F69" s="175"/>
      <c r="G69" s="176" t="s">
        <v>79</v>
      </c>
      <c r="H69" s="177"/>
      <c r="I69" s="196"/>
      <c r="J69" s="196"/>
    </row>
    <row r="70" spans="1:10" ht="12.75">
      <c r="A70" s="173"/>
      <c r="B70" s="173"/>
      <c r="C70" s="173"/>
      <c r="D70" s="173" t="s">
        <v>1</v>
      </c>
      <c r="E70" s="173"/>
      <c r="F70" s="175"/>
      <c r="G70" s="176" t="s">
        <v>80</v>
      </c>
      <c r="H70" s="177"/>
      <c r="I70" s="196">
        <v>0</v>
      </c>
      <c r="J70" s="196"/>
    </row>
    <row r="71" spans="1:10" ht="16.5" thickBot="1">
      <c r="A71" s="197"/>
      <c r="B71" s="338"/>
      <c r="C71" s="178" t="s">
        <v>81</v>
      </c>
      <c r="D71" s="190"/>
      <c r="E71" s="198"/>
      <c r="F71" s="180"/>
      <c r="G71" s="178" t="s">
        <v>82</v>
      </c>
      <c r="H71" s="181"/>
      <c r="I71" s="181">
        <f>SUM(I70:I70)</f>
        <v>0</v>
      </c>
      <c r="J71" s="181"/>
    </row>
    <row r="72" spans="1:10" ht="12.75">
      <c r="A72" s="22"/>
      <c r="B72" s="20"/>
      <c r="C72" s="20" t="s">
        <v>88</v>
      </c>
      <c r="D72" s="20"/>
      <c r="E72" s="182"/>
      <c r="F72" s="183"/>
      <c r="G72" s="20" t="s">
        <v>243</v>
      </c>
      <c r="H72" s="21"/>
      <c r="I72" s="21"/>
      <c r="J72" s="21"/>
    </row>
    <row r="73" spans="1:10" ht="12.75">
      <c r="A73" s="173"/>
      <c r="B73" s="173"/>
      <c r="C73" s="173"/>
      <c r="D73" s="173" t="s">
        <v>0</v>
      </c>
      <c r="E73" s="174"/>
      <c r="F73" s="175"/>
      <c r="G73" s="176" t="s">
        <v>87</v>
      </c>
      <c r="H73" s="177"/>
      <c r="I73" s="196"/>
      <c r="J73" s="196"/>
    </row>
    <row r="74" spans="1:10" ht="16.5" thickBot="1">
      <c r="A74" s="178"/>
      <c r="B74" s="338"/>
      <c r="C74" s="194" t="s">
        <v>88</v>
      </c>
      <c r="D74" s="224"/>
      <c r="E74" s="225"/>
      <c r="F74" s="226"/>
      <c r="G74" s="194" t="s">
        <v>89</v>
      </c>
      <c r="H74" s="227"/>
      <c r="I74" s="227">
        <v>0</v>
      </c>
      <c r="J74" s="227"/>
    </row>
    <row r="75" spans="1:10" ht="18.75" thickBot="1">
      <c r="A75" s="205"/>
      <c r="B75" s="206" t="s">
        <v>1</v>
      </c>
      <c r="C75" s="207"/>
      <c r="D75" s="207"/>
      <c r="E75" s="208"/>
      <c r="F75" s="464" t="s">
        <v>335</v>
      </c>
      <c r="G75" s="464"/>
      <c r="H75" s="469"/>
      <c r="I75" s="209">
        <f>I56+I64+I71+I74+I67</f>
        <v>481324</v>
      </c>
      <c r="J75" s="209">
        <f>J56+J64+J71+J74+J67</f>
        <v>468570</v>
      </c>
    </row>
    <row r="76" spans="1:10" ht="12.75">
      <c r="A76" s="18" t="s">
        <v>0</v>
      </c>
      <c r="E76" s="24"/>
      <c r="F76" s="1"/>
      <c r="G76" s="1" t="s">
        <v>27</v>
      </c>
      <c r="H76" s="1"/>
      <c r="I76" s="23"/>
      <c r="J76" s="23"/>
    </row>
    <row r="77" spans="1:10" ht="12.75">
      <c r="A77" s="18"/>
      <c r="B77" s="53" t="s">
        <v>7</v>
      </c>
      <c r="E77" s="24"/>
      <c r="F77" s="1"/>
      <c r="G77" s="453" t="s">
        <v>311</v>
      </c>
      <c r="H77" s="454"/>
      <c r="I77" s="23"/>
      <c r="J77" s="23"/>
    </row>
    <row r="78" spans="1:10" ht="12.75">
      <c r="A78" s="18"/>
      <c r="C78" t="s">
        <v>62</v>
      </c>
      <c r="E78" s="24"/>
      <c r="F78" s="1"/>
      <c r="G78" s="1" t="s">
        <v>208</v>
      </c>
      <c r="H78" s="1"/>
      <c r="I78" s="23">
        <v>20</v>
      </c>
      <c r="J78" s="23">
        <v>15</v>
      </c>
    </row>
    <row r="79" spans="1:10" ht="12.75">
      <c r="A79" s="173"/>
      <c r="B79" s="173"/>
      <c r="C79" s="173"/>
      <c r="D79" s="173" t="s">
        <v>0</v>
      </c>
      <c r="E79" s="174"/>
      <c r="F79" s="175"/>
      <c r="G79" s="176" t="s">
        <v>50</v>
      </c>
      <c r="H79" s="177"/>
      <c r="I79" s="196"/>
      <c r="J79" s="196"/>
    </row>
    <row r="80" spans="1:10" ht="16.5" thickBot="1">
      <c r="A80" s="197"/>
      <c r="B80" s="338"/>
      <c r="C80" s="178" t="s">
        <v>62</v>
      </c>
      <c r="D80" s="190"/>
      <c r="E80" s="198"/>
      <c r="F80" s="180"/>
      <c r="G80" s="178" t="s">
        <v>63</v>
      </c>
      <c r="H80" s="181"/>
      <c r="I80" s="181">
        <v>20</v>
      </c>
      <c r="J80" s="181">
        <v>15</v>
      </c>
    </row>
    <row r="81" spans="1:10" ht="12.75">
      <c r="A81" s="22"/>
      <c r="B81" s="20"/>
      <c r="C81" s="20" t="s">
        <v>77</v>
      </c>
      <c r="D81" s="20"/>
      <c r="E81" s="182"/>
      <c r="F81" s="183"/>
      <c r="G81" s="20" t="s">
        <v>149</v>
      </c>
      <c r="H81" s="21"/>
      <c r="I81" s="21"/>
      <c r="J81" s="21"/>
    </row>
    <row r="82" spans="1:10" ht="12.75">
      <c r="A82" s="22"/>
      <c r="B82" s="20"/>
      <c r="C82" s="219"/>
      <c r="D82" s="189" t="s">
        <v>0</v>
      </c>
      <c r="E82" s="220"/>
      <c r="F82" s="221"/>
      <c r="G82" s="189" t="s">
        <v>150</v>
      </c>
      <c r="H82" s="222"/>
      <c r="I82" s="222">
        <v>855</v>
      </c>
      <c r="J82" s="222">
        <v>855</v>
      </c>
    </row>
    <row r="83" spans="1:10" ht="16.5" thickBot="1">
      <c r="A83" s="197"/>
      <c r="B83" s="338"/>
      <c r="C83" s="178" t="s">
        <v>334</v>
      </c>
      <c r="D83" s="190"/>
      <c r="E83" s="198"/>
      <c r="F83" s="180"/>
      <c r="G83" s="178" t="s">
        <v>156</v>
      </c>
      <c r="H83" s="181"/>
      <c r="I83" s="181">
        <v>855</v>
      </c>
      <c r="J83" s="181">
        <v>855</v>
      </c>
    </row>
    <row r="84" spans="1:10" ht="12.75">
      <c r="A84" s="22"/>
      <c r="B84" s="20"/>
      <c r="C84" s="20" t="s">
        <v>81</v>
      </c>
      <c r="D84" s="20"/>
      <c r="E84" s="20"/>
      <c r="F84" s="183"/>
      <c r="G84" s="20" t="s">
        <v>127</v>
      </c>
      <c r="H84" s="21"/>
      <c r="I84" s="21"/>
      <c r="J84" s="21"/>
    </row>
    <row r="85" spans="1:10" ht="12.75">
      <c r="A85" s="173"/>
      <c r="B85" s="173"/>
      <c r="C85" s="173"/>
      <c r="D85" s="173" t="s">
        <v>0</v>
      </c>
      <c r="E85" s="173"/>
      <c r="F85" s="175"/>
      <c r="G85" s="176" t="s">
        <v>325</v>
      </c>
      <c r="H85" s="177"/>
      <c r="I85" s="196"/>
      <c r="J85" s="196"/>
    </row>
    <row r="86" spans="1:10" ht="16.5" thickBot="1">
      <c r="A86" s="197"/>
      <c r="B86" s="338"/>
      <c r="C86" s="178" t="s">
        <v>81</v>
      </c>
      <c r="D86" s="190"/>
      <c r="E86" s="198"/>
      <c r="F86" s="180"/>
      <c r="G86" s="178" t="s">
        <v>82</v>
      </c>
      <c r="H86" s="181"/>
      <c r="I86" s="181"/>
      <c r="J86" s="181"/>
    </row>
    <row r="87" spans="1:10" ht="12.75">
      <c r="A87" s="22"/>
      <c r="B87" s="20"/>
      <c r="C87" s="20" t="s">
        <v>88</v>
      </c>
      <c r="D87" s="20"/>
      <c r="E87" s="182"/>
      <c r="F87" s="183"/>
      <c r="G87" s="20" t="s">
        <v>243</v>
      </c>
      <c r="H87" s="21"/>
      <c r="I87" s="21"/>
      <c r="J87" s="21"/>
    </row>
    <row r="88" spans="1:10" ht="12.75">
      <c r="A88" s="173"/>
      <c r="B88" s="173"/>
      <c r="C88" s="173"/>
      <c r="D88" s="173" t="s">
        <v>0</v>
      </c>
      <c r="E88" s="174"/>
      <c r="F88" s="175"/>
      <c r="G88" s="176" t="s">
        <v>418</v>
      </c>
      <c r="H88" s="177"/>
      <c r="I88" s="196">
        <v>300</v>
      </c>
      <c r="J88" s="196">
        <v>246</v>
      </c>
    </row>
    <row r="89" spans="1:10" ht="16.5" thickBot="1">
      <c r="A89" s="178"/>
      <c r="B89" s="338"/>
      <c r="C89" s="194" t="s">
        <v>88</v>
      </c>
      <c r="D89" s="224"/>
      <c r="E89" s="225"/>
      <c r="F89" s="226"/>
      <c r="G89" s="194" t="s">
        <v>89</v>
      </c>
      <c r="H89" s="227"/>
      <c r="I89" s="227">
        <v>300</v>
      </c>
      <c r="J89" s="227">
        <v>246</v>
      </c>
    </row>
    <row r="90" spans="1:10" ht="18.75" thickBot="1">
      <c r="A90" s="205"/>
      <c r="B90" s="206" t="s">
        <v>7</v>
      </c>
      <c r="C90" s="207"/>
      <c r="D90" s="207"/>
      <c r="E90" s="208"/>
      <c r="F90" s="464" t="s">
        <v>336</v>
      </c>
      <c r="G90" s="464"/>
      <c r="H90" s="469"/>
      <c r="I90" s="210">
        <f>I80+I83+I89</f>
        <v>1175</v>
      </c>
      <c r="J90" s="210">
        <f>J80+J83+J89</f>
        <v>1116</v>
      </c>
    </row>
    <row r="91" spans="1:10" ht="12.75">
      <c r="A91" s="18" t="s">
        <v>0</v>
      </c>
      <c r="E91" s="24"/>
      <c r="F91" s="1"/>
      <c r="G91" s="1" t="s">
        <v>27</v>
      </c>
      <c r="H91" s="1"/>
      <c r="I91" s="23"/>
      <c r="J91" s="23"/>
    </row>
    <row r="92" spans="1:10" ht="12.75">
      <c r="A92" s="18"/>
      <c r="B92" s="53" t="s">
        <v>157</v>
      </c>
      <c r="E92" s="24"/>
      <c r="F92" s="1"/>
      <c r="G92" s="453" t="s">
        <v>308</v>
      </c>
      <c r="H92" s="454"/>
      <c r="I92" s="23"/>
      <c r="J92" s="23"/>
    </row>
    <row r="93" spans="1:10" ht="12.75">
      <c r="A93" s="18"/>
      <c r="C93" t="s">
        <v>62</v>
      </c>
      <c r="E93" s="24"/>
      <c r="F93" s="1"/>
      <c r="G93" s="1" t="s">
        <v>208</v>
      </c>
      <c r="H93" s="1"/>
      <c r="I93" s="23"/>
      <c r="J93" s="23"/>
    </row>
    <row r="94" spans="1:10" ht="12.75">
      <c r="A94" s="173"/>
      <c r="B94" s="173"/>
      <c r="C94" s="173"/>
      <c r="D94" s="173" t="s">
        <v>0</v>
      </c>
      <c r="E94" s="174"/>
      <c r="F94" s="175"/>
      <c r="G94" s="176" t="s">
        <v>50</v>
      </c>
      <c r="H94" s="177"/>
      <c r="I94" s="196">
        <v>3701</v>
      </c>
      <c r="J94" s="196">
        <v>3701</v>
      </c>
    </row>
    <row r="95" spans="1:10" ht="16.5" thickBot="1">
      <c r="A95" s="197"/>
      <c r="B95" s="338"/>
      <c r="C95" s="178" t="s">
        <v>62</v>
      </c>
      <c r="D95" s="190"/>
      <c r="E95" s="198"/>
      <c r="F95" s="180"/>
      <c r="G95" s="178" t="s">
        <v>63</v>
      </c>
      <c r="H95" s="181"/>
      <c r="I95" s="181">
        <v>3701</v>
      </c>
      <c r="J95" s="181">
        <v>3701</v>
      </c>
    </row>
    <row r="96" spans="1:10" ht="15.75">
      <c r="A96" s="22"/>
      <c r="B96" s="20"/>
      <c r="C96" s="20" t="s">
        <v>77</v>
      </c>
      <c r="D96" s="1"/>
      <c r="E96" s="215"/>
      <c r="F96" s="216"/>
      <c r="G96" s="20" t="s">
        <v>149</v>
      </c>
      <c r="H96" s="21"/>
      <c r="I96" s="36"/>
      <c r="J96" s="36"/>
    </row>
    <row r="97" spans="1:10" ht="15.75">
      <c r="A97" s="22"/>
      <c r="B97" s="20"/>
      <c r="C97" s="184"/>
      <c r="D97" s="176" t="s">
        <v>0</v>
      </c>
      <c r="E97" s="215"/>
      <c r="F97" s="216"/>
      <c r="G97" s="176" t="s">
        <v>150</v>
      </c>
      <c r="H97" s="177"/>
      <c r="I97" s="36"/>
      <c r="J97" s="36"/>
    </row>
    <row r="98" spans="1:10" ht="16.5" thickBot="1">
      <c r="A98" s="197"/>
      <c r="B98" s="338"/>
      <c r="C98" s="178" t="s">
        <v>77</v>
      </c>
      <c r="D98" s="190"/>
      <c r="E98" s="198"/>
      <c r="F98" s="180"/>
      <c r="G98" s="178" t="s">
        <v>78</v>
      </c>
      <c r="H98" s="181"/>
      <c r="I98" s="181">
        <v>0</v>
      </c>
      <c r="J98" s="181"/>
    </row>
    <row r="99" spans="1:10" ht="12.75">
      <c r="A99" s="22"/>
      <c r="B99" s="20"/>
      <c r="C99" s="20" t="s">
        <v>81</v>
      </c>
      <c r="D99" s="20"/>
      <c r="E99" s="20"/>
      <c r="F99" s="183"/>
      <c r="G99" s="20" t="s">
        <v>127</v>
      </c>
      <c r="H99" s="21"/>
      <c r="I99" s="21"/>
      <c r="J99" s="21"/>
    </row>
    <row r="100" spans="1:10" ht="12.75">
      <c r="A100" s="173"/>
      <c r="B100" s="173"/>
      <c r="C100" s="173"/>
      <c r="D100" s="173" t="s">
        <v>0</v>
      </c>
      <c r="E100" s="173"/>
      <c r="F100" s="175"/>
      <c r="G100" s="176" t="s">
        <v>325</v>
      </c>
      <c r="H100" s="177"/>
      <c r="I100" s="196"/>
      <c r="J100" s="196"/>
    </row>
    <row r="101" spans="1:10" ht="12.75">
      <c r="A101" s="173"/>
      <c r="B101" s="173"/>
      <c r="C101" s="173"/>
      <c r="D101" s="173" t="s">
        <v>1</v>
      </c>
      <c r="E101" s="173"/>
      <c r="F101" s="175"/>
      <c r="G101" s="176" t="s">
        <v>337</v>
      </c>
      <c r="H101" s="177"/>
      <c r="I101" s="196"/>
      <c r="J101" s="196"/>
    </row>
    <row r="102" spans="1:10" ht="16.5" thickBot="1">
      <c r="A102" s="197"/>
      <c r="B102" s="338"/>
      <c r="C102" s="178" t="s">
        <v>81</v>
      </c>
      <c r="D102" s="190"/>
      <c r="E102" s="198"/>
      <c r="F102" s="180"/>
      <c r="G102" s="178" t="s">
        <v>82</v>
      </c>
      <c r="H102" s="181"/>
      <c r="I102" s="181">
        <f>SUM(I100)</f>
        <v>0</v>
      </c>
      <c r="J102" s="181"/>
    </row>
    <row r="103" spans="1:10" s="53" customFormat="1" ht="12.75">
      <c r="A103" s="20"/>
      <c r="B103" s="20"/>
      <c r="C103" s="20" t="s">
        <v>88</v>
      </c>
      <c r="D103" s="20"/>
      <c r="E103" s="182"/>
      <c r="F103" s="183"/>
      <c r="G103" s="20" t="s">
        <v>243</v>
      </c>
      <c r="H103" s="21"/>
      <c r="I103" s="21"/>
      <c r="J103" s="21"/>
    </row>
    <row r="104" spans="1:10" ht="12.75">
      <c r="A104" s="173"/>
      <c r="B104" s="173"/>
      <c r="C104" s="173"/>
      <c r="D104" s="173" t="s">
        <v>0</v>
      </c>
      <c r="E104" s="174"/>
      <c r="F104" s="175"/>
      <c r="G104" s="176" t="s">
        <v>87</v>
      </c>
      <c r="H104" s="177"/>
      <c r="I104" s="196"/>
      <c r="J104" s="196">
        <v>1250</v>
      </c>
    </row>
    <row r="105" spans="1:10" ht="16.5" thickBot="1">
      <c r="A105" s="178"/>
      <c r="B105" s="338"/>
      <c r="C105" s="194" t="s">
        <v>88</v>
      </c>
      <c r="D105" s="224"/>
      <c r="E105" s="225"/>
      <c r="F105" s="226"/>
      <c r="G105" s="194" t="s">
        <v>89</v>
      </c>
      <c r="H105" s="227"/>
      <c r="I105" s="228"/>
      <c r="J105" s="181">
        <v>1250</v>
      </c>
    </row>
    <row r="106" spans="1:10" ht="18.75" thickBot="1">
      <c r="A106" s="205"/>
      <c r="B106" s="206" t="s">
        <v>157</v>
      </c>
      <c r="C106" s="207"/>
      <c r="D106" s="207"/>
      <c r="E106" s="208"/>
      <c r="F106" s="471" t="s">
        <v>338</v>
      </c>
      <c r="G106" s="471"/>
      <c r="H106" s="472"/>
      <c r="I106" s="209">
        <f>I95+I102+I105+I98</f>
        <v>3701</v>
      </c>
      <c r="J106" s="209">
        <f>J95+J102+J105+J98</f>
        <v>4951</v>
      </c>
    </row>
    <row r="107" spans="1:10" s="295" customFormat="1" ht="12.75">
      <c r="A107" s="33" t="s">
        <v>0</v>
      </c>
      <c r="B107" s="33"/>
      <c r="C107" s="214"/>
      <c r="D107" s="214"/>
      <c r="E107" s="297"/>
      <c r="F107" s="41"/>
      <c r="G107" s="1" t="s">
        <v>27</v>
      </c>
      <c r="H107" s="298"/>
      <c r="I107" s="284"/>
      <c r="J107" s="284"/>
    </row>
    <row r="108" spans="1:10" ht="12.75">
      <c r="A108" s="18"/>
      <c r="B108" s="53" t="s">
        <v>2</v>
      </c>
      <c r="E108" s="24"/>
      <c r="F108" s="1"/>
      <c r="G108" s="453" t="s">
        <v>309</v>
      </c>
      <c r="H108" s="475"/>
      <c r="I108" s="23"/>
      <c r="J108" s="23"/>
    </row>
    <row r="109" spans="1:10" ht="12.75">
      <c r="A109" s="18"/>
      <c r="C109" t="s">
        <v>62</v>
      </c>
      <c r="E109" s="24"/>
      <c r="F109" s="1"/>
      <c r="G109" s="1" t="s">
        <v>208</v>
      </c>
      <c r="H109" s="1"/>
      <c r="I109" s="23"/>
      <c r="J109" s="23"/>
    </row>
    <row r="110" spans="1:10" ht="12.75">
      <c r="A110" s="173"/>
      <c r="B110" s="173"/>
      <c r="C110" s="173"/>
      <c r="D110" s="173" t="s">
        <v>0</v>
      </c>
      <c r="E110" s="174"/>
      <c r="F110" s="175"/>
      <c r="G110" s="176" t="s">
        <v>50</v>
      </c>
      <c r="H110" s="177"/>
      <c r="I110" s="196">
        <v>1713</v>
      </c>
      <c r="J110" s="196">
        <v>1713</v>
      </c>
    </row>
    <row r="111" spans="1:10" ht="16.5" thickBot="1">
      <c r="A111" s="197"/>
      <c r="B111" s="338"/>
      <c r="C111" s="178" t="s">
        <v>62</v>
      </c>
      <c r="D111" s="190"/>
      <c r="E111" s="198"/>
      <c r="F111" s="180"/>
      <c r="G111" s="178" t="s">
        <v>63</v>
      </c>
      <c r="H111" s="181"/>
      <c r="I111" s="181">
        <v>1713</v>
      </c>
      <c r="J111" s="181">
        <v>1713</v>
      </c>
    </row>
    <row r="112" spans="1:10" ht="12.75">
      <c r="A112" s="22"/>
      <c r="B112" s="20"/>
      <c r="C112" s="20" t="s">
        <v>77</v>
      </c>
      <c r="D112" s="20"/>
      <c r="E112" s="182"/>
      <c r="F112" s="183"/>
      <c r="G112" s="20" t="s">
        <v>149</v>
      </c>
      <c r="H112" s="21"/>
      <c r="I112" s="21"/>
      <c r="J112" s="21"/>
    </row>
    <row r="113" spans="1:10" ht="12.75">
      <c r="A113" s="176"/>
      <c r="B113" s="176"/>
      <c r="C113" s="176"/>
      <c r="D113" s="176" t="s">
        <v>0</v>
      </c>
      <c r="E113" s="185"/>
      <c r="F113" s="175"/>
      <c r="G113" s="176" t="s">
        <v>150</v>
      </c>
      <c r="H113" s="177"/>
      <c r="I113" s="177"/>
      <c r="J113" s="177"/>
    </row>
    <row r="114" spans="1:10" ht="16.5" thickBot="1">
      <c r="A114" s="197"/>
      <c r="B114" s="338"/>
      <c r="C114" s="178" t="s">
        <v>77</v>
      </c>
      <c r="D114" s="190"/>
      <c r="E114" s="198"/>
      <c r="F114" s="180"/>
      <c r="G114" s="178" t="s">
        <v>78</v>
      </c>
      <c r="H114" s="181"/>
      <c r="I114" s="181">
        <v>0</v>
      </c>
      <c r="J114" s="181"/>
    </row>
    <row r="115" spans="1:10" ht="12.75">
      <c r="A115" s="22"/>
      <c r="B115" s="20"/>
      <c r="C115" s="20" t="s">
        <v>81</v>
      </c>
      <c r="D115" s="20"/>
      <c r="E115" s="20"/>
      <c r="F115" s="183"/>
      <c r="G115" s="20" t="s">
        <v>127</v>
      </c>
      <c r="H115" s="21"/>
      <c r="I115" s="21">
        <v>0</v>
      </c>
      <c r="J115" s="21"/>
    </row>
    <row r="116" spans="1:10" ht="12.75">
      <c r="A116" s="173"/>
      <c r="B116" s="173"/>
      <c r="C116" s="173"/>
      <c r="D116" s="173" t="s">
        <v>0</v>
      </c>
      <c r="E116" s="173"/>
      <c r="F116" s="175"/>
      <c r="G116" s="176" t="s">
        <v>325</v>
      </c>
      <c r="H116" s="177"/>
      <c r="I116" s="196"/>
      <c r="J116" s="196"/>
    </row>
    <row r="117" spans="1:10" ht="16.5" thickBot="1">
      <c r="A117" s="197"/>
      <c r="B117" s="338"/>
      <c r="C117" s="178" t="s">
        <v>81</v>
      </c>
      <c r="D117" s="190"/>
      <c r="E117" s="198"/>
      <c r="F117" s="180"/>
      <c r="G117" s="178" t="s">
        <v>82</v>
      </c>
      <c r="H117" s="181"/>
      <c r="I117" s="181">
        <v>0</v>
      </c>
      <c r="J117" s="181"/>
    </row>
    <row r="118" spans="1:10" ht="12.75">
      <c r="A118" s="22"/>
      <c r="B118" s="20"/>
      <c r="C118" s="20" t="s">
        <v>88</v>
      </c>
      <c r="D118" s="20"/>
      <c r="E118" s="182"/>
      <c r="F118" s="183"/>
      <c r="G118" s="20" t="s">
        <v>243</v>
      </c>
      <c r="H118" s="21"/>
      <c r="I118" s="21"/>
      <c r="J118" s="21"/>
    </row>
    <row r="119" spans="1:10" ht="12.75">
      <c r="A119" s="173"/>
      <c r="B119" s="173"/>
      <c r="C119" s="173"/>
      <c r="D119" s="173" t="s">
        <v>0</v>
      </c>
      <c r="E119" s="174"/>
      <c r="F119" s="175"/>
      <c r="G119" s="176" t="s">
        <v>87</v>
      </c>
      <c r="H119" s="177"/>
      <c r="I119" s="196">
        <v>0</v>
      </c>
      <c r="J119" s="196"/>
    </row>
    <row r="120" spans="1:10" ht="16.5" thickBot="1">
      <c r="A120" s="178"/>
      <c r="B120" s="338"/>
      <c r="C120" s="194" t="s">
        <v>88</v>
      </c>
      <c r="D120" s="224"/>
      <c r="E120" s="225"/>
      <c r="F120" s="226"/>
      <c r="G120" s="194" t="s">
        <v>89</v>
      </c>
      <c r="H120" s="227"/>
      <c r="I120" s="181">
        <v>0</v>
      </c>
      <c r="J120" s="181"/>
    </row>
    <row r="121" spans="1:10" ht="18.75" thickBot="1">
      <c r="A121" s="205"/>
      <c r="B121" s="206" t="s">
        <v>2</v>
      </c>
      <c r="C121" s="207"/>
      <c r="D121" s="207"/>
      <c r="E121" s="208"/>
      <c r="F121" s="464" t="s">
        <v>339</v>
      </c>
      <c r="G121" s="464"/>
      <c r="H121" s="469"/>
      <c r="I121" s="209">
        <f>I111+I114+I117+I120</f>
        <v>1713</v>
      </c>
      <c r="J121" s="209">
        <f>J111+J114+J117+J120</f>
        <v>1713</v>
      </c>
    </row>
    <row r="122" spans="1:10" ht="12.75">
      <c r="A122" s="18" t="s">
        <v>1</v>
      </c>
      <c r="E122" s="24"/>
      <c r="F122" s="1"/>
      <c r="G122" s="453" t="s">
        <v>340</v>
      </c>
      <c r="H122" s="475"/>
      <c r="I122" s="23"/>
      <c r="J122" s="23"/>
    </row>
    <row r="123" spans="1:10" ht="12.75">
      <c r="A123" s="18"/>
      <c r="C123" t="s">
        <v>62</v>
      </c>
      <c r="E123" s="24"/>
      <c r="F123" s="1"/>
      <c r="G123" s="1" t="s">
        <v>208</v>
      </c>
      <c r="H123" s="1"/>
      <c r="I123" s="23"/>
      <c r="J123" s="23"/>
    </row>
    <row r="124" spans="1:10" ht="12.75">
      <c r="A124" s="173"/>
      <c r="B124" s="173"/>
      <c r="C124" s="173"/>
      <c r="D124" s="173" t="s">
        <v>0</v>
      </c>
      <c r="E124" s="174"/>
      <c r="F124" s="175"/>
      <c r="G124" s="176" t="s">
        <v>50</v>
      </c>
      <c r="H124" s="177"/>
      <c r="I124" s="196">
        <v>11427</v>
      </c>
      <c r="J124" s="196">
        <v>11170</v>
      </c>
    </row>
    <row r="125" spans="1:10" ht="16.5" thickBot="1">
      <c r="A125" s="197"/>
      <c r="B125" s="338"/>
      <c r="C125" s="178" t="s">
        <v>62</v>
      </c>
      <c r="D125" s="190"/>
      <c r="E125" s="198"/>
      <c r="F125" s="180"/>
      <c r="G125" s="178" t="s">
        <v>63</v>
      </c>
      <c r="H125" s="181"/>
      <c r="I125" s="181">
        <v>11427</v>
      </c>
      <c r="J125" s="181">
        <v>11170</v>
      </c>
    </row>
    <row r="126" spans="1:10" ht="12.75">
      <c r="A126" s="22"/>
      <c r="B126" s="20"/>
      <c r="C126" s="20" t="s">
        <v>77</v>
      </c>
      <c r="D126" s="20"/>
      <c r="E126" s="182"/>
      <c r="F126" s="183"/>
      <c r="G126" s="20" t="s">
        <v>149</v>
      </c>
      <c r="H126" s="21"/>
      <c r="I126" s="21"/>
      <c r="J126" s="21"/>
    </row>
    <row r="127" spans="1:10" ht="15">
      <c r="A127" s="176"/>
      <c r="B127" s="176"/>
      <c r="C127" s="229"/>
      <c r="D127" s="176" t="s">
        <v>0</v>
      </c>
      <c r="E127" s="185"/>
      <c r="F127" s="217"/>
      <c r="G127" s="176" t="s">
        <v>150</v>
      </c>
      <c r="H127" s="177"/>
      <c r="I127" s="177"/>
      <c r="J127" s="177"/>
    </row>
    <row r="128" spans="1:10" ht="15">
      <c r="A128" s="176"/>
      <c r="B128" s="176"/>
      <c r="C128" s="229"/>
      <c r="D128" s="176" t="s">
        <v>1</v>
      </c>
      <c r="E128" s="185"/>
      <c r="F128" s="217"/>
      <c r="G128" s="176" t="s">
        <v>76</v>
      </c>
      <c r="H128" s="177"/>
      <c r="I128" s="177"/>
      <c r="J128" s="177"/>
    </row>
    <row r="129" spans="1:10" ht="16.5" thickBot="1">
      <c r="A129" s="197"/>
      <c r="B129" s="338"/>
      <c r="C129" s="178" t="s">
        <v>77</v>
      </c>
      <c r="D129" s="190"/>
      <c r="E129" s="198"/>
      <c r="F129" s="180"/>
      <c r="G129" s="178" t="s">
        <v>78</v>
      </c>
      <c r="H129" s="181"/>
      <c r="I129" s="181"/>
      <c r="J129" s="181"/>
    </row>
    <row r="130" spans="1:10" ht="12.75">
      <c r="A130" s="173"/>
      <c r="B130" s="173"/>
      <c r="C130" s="173"/>
      <c r="D130" s="173" t="s">
        <v>0</v>
      </c>
      <c r="E130" s="173"/>
      <c r="F130" s="175"/>
      <c r="G130" s="176" t="s">
        <v>325</v>
      </c>
      <c r="H130" s="177"/>
      <c r="I130" s="196">
        <v>0</v>
      </c>
      <c r="J130" s="196"/>
    </row>
    <row r="131" spans="1:10" ht="16.5" thickBot="1">
      <c r="A131" s="197"/>
      <c r="B131" s="338"/>
      <c r="C131" s="178" t="s">
        <v>81</v>
      </c>
      <c r="D131" s="190"/>
      <c r="E131" s="198"/>
      <c r="F131" s="180"/>
      <c r="G131" s="178" t="s">
        <v>82</v>
      </c>
      <c r="H131" s="181"/>
      <c r="I131" s="181">
        <v>0</v>
      </c>
      <c r="J131" s="181"/>
    </row>
    <row r="132" spans="1:10" ht="12.75">
      <c r="A132" s="22"/>
      <c r="B132" s="20"/>
      <c r="C132" s="20" t="s">
        <v>88</v>
      </c>
      <c r="D132" s="20"/>
      <c r="E132" s="182"/>
      <c r="F132" s="183"/>
      <c r="G132" s="20" t="s">
        <v>243</v>
      </c>
      <c r="H132" s="21"/>
      <c r="I132" s="21"/>
      <c r="J132" s="21"/>
    </row>
    <row r="133" spans="1:10" ht="12.75">
      <c r="A133" s="173"/>
      <c r="B133" s="173"/>
      <c r="C133" s="173"/>
      <c r="D133" s="173" t="s">
        <v>0</v>
      </c>
      <c r="E133" s="174"/>
      <c r="F133" s="175"/>
      <c r="G133" s="176" t="s">
        <v>87</v>
      </c>
      <c r="H133" s="177"/>
      <c r="I133" s="196"/>
      <c r="J133" s="196">
        <v>2070</v>
      </c>
    </row>
    <row r="134" spans="1:10" ht="16.5" thickBot="1">
      <c r="A134" s="178"/>
      <c r="B134" s="197"/>
      <c r="C134" s="178" t="s">
        <v>88</v>
      </c>
      <c r="D134" s="178"/>
      <c r="E134" s="179"/>
      <c r="F134" s="180"/>
      <c r="G134" s="473" t="s">
        <v>341</v>
      </c>
      <c r="H134" s="474"/>
      <c r="I134" s="181"/>
      <c r="J134" s="181">
        <v>2070</v>
      </c>
    </row>
    <row r="135" spans="1:10" ht="18.75" thickBot="1">
      <c r="A135" s="205" t="s">
        <v>1</v>
      </c>
      <c r="B135" s="206"/>
      <c r="C135" s="207"/>
      <c r="D135" s="207"/>
      <c r="E135" s="208"/>
      <c r="F135" s="464" t="s">
        <v>342</v>
      </c>
      <c r="G135" s="464"/>
      <c r="H135" s="469"/>
      <c r="I135" s="209">
        <f>I125+I129+I131+I134</f>
        <v>11427</v>
      </c>
      <c r="J135" s="209">
        <f>J125+J129+J131+J134</f>
        <v>13240</v>
      </c>
    </row>
    <row r="136" spans="1:10" ht="12.75">
      <c r="A136" s="18" t="s">
        <v>7</v>
      </c>
      <c r="E136" s="24"/>
      <c r="F136" s="1"/>
      <c r="G136" s="230" t="s">
        <v>158</v>
      </c>
      <c r="H136" s="230"/>
      <c r="I136" s="23"/>
      <c r="J136" s="23"/>
    </row>
    <row r="137" spans="1:10" ht="12.75">
      <c r="A137" s="18"/>
      <c r="C137" t="s">
        <v>62</v>
      </c>
      <c r="E137" s="24"/>
      <c r="F137" s="1"/>
      <c r="G137" s="1" t="s">
        <v>208</v>
      </c>
      <c r="H137" s="1"/>
      <c r="I137" s="23"/>
      <c r="J137" s="23"/>
    </row>
    <row r="138" spans="1:10" ht="12.75">
      <c r="A138" s="173"/>
      <c r="B138" s="173"/>
      <c r="C138" s="173"/>
      <c r="D138" s="173" t="s">
        <v>0</v>
      </c>
      <c r="E138" s="174"/>
      <c r="F138" s="175"/>
      <c r="G138" s="176" t="s">
        <v>50</v>
      </c>
      <c r="H138" s="177"/>
      <c r="I138" s="196">
        <v>142606</v>
      </c>
      <c r="J138" s="196">
        <v>140783</v>
      </c>
    </row>
    <row r="139" spans="1:10" ht="16.5" thickBot="1">
      <c r="A139" s="197"/>
      <c r="B139" s="338"/>
      <c r="C139" s="178" t="s">
        <v>62</v>
      </c>
      <c r="D139" s="190"/>
      <c r="E139" s="198"/>
      <c r="F139" s="180"/>
      <c r="G139" s="178" t="s">
        <v>63</v>
      </c>
      <c r="H139" s="181"/>
      <c r="I139" s="181">
        <v>142606</v>
      </c>
      <c r="J139" s="181">
        <v>140783</v>
      </c>
    </row>
    <row r="140" spans="1:10" ht="15">
      <c r="A140" s="22"/>
      <c r="B140" s="20"/>
      <c r="C140" s="20" t="s">
        <v>77</v>
      </c>
      <c r="D140" s="20"/>
      <c r="E140" s="182"/>
      <c r="F140" s="231"/>
      <c r="G140" s="20" t="s">
        <v>149</v>
      </c>
      <c r="H140" s="39"/>
      <c r="I140" s="21"/>
      <c r="J140" s="21"/>
    </row>
    <row r="141" spans="1:10" ht="15">
      <c r="A141" s="176"/>
      <c r="B141" s="176"/>
      <c r="C141" s="229"/>
      <c r="D141" s="176" t="s">
        <v>0</v>
      </c>
      <c r="E141" s="185"/>
      <c r="F141" s="217"/>
      <c r="G141" s="229" t="s">
        <v>150</v>
      </c>
      <c r="H141" s="193"/>
      <c r="I141" s="177">
        <v>0</v>
      </c>
      <c r="J141" s="177"/>
    </row>
    <row r="142" spans="1:10" ht="16.5" thickBot="1">
      <c r="A142" s="197"/>
      <c r="B142" s="338"/>
      <c r="C142" s="178" t="s">
        <v>77</v>
      </c>
      <c r="D142" s="190"/>
      <c r="E142" s="198"/>
      <c r="F142" s="180"/>
      <c r="G142" s="178" t="s">
        <v>78</v>
      </c>
      <c r="H142" s="181"/>
      <c r="I142" s="181">
        <v>0</v>
      </c>
      <c r="J142" s="181"/>
    </row>
    <row r="143" spans="1:10" ht="12.75">
      <c r="A143" s="22"/>
      <c r="B143" s="20"/>
      <c r="C143" s="20" t="s">
        <v>81</v>
      </c>
      <c r="D143" s="20"/>
      <c r="E143" s="20"/>
      <c r="F143" s="183"/>
      <c r="G143" s="20" t="s">
        <v>127</v>
      </c>
      <c r="H143" s="21"/>
      <c r="I143" s="21"/>
      <c r="J143" s="21"/>
    </row>
    <row r="144" spans="1:10" ht="12.75">
      <c r="A144" s="22"/>
      <c r="B144" s="20"/>
      <c r="C144" s="20"/>
      <c r="D144" s="232" t="s">
        <v>0</v>
      </c>
      <c r="E144" s="20"/>
      <c r="F144" s="183"/>
      <c r="G144" s="176" t="s">
        <v>325</v>
      </c>
      <c r="H144" s="177"/>
      <c r="I144" s="21">
        <v>0</v>
      </c>
      <c r="J144" s="21"/>
    </row>
    <row r="145" spans="1:10" ht="12.75">
      <c r="A145" s="173"/>
      <c r="B145" s="173"/>
      <c r="C145" s="173"/>
      <c r="D145" s="173" t="s">
        <v>1</v>
      </c>
      <c r="E145" s="173"/>
      <c r="F145" s="175"/>
      <c r="G145" s="176" t="s">
        <v>80</v>
      </c>
      <c r="H145" s="177"/>
      <c r="I145" s="196">
        <v>0</v>
      </c>
      <c r="J145" s="196"/>
    </row>
    <row r="146" spans="1:10" ht="16.5" thickBot="1">
      <c r="A146" s="197"/>
      <c r="B146" s="338"/>
      <c r="C146" s="178" t="s">
        <v>81</v>
      </c>
      <c r="D146" s="190"/>
      <c r="E146" s="198"/>
      <c r="F146" s="180"/>
      <c r="G146" s="178" t="s">
        <v>82</v>
      </c>
      <c r="H146" s="181"/>
      <c r="I146" s="181">
        <v>0</v>
      </c>
      <c r="J146" s="181"/>
    </row>
    <row r="147" spans="1:10" ht="12.75">
      <c r="A147" s="22"/>
      <c r="B147" s="20"/>
      <c r="C147" s="20" t="s">
        <v>88</v>
      </c>
      <c r="D147" s="20"/>
      <c r="E147" s="182"/>
      <c r="F147" s="183"/>
      <c r="G147" s="20" t="s">
        <v>243</v>
      </c>
      <c r="H147" s="21"/>
      <c r="I147" s="21"/>
      <c r="J147" s="21"/>
    </row>
    <row r="148" spans="1:10" ht="12.75">
      <c r="A148" s="173"/>
      <c r="B148" s="173"/>
      <c r="C148" s="173"/>
      <c r="D148" s="173" t="s">
        <v>0</v>
      </c>
      <c r="E148" s="174"/>
      <c r="F148" s="175"/>
      <c r="G148" s="176" t="s">
        <v>87</v>
      </c>
      <c r="H148" s="177"/>
      <c r="I148" s="196">
        <v>0</v>
      </c>
      <c r="J148" s="196"/>
    </row>
    <row r="149" spans="1:10" ht="16.5" thickBot="1">
      <c r="A149" s="178"/>
      <c r="B149" s="338"/>
      <c r="C149" s="194" t="s">
        <v>88</v>
      </c>
      <c r="D149" s="224"/>
      <c r="E149" s="225"/>
      <c r="F149" s="226"/>
      <c r="G149" s="194" t="s">
        <v>89</v>
      </c>
      <c r="H149" s="227"/>
      <c r="I149" s="227">
        <v>0</v>
      </c>
      <c r="J149" s="227"/>
    </row>
    <row r="150" spans="1:10" ht="18.75" thickBot="1">
      <c r="A150" s="205" t="s">
        <v>7</v>
      </c>
      <c r="B150" s="206"/>
      <c r="C150" s="207"/>
      <c r="D150" s="207"/>
      <c r="E150" s="208"/>
      <c r="F150" s="464" t="s">
        <v>343</v>
      </c>
      <c r="G150" s="464"/>
      <c r="H150" s="469"/>
      <c r="I150" s="209">
        <f>I139+I146+I149+I142</f>
        <v>142606</v>
      </c>
      <c r="J150" s="209">
        <f>J139+J146+J149+J142</f>
        <v>140783</v>
      </c>
    </row>
    <row r="151" spans="1:10" ht="12.75">
      <c r="A151" s="33" t="s">
        <v>157</v>
      </c>
      <c r="B151" s="33"/>
      <c r="C151" s="26"/>
      <c r="D151" s="311"/>
      <c r="E151" s="312"/>
      <c r="F151" s="313"/>
      <c r="G151" s="299" t="s">
        <v>402</v>
      </c>
      <c r="H151" s="299"/>
      <c r="I151" s="314"/>
      <c r="J151" s="314"/>
    </row>
    <row r="152" spans="1:10" s="295" customFormat="1" ht="12.75">
      <c r="A152" s="33"/>
      <c r="B152" s="33"/>
      <c r="C152" s="214" t="s">
        <v>77</v>
      </c>
      <c r="D152" s="214"/>
      <c r="E152" s="297"/>
      <c r="F152" s="41"/>
      <c r="G152" s="20" t="s">
        <v>149</v>
      </c>
      <c r="H152" s="21"/>
      <c r="I152" s="284"/>
      <c r="J152" s="284"/>
    </row>
    <row r="153" spans="1:10" s="295" customFormat="1" ht="12.75">
      <c r="A153" s="33"/>
      <c r="B153" s="33"/>
      <c r="C153" s="214"/>
      <c r="D153" s="214" t="s">
        <v>0</v>
      </c>
      <c r="E153" s="297"/>
      <c r="F153" s="41"/>
      <c r="G153" s="176" t="s">
        <v>150</v>
      </c>
      <c r="H153" s="177"/>
      <c r="I153" s="284">
        <v>5646</v>
      </c>
      <c r="J153" s="284">
        <v>5613</v>
      </c>
    </row>
    <row r="154" spans="1:10" s="295" customFormat="1" ht="16.5" thickBot="1">
      <c r="A154" s="332"/>
      <c r="B154" s="332"/>
      <c r="C154" s="332" t="s">
        <v>77</v>
      </c>
      <c r="D154" s="303"/>
      <c r="E154" s="304"/>
      <c r="F154" s="305"/>
      <c r="G154" s="178" t="s">
        <v>78</v>
      </c>
      <c r="H154" s="181"/>
      <c r="I154" s="309">
        <f>SUM(I153)</f>
        <v>5646</v>
      </c>
      <c r="J154" s="309">
        <v>5613</v>
      </c>
    </row>
    <row r="155" spans="1:10" s="295" customFormat="1" ht="12.75">
      <c r="A155" s="33"/>
      <c r="B155" s="33"/>
      <c r="C155" s="214" t="s">
        <v>88</v>
      </c>
      <c r="D155" s="214"/>
      <c r="E155" s="297"/>
      <c r="F155" s="41"/>
      <c r="G155" s="20" t="s">
        <v>243</v>
      </c>
      <c r="H155" s="21"/>
      <c r="I155" s="284"/>
      <c r="J155" s="284"/>
    </row>
    <row r="156" spans="1:10" s="295" customFormat="1" ht="12.75">
      <c r="A156" s="33"/>
      <c r="B156" s="33"/>
      <c r="C156" s="214"/>
      <c r="D156" s="306" t="s">
        <v>0</v>
      </c>
      <c r="E156" s="307"/>
      <c r="F156" s="308"/>
      <c r="G156" s="176" t="s">
        <v>417</v>
      </c>
      <c r="H156" s="177"/>
      <c r="I156" s="284">
        <v>1050</v>
      </c>
      <c r="J156" s="284">
        <v>1500</v>
      </c>
    </row>
    <row r="157" spans="1:10" s="295" customFormat="1" ht="16.5" thickBot="1">
      <c r="A157" s="332"/>
      <c r="B157" s="332"/>
      <c r="C157" s="332" t="s">
        <v>88</v>
      </c>
      <c r="D157" s="303"/>
      <c r="E157" s="304"/>
      <c r="F157" s="305"/>
      <c r="G157" s="473" t="s">
        <v>341</v>
      </c>
      <c r="H157" s="474"/>
      <c r="I157" s="309">
        <f>SUM(I156)</f>
        <v>1050</v>
      </c>
      <c r="J157" s="309">
        <v>1500</v>
      </c>
    </row>
    <row r="158" spans="1:10" s="300" customFormat="1" ht="16.5" thickBot="1">
      <c r="A158" s="333"/>
      <c r="B158" s="341" t="s">
        <v>368</v>
      </c>
      <c r="C158" s="315"/>
      <c r="D158" s="315"/>
      <c r="E158" s="316"/>
      <c r="F158" s="301" t="s">
        <v>403</v>
      </c>
      <c r="G158" s="301"/>
      <c r="H158" s="302"/>
      <c r="I158" s="310">
        <f>I154+I157</f>
        <v>6696</v>
      </c>
      <c r="J158" s="310">
        <f>J154+J157</f>
        <v>7113</v>
      </c>
    </row>
    <row r="159" spans="1:10" ht="12.75">
      <c r="A159" s="18"/>
      <c r="G159" s="18" t="s">
        <v>62</v>
      </c>
      <c r="H159" s="264" t="s">
        <v>208</v>
      </c>
      <c r="I159" s="54">
        <f>I139+I125+I111+I95+I80+I56+I10</f>
        <v>455807</v>
      </c>
      <c r="J159" s="54">
        <f>J139+J125+J111+J95+J80+J56+J10</f>
        <v>511366</v>
      </c>
    </row>
    <row r="160" spans="1:10" ht="12.75">
      <c r="A160" s="18"/>
      <c r="G160" s="18" t="s">
        <v>68</v>
      </c>
      <c r="H160" s="264" t="s">
        <v>240</v>
      </c>
      <c r="I160" s="54">
        <f>I64</f>
        <v>202462</v>
      </c>
      <c r="J160" s="54">
        <f>J64</f>
        <v>199750</v>
      </c>
    </row>
    <row r="161" spans="1:10" ht="12.75">
      <c r="A161" s="18"/>
      <c r="G161" s="18" t="s">
        <v>73</v>
      </c>
      <c r="H161" s="264" t="s">
        <v>319</v>
      </c>
      <c r="I161" s="54">
        <f>I13</f>
        <v>10000</v>
      </c>
      <c r="J161" s="54">
        <f>J13</f>
        <v>0</v>
      </c>
    </row>
    <row r="162" spans="1:10" ht="12.75">
      <c r="A162" s="18"/>
      <c r="G162" s="18" t="s">
        <v>77</v>
      </c>
      <c r="H162" s="264" t="s">
        <v>241</v>
      </c>
      <c r="I162" s="54">
        <f>I17+I83+I114+I36+I129+I142+I67+I98+I153</f>
        <v>85146</v>
      </c>
      <c r="J162" s="54">
        <f>J17+J83+J114+J36+J129+J142+J67+J98+J153</f>
        <v>68104</v>
      </c>
    </row>
    <row r="163" spans="1:10" ht="12.75">
      <c r="A163" s="18"/>
      <c r="G163" s="18" t="s">
        <v>81</v>
      </c>
      <c r="H163" s="264" t="s">
        <v>344</v>
      </c>
      <c r="I163" s="54">
        <f>I21+I71+I86+I102+I117+I39+I131+I146</f>
        <v>0</v>
      </c>
      <c r="J163" s="54">
        <f>J21+J71+J86+J102+J117+J39+J131+J146</f>
        <v>48105</v>
      </c>
    </row>
    <row r="164" spans="1:10" ht="12.75">
      <c r="A164" s="18"/>
      <c r="G164" s="18" t="s">
        <v>134</v>
      </c>
      <c r="H164" s="264" t="s">
        <v>304</v>
      </c>
      <c r="I164" s="54">
        <f>I22</f>
        <v>3043</v>
      </c>
      <c r="J164" s="54">
        <f>J22</f>
        <v>983</v>
      </c>
    </row>
    <row r="165" spans="1:10" ht="12.75">
      <c r="A165" s="18"/>
      <c r="G165" s="18" t="s">
        <v>86</v>
      </c>
      <c r="H165" s="264" t="s">
        <v>242</v>
      </c>
      <c r="I165" s="54">
        <f>I26</f>
        <v>13659</v>
      </c>
      <c r="J165" s="54">
        <f>J26</f>
        <v>4000</v>
      </c>
    </row>
    <row r="166" spans="1:10" ht="12.75">
      <c r="A166" s="18"/>
      <c r="G166" s="18" t="s">
        <v>88</v>
      </c>
      <c r="H166" s="264" t="s">
        <v>222</v>
      </c>
      <c r="I166" s="54">
        <f>I30+I89+I74+I105+I120+I134+I149+I157</f>
        <v>351350</v>
      </c>
      <c r="J166" s="54">
        <f>J30+J89+J74+J105+J120+J134+J149+J157</f>
        <v>283610</v>
      </c>
    </row>
    <row r="167" spans="1:10" ht="15.75">
      <c r="A167" s="18"/>
      <c r="H167" s="288" t="s">
        <v>345</v>
      </c>
      <c r="I167" s="289">
        <f>SUM(I159:I166)</f>
        <v>1121467</v>
      </c>
      <c r="J167" s="289">
        <f>SUM(J159:J166)</f>
        <v>1115918</v>
      </c>
    </row>
  </sheetData>
  <sheetProtection/>
  <mergeCells count="26">
    <mergeCell ref="G157:H157"/>
    <mergeCell ref="F135:H135"/>
    <mergeCell ref="F150:H150"/>
    <mergeCell ref="G108:H108"/>
    <mergeCell ref="F121:H121"/>
    <mergeCell ref="G122:H122"/>
    <mergeCell ref="G134:H134"/>
    <mergeCell ref="G77:H77"/>
    <mergeCell ref="F90:H90"/>
    <mergeCell ref="G92:H92"/>
    <mergeCell ref="F106:H106"/>
    <mergeCell ref="G46:H46"/>
    <mergeCell ref="G64:H64"/>
    <mergeCell ref="F75:H75"/>
    <mergeCell ref="F40:H40"/>
    <mergeCell ref="G42:H42"/>
    <mergeCell ref="G45:H45"/>
    <mergeCell ref="A1:J1"/>
    <mergeCell ref="G6:H6"/>
    <mergeCell ref="G22:H22"/>
    <mergeCell ref="G23:H23"/>
    <mergeCell ref="G33:H33"/>
    <mergeCell ref="A3:H3"/>
    <mergeCell ref="G4:H4"/>
    <mergeCell ref="A2:J2"/>
    <mergeCell ref="F31:H31"/>
  </mergeCells>
  <printOptions headings="1"/>
  <pageMargins left="0.75" right="0.75" top="1" bottom="1" header="0.5" footer="0.5"/>
  <pageSetup horizontalDpi="600" verticalDpi="600" orientation="landscape" paperSize="9" r:id="rId1"/>
  <headerFooter alignWithMargins="0">
    <oddHeader>&amp;L1/a melléklet a 4/2011. (I.28.) önk. rendelethez ezer Ft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C41"/>
  <sheetViews>
    <sheetView zoomScalePageLayoutView="0" workbookViewId="0" topLeftCell="A1">
      <selection activeCell="C41" sqref="C41"/>
    </sheetView>
  </sheetViews>
  <sheetFormatPr defaultColWidth="9.140625" defaultRowHeight="12.75"/>
  <cols>
    <col min="1" max="1" width="50.421875" style="0" customWidth="1"/>
    <col min="2" max="2" width="17.00390625" style="0" customWidth="1"/>
    <col min="3" max="3" width="15.8515625" style="0" customWidth="1"/>
  </cols>
  <sheetData>
    <row r="1" spans="1:3" ht="15.75">
      <c r="A1" s="452" t="s">
        <v>439</v>
      </c>
      <c r="B1" s="451"/>
      <c r="C1" s="451"/>
    </row>
    <row r="2" spans="1:3" ht="15.75">
      <c r="A2" s="476" t="s">
        <v>440</v>
      </c>
      <c r="B2" s="477"/>
      <c r="C2" s="477"/>
    </row>
    <row r="3" spans="1:3" ht="30" customHeight="1">
      <c r="A3" s="233" t="s">
        <v>346</v>
      </c>
      <c r="B3" s="234">
        <v>2010</v>
      </c>
      <c r="C3" s="234">
        <v>2011</v>
      </c>
    </row>
    <row r="4" spans="1:3" ht="12.75">
      <c r="A4" s="235" t="s">
        <v>347</v>
      </c>
      <c r="B4" s="236">
        <v>23417</v>
      </c>
      <c r="C4" s="236">
        <v>89825</v>
      </c>
    </row>
    <row r="5" spans="1:3" ht="12.75">
      <c r="A5" s="235" t="s">
        <v>348</v>
      </c>
      <c r="B5" s="236">
        <v>7500</v>
      </c>
      <c r="C5" s="236">
        <v>7650</v>
      </c>
    </row>
    <row r="6" spans="1:3" ht="12.75">
      <c r="A6" s="235" t="s">
        <v>394</v>
      </c>
      <c r="B6" s="236">
        <v>1000</v>
      </c>
      <c r="C6" s="236">
        <v>1300</v>
      </c>
    </row>
    <row r="7" spans="1:3" ht="12.75">
      <c r="A7" s="235" t="s">
        <v>395</v>
      </c>
      <c r="B7" s="236">
        <v>1995</v>
      </c>
      <c r="C7" s="236">
        <v>1590</v>
      </c>
    </row>
    <row r="8" spans="1:3" ht="12.75">
      <c r="A8" s="290" t="s">
        <v>212</v>
      </c>
      <c r="B8" s="291">
        <f>B4+B7</f>
        <v>25412</v>
      </c>
      <c r="C8" s="291">
        <f>C4+C7</f>
        <v>91415</v>
      </c>
    </row>
    <row r="9" spans="1:3" s="295" customFormat="1" ht="12.75">
      <c r="A9" s="293" t="s">
        <v>24</v>
      </c>
      <c r="B9" s="294">
        <v>65000</v>
      </c>
      <c r="C9" s="294">
        <v>72000</v>
      </c>
    </row>
    <row r="10" spans="1:3" s="295" customFormat="1" ht="12.75">
      <c r="A10" s="293" t="s">
        <v>58</v>
      </c>
      <c r="B10" s="294">
        <v>191135</v>
      </c>
      <c r="C10" s="294">
        <v>179413</v>
      </c>
    </row>
    <row r="11" spans="1:3" s="295" customFormat="1" ht="12.75">
      <c r="A11" s="293" t="s">
        <v>396</v>
      </c>
      <c r="B11" s="294">
        <v>14793</v>
      </c>
      <c r="C11" s="294">
        <v>11156</v>
      </c>
    </row>
    <row r="12" spans="1:3" s="295" customFormat="1" ht="12.75">
      <c r="A12" s="290" t="s">
        <v>397</v>
      </c>
      <c r="B12" s="291">
        <f>SUM(B9:B11)</f>
        <v>270928</v>
      </c>
      <c r="C12" s="291">
        <f>SUM(C9:C11)</f>
        <v>262569</v>
      </c>
    </row>
    <row r="13" spans="1:3" s="295" customFormat="1" ht="12.75">
      <c r="A13" s="293" t="s">
        <v>398</v>
      </c>
      <c r="B13" s="294">
        <v>201888</v>
      </c>
      <c r="C13" s="294">
        <v>198145</v>
      </c>
    </row>
    <row r="14" spans="1:3" s="295" customFormat="1" ht="12.75">
      <c r="A14" s="293" t="s">
        <v>400</v>
      </c>
      <c r="B14" s="294">
        <v>19</v>
      </c>
      <c r="C14" s="294">
        <v>1050</v>
      </c>
    </row>
    <row r="15" spans="1:3" s="295" customFormat="1" ht="12.75">
      <c r="A15" s="293" t="s">
        <v>399</v>
      </c>
      <c r="B15" s="294">
        <v>555</v>
      </c>
      <c r="C15" s="294">
        <v>555</v>
      </c>
    </row>
    <row r="16" spans="1:3" s="295" customFormat="1" ht="12.75">
      <c r="A16" s="290" t="s">
        <v>240</v>
      </c>
      <c r="B16" s="291">
        <f>SUM(B13:B15)</f>
        <v>202462</v>
      </c>
      <c r="C16" s="291">
        <f>SUM(C13:C15)</f>
        <v>199750</v>
      </c>
    </row>
    <row r="17" spans="1:3" ht="12.75">
      <c r="A17" s="235" t="s">
        <v>349</v>
      </c>
      <c r="B17" s="236">
        <v>10000</v>
      </c>
      <c r="C17" s="236">
        <v>0</v>
      </c>
    </row>
    <row r="18" spans="1:3" ht="12.75">
      <c r="A18" s="290" t="s">
        <v>319</v>
      </c>
      <c r="B18" s="291">
        <f>SUM(B17:B17)</f>
        <v>10000</v>
      </c>
      <c r="C18" s="291">
        <f>SUM(C17:C17)</f>
        <v>0</v>
      </c>
    </row>
    <row r="19" spans="1:3" ht="12.75">
      <c r="A19" s="235" t="s">
        <v>350</v>
      </c>
      <c r="B19" s="236">
        <v>5939</v>
      </c>
      <c r="C19" s="236">
        <v>4661</v>
      </c>
    </row>
    <row r="20" spans="1:3" ht="12.75">
      <c r="A20" s="235" t="s">
        <v>351</v>
      </c>
      <c r="B20" s="236">
        <v>0</v>
      </c>
      <c r="C20" s="236"/>
    </row>
    <row r="21" spans="1:3" ht="12.75">
      <c r="A21" s="235" t="s">
        <v>352</v>
      </c>
      <c r="B21" s="236">
        <v>0</v>
      </c>
      <c r="C21" s="236"/>
    </row>
    <row r="22" spans="1:3" ht="12.75">
      <c r="A22" s="237" t="s">
        <v>353</v>
      </c>
      <c r="B22" s="236">
        <v>10675</v>
      </c>
      <c r="C22" s="236">
        <v>11457</v>
      </c>
    </row>
    <row r="23" spans="1:3" ht="12.75">
      <c r="A23" s="237" t="s">
        <v>579</v>
      </c>
      <c r="B23" s="236"/>
      <c r="C23" s="236">
        <v>1857</v>
      </c>
    </row>
    <row r="24" spans="1:3" ht="12.75">
      <c r="A24" s="292" t="s">
        <v>354</v>
      </c>
      <c r="B24" s="291">
        <f>SUM(B19:B22)</f>
        <v>16614</v>
      </c>
      <c r="C24" s="291">
        <f>SUM(C19:C23)</f>
        <v>17975</v>
      </c>
    </row>
    <row r="25" spans="1:3" s="295" customFormat="1" ht="12.75">
      <c r="A25" s="296" t="s">
        <v>423</v>
      </c>
      <c r="B25" s="294">
        <v>2770</v>
      </c>
      <c r="C25" s="294">
        <v>0</v>
      </c>
    </row>
    <row r="26" spans="1:3" s="295" customFormat="1" ht="12.75">
      <c r="A26" s="296" t="s">
        <v>422</v>
      </c>
      <c r="B26" s="294">
        <v>59261</v>
      </c>
      <c r="C26" s="294">
        <v>0</v>
      </c>
    </row>
    <row r="27" spans="1:3" s="295" customFormat="1" ht="12.75">
      <c r="A27" s="17" t="s">
        <v>456</v>
      </c>
      <c r="B27" s="294"/>
      <c r="C27" s="294">
        <v>2731</v>
      </c>
    </row>
    <row r="28" spans="1:3" s="295" customFormat="1" ht="12.75">
      <c r="A28" s="17" t="s">
        <v>457</v>
      </c>
      <c r="B28" s="294"/>
      <c r="C28" s="294">
        <v>6459</v>
      </c>
    </row>
    <row r="29" spans="1:3" s="295" customFormat="1" ht="12.75">
      <c r="A29" s="17" t="s">
        <v>578</v>
      </c>
      <c r="B29" s="294"/>
      <c r="C29" s="294">
        <v>9830</v>
      </c>
    </row>
    <row r="30" spans="1:3" s="295" customFormat="1" ht="12.75">
      <c r="A30" s="17" t="s">
        <v>458</v>
      </c>
      <c r="B30" s="294"/>
      <c r="C30" s="294">
        <v>20898</v>
      </c>
    </row>
    <row r="31" spans="1:3" s="295" customFormat="1" ht="12.75">
      <c r="A31" s="17" t="s">
        <v>459</v>
      </c>
      <c r="B31" s="294"/>
      <c r="C31" s="294">
        <v>531</v>
      </c>
    </row>
    <row r="32" spans="1:3" s="295" customFormat="1" ht="12.75">
      <c r="A32" s="17" t="s">
        <v>460</v>
      </c>
      <c r="B32" s="294"/>
      <c r="C32" s="294">
        <v>3212</v>
      </c>
    </row>
    <row r="33" spans="1:3" ht="12.75">
      <c r="A33" s="292" t="s">
        <v>355</v>
      </c>
      <c r="B33" s="291">
        <f>SUM(B25:B26)</f>
        <v>62031</v>
      </c>
      <c r="C33" s="291">
        <f>SUM(C25:C32)</f>
        <v>43661</v>
      </c>
    </row>
    <row r="34" spans="1:3" s="295" customFormat="1" ht="12.75">
      <c r="A34" s="296" t="s">
        <v>554</v>
      </c>
      <c r="B34" s="294"/>
      <c r="C34" s="294">
        <v>48105</v>
      </c>
    </row>
    <row r="35" spans="1:3" ht="12.75">
      <c r="A35" s="292" t="s">
        <v>401</v>
      </c>
      <c r="B35" s="291"/>
      <c r="C35" s="291">
        <f>SUM(C34)</f>
        <v>48105</v>
      </c>
    </row>
    <row r="36" spans="1:3" ht="12.75">
      <c r="A36" s="238" t="s">
        <v>356</v>
      </c>
      <c r="B36" s="239">
        <v>16261</v>
      </c>
      <c r="C36" s="239">
        <v>15752</v>
      </c>
    </row>
    <row r="37" spans="1:3" ht="12.75">
      <c r="A37" s="238" t="s">
        <v>357</v>
      </c>
      <c r="B37" s="239">
        <v>333739</v>
      </c>
      <c r="C37" s="239">
        <v>262792</v>
      </c>
    </row>
    <row r="38" spans="1:3" ht="25.5">
      <c r="A38" s="240" t="s">
        <v>358</v>
      </c>
      <c r="B38" s="239">
        <v>13659</v>
      </c>
      <c r="C38" s="239">
        <v>4000</v>
      </c>
    </row>
    <row r="39" spans="1:3" ht="12.75">
      <c r="A39" s="235" t="s">
        <v>359</v>
      </c>
      <c r="B39" s="236">
        <v>3043</v>
      </c>
      <c r="C39" s="236">
        <v>983</v>
      </c>
    </row>
    <row r="40" spans="1:3" ht="12.75">
      <c r="A40" s="241" t="s">
        <v>360</v>
      </c>
      <c r="B40" s="239">
        <v>3043</v>
      </c>
      <c r="C40" s="239">
        <v>983</v>
      </c>
    </row>
    <row r="41" spans="1:3" ht="14.25">
      <c r="A41" s="242" t="s">
        <v>47</v>
      </c>
      <c r="B41" s="243">
        <f>B8+B12+B16+B18+B24+B33+B36+B37+B38+B40+B35</f>
        <v>954149</v>
      </c>
      <c r="C41" s="243">
        <f>C8+C12+C16+C18+C24+C33+C36+C37+C38+C40+C35</f>
        <v>947002</v>
      </c>
    </row>
  </sheetData>
  <sheetProtection/>
  <mergeCells count="2">
    <mergeCell ref="A1:C1"/>
    <mergeCell ref="A2:C2"/>
  </mergeCells>
  <printOptions headings="1"/>
  <pageMargins left="0.75" right="0.75" top="1" bottom="1" header="0.5" footer="0.5"/>
  <pageSetup horizontalDpi="600" verticalDpi="600" orientation="portrait" paperSize="9" r:id="rId1"/>
  <headerFooter alignWithMargins="0">
    <oddHeader>&amp;L1/B melléklet a 4/2011. (I.28.) önk. rendelethez ezer Ft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G112"/>
  <sheetViews>
    <sheetView zoomScalePageLayoutView="0" workbookViewId="0" topLeftCell="A1">
      <selection activeCell="H61" sqref="H61"/>
    </sheetView>
  </sheetViews>
  <sheetFormatPr defaultColWidth="9.140625" defaultRowHeight="12.75"/>
  <cols>
    <col min="1" max="1" width="7.140625" style="0" customWidth="1"/>
    <col min="2" max="2" width="8.421875" style="0" customWidth="1"/>
    <col min="3" max="3" width="33.57421875" style="0" customWidth="1"/>
    <col min="4" max="4" width="19.00390625" style="0" customWidth="1"/>
    <col min="5" max="5" width="16.00390625" style="0" customWidth="1"/>
    <col min="6" max="6" width="9.140625" style="1" customWidth="1"/>
  </cols>
  <sheetData>
    <row r="1" spans="1:5" ht="15.75">
      <c r="A1" s="478" t="s">
        <v>441</v>
      </c>
      <c r="B1" s="478"/>
      <c r="C1" s="478"/>
      <c r="D1" s="478"/>
      <c r="E1" s="478"/>
    </row>
    <row r="2" spans="1:5" ht="16.5" thickBot="1">
      <c r="A2" s="452" t="s">
        <v>442</v>
      </c>
      <c r="B2" s="452"/>
      <c r="C2" s="452"/>
      <c r="D2" s="452"/>
      <c r="E2" s="452"/>
    </row>
    <row r="3" spans="1:7" ht="24" thickBot="1">
      <c r="A3" s="73" t="s">
        <v>107</v>
      </c>
      <c r="B3" s="74" t="s">
        <v>108</v>
      </c>
      <c r="C3" s="74" t="s">
        <v>109</v>
      </c>
      <c r="D3" s="122">
        <v>2010</v>
      </c>
      <c r="E3" s="122">
        <v>2011</v>
      </c>
      <c r="G3" s="115"/>
    </row>
    <row r="4" spans="1:7" ht="12.75">
      <c r="A4" s="75" t="s">
        <v>62</v>
      </c>
      <c r="B4" s="75"/>
      <c r="C4" s="75" t="s">
        <v>100</v>
      </c>
      <c r="D4" s="76">
        <f>D5+D6+D7+D8+D9+D10+D12+D14+D11+D13</f>
        <v>648110</v>
      </c>
      <c r="E4" s="76">
        <f>E5+E6+E7+E8+E9+E10+E12+E14+E11+E13</f>
        <v>652374</v>
      </c>
      <c r="G4" s="26"/>
    </row>
    <row r="5" spans="1:5" ht="12.75">
      <c r="A5" s="2"/>
      <c r="B5" s="48">
        <v>39083</v>
      </c>
      <c r="C5" s="2" t="s">
        <v>49</v>
      </c>
      <c r="D5" s="4">
        <v>276317</v>
      </c>
      <c r="E5" s="4">
        <v>282489</v>
      </c>
    </row>
    <row r="6" spans="1:5" ht="12.75">
      <c r="A6" s="2"/>
      <c r="B6" s="48">
        <v>39084</v>
      </c>
      <c r="C6" s="2" t="s">
        <v>140</v>
      </c>
      <c r="D6" s="4">
        <v>73514</v>
      </c>
      <c r="E6" s="4">
        <v>74967</v>
      </c>
    </row>
    <row r="7" spans="1:5" ht="12.75">
      <c r="A7" s="2"/>
      <c r="B7" s="48">
        <v>39085</v>
      </c>
      <c r="C7" s="2" t="s">
        <v>5</v>
      </c>
      <c r="D7" s="4">
        <v>241419</v>
      </c>
      <c r="E7" s="4">
        <v>239487</v>
      </c>
    </row>
    <row r="8" spans="1:5" ht="12.75">
      <c r="A8" s="2"/>
      <c r="B8" s="48">
        <v>39086</v>
      </c>
      <c r="C8" s="2" t="s">
        <v>92</v>
      </c>
      <c r="D8" s="4">
        <v>2567</v>
      </c>
      <c r="E8" s="4">
        <v>2868</v>
      </c>
    </row>
    <row r="9" spans="1:5" ht="12.75">
      <c r="A9" s="2"/>
      <c r="B9" s="48">
        <v>39087</v>
      </c>
      <c r="C9" s="2" t="s">
        <v>141</v>
      </c>
      <c r="D9" s="4">
        <v>15032</v>
      </c>
      <c r="E9" s="4">
        <v>13974</v>
      </c>
    </row>
    <row r="10" spans="1:5" ht="12.75">
      <c r="A10" s="2"/>
      <c r="B10" s="48">
        <v>39088</v>
      </c>
      <c r="C10" s="2" t="s">
        <v>112</v>
      </c>
      <c r="D10" s="4">
        <v>11710</v>
      </c>
      <c r="E10" s="4">
        <v>10560</v>
      </c>
    </row>
    <row r="11" spans="1:5" ht="12.75">
      <c r="A11" s="2"/>
      <c r="B11" s="48">
        <v>39089</v>
      </c>
      <c r="C11" s="2" t="s">
        <v>142</v>
      </c>
      <c r="D11" s="4">
        <v>23700</v>
      </c>
      <c r="E11" s="4">
        <v>23700</v>
      </c>
    </row>
    <row r="12" spans="1:5" ht="12.75">
      <c r="A12" s="2"/>
      <c r="B12" s="48">
        <v>39090</v>
      </c>
      <c r="C12" s="2" t="s">
        <v>135</v>
      </c>
      <c r="D12" s="4"/>
      <c r="E12" s="4"/>
    </row>
    <row r="13" spans="1:5" ht="12.75">
      <c r="A13" s="2"/>
      <c r="B13" s="48">
        <v>39091</v>
      </c>
      <c r="C13" s="2" t="s">
        <v>198</v>
      </c>
      <c r="D13" s="4">
        <v>1100</v>
      </c>
      <c r="E13" s="4">
        <v>1100</v>
      </c>
    </row>
    <row r="14" spans="1:5" ht="12.75">
      <c r="A14" s="2"/>
      <c r="B14" s="120" t="s">
        <v>200</v>
      </c>
      <c r="C14" s="2" t="s">
        <v>199</v>
      </c>
      <c r="D14" s="4">
        <v>2751</v>
      </c>
      <c r="E14" s="4">
        <v>3229</v>
      </c>
    </row>
    <row r="15" spans="1:5" ht="12.75">
      <c r="A15" s="78" t="s">
        <v>68</v>
      </c>
      <c r="B15" s="79"/>
      <c r="C15" s="78" t="s">
        <v>6</v>
      </c>
      <c r="D15" s="77">
        <f>D16+D17+D18+D19+D20+D21</f>
        <v>468574</v>
      </c>
      <c r="E15" s="77">
        <f>E16+E17+E18+E19+E20+E21</f>
        <v>459173</v>
      </c>
    </row>
    <row r="16" spans="1:5" ht="12.75">
      <c r="A16" s="2"/>
      <c r="B16" s="48">
        <v>39114</v>
      </c>
      <c r="C16" s="2" t="s">
        <v>102</v>
      </c>
      <c r="D16" s="4">
        <v>137256</v>
      </c>
      <c r="E16" s="4">
        <v>129994</v>
      </c>
    </row>
    <row r="17" spans="1:5" ht="12.75">
      <c r="A17" s="2"/>
      <c r="B17" s="48">
        <v>39115</v>
      </c>
      <c r="C17" s="2" t="s">
        <v>144</v>
      </c>
      <c r="D17" s="4">
        <v>26817</v>
      </c>
      <c r="E17" s="4">
        <v>12621</v>
      </c>
    </row>
    <row r="18" spans="1:5" ht="12.75">
      <c r="A18" s="2"/>
      <c r="B18" s="48">
        <v>39116</v>
      </c>
      <c r="C18" s="2" t="s">
        <v>145</v>
      </c>
      <c r="D18" s="4">
        <v>4003</v>
      </c>
      <c r="E18" s="4">
        <v>3212</v>
      </c>
    </row>
    <row r="19" spans="1:5" ht="12.75">
      <c r="A19" s="2"/>
      <c r="B19" s="48">
        <v>39117</v>
      </c>
      <c r="C19" s="2" t="s">
        <v>137</v>
      </c>
      <c r="D19" s="4">
        <v>0</v>
      </c>
      <c r="E19" s="4">
        <v>1500</v>
      </c>
    </row>
    <row r="20" spans="1:5" ht="12.75">
      <c r="A20" s="2"/>
      <c r="B20" s="48">
        <v>39118</v>
      </c>
      <c r="C20" s="2" t="s">
        <v>103</v>
      </c>
      <c r="D20" s="4">
        <v>288304</v>
      </c>
      <c r="E20" s="4">
        <v>303241</v>
      </c>
    </row>
    <row r="21" spans="1:5" ht="12.75">
      <c r="A21" s="2"/>
      <c r="B21" s="48">
        <v>39850</v>
      </c>
      <c r="C21" s="2" t="s">
        <v>197</v>
      </c>
      <c r="D21" s="4">
        <v>12194</v>
      </c>
      <c r="E21" s="4">
        <v>8605</v>
      </c>
    </row>
    <row r="22" spans="1:5" ht="12.75">
      <c r="A22" s="78" t="s">
        <v>73</v>
      </c>
      <c r="B22" s="79"/>
      <c r="C22" s="78" t="s">
        <v>110</v>
      </c>
      <c r="D22" s="77">
        <v>4783</v>
      </c>
      <c r="E22" s="77">
        <v>4371</v>
      </c>
    </row>
    <row r="23" spans="1:5" ht="13.5" thickBot="1">
      <c r="A23" s="2"/>
      <c r="B23" s="48">
        <v>39142</v>
      </c>
      <c r="C23" s="2" t="s">
        <v>143</v>
      </c>
      <c r="D23" s="4">
        <v>4783</v>
      </c>
      <c r="E23" s="4">
        <v>4371</v>
      </c>
    </row>
    <row r="24" spans="1:6" s="42" customFormat="1" ht="18.75" thickBot="1">
      <c r="A24" s="80" t="s">
        <v>46</v>
      </c>
      <c r="B24" s="81"/>
      <c r="C24" s="82"/>
      <c r="D24" s="121">
        <f>D4+D15+D22</f>
        <v>1121467</v>
      </c>
      <c r="E24" s="121">
        <f>E4+E15+E22</f>
        <v>1115918</v>
      </c>
      <c r="F24" s="114"/>
    </row>
    <row r="25" ht="12.75">
      <c r="B25" s="24"/>
    </row>
    <row r="34" ht="12.75">
      <c r="B34" s="24"/>
    </row>
    <row r="35" ht="12.75">
      <c r="B35" s="24"/>
    </row>
    <row r="36" ht="12.75">
      <c r="B36" s="24"/>
    </row>
    <row r="37" ht="12.75">
      <c r="B37" s="24"/>
    </row>
    <row r="38" ht="12.75">
      <c r="B38" s="24"/>
    </row>
    <row r="39" ht="12.75">
      <c r="B39" s="24"/>
    </row>
    <row r="40" ht="12.75">
      <c r="B40" s="24"/>
    </row>
    <row r="41" ht="12.75">
      <c r="B41" s="23"/>
    </row>
    <row r="42" ht="12.75">
      <c r="B42" s="23"/>
    </row>
    <row r="43" ht="12.75">
      <c r="B43" s="23"/>
    </row>
    <row r="44" ht="12.75">
      <c r="B44" s="23"/>
    </row>
    <row r="45" ht="12.75">
      <c r="B45" s="23"/>
    </row>
    <row r="46" ht="12.75">
      <c r="B46" s="23"/>
    </row>
    <row r="47" ht="12.75">
      <c r="B47" s="23"/>
    </row>
    <row r="48" ht="12.75">
      <c r="B48" s="23"/>
    </row>
    <row r="49" ht="12.75">
      <c r="B49" s="23"/>
    </row>
    <row r="50" ht="12.75">
      <c r="B50" s="23"/>
    </row>
    <row r="51" ht="12.75">
      <c r="B51" s="23"/>
    </row>
    <row r="52" ht="12.75">
      <c r="B52" s="23"/>
    </row>
    <row r="53" ht="12.75">
      <c r="B53" s="23"/>
    </row>
    <row r="54" ht="12.75">
      <c r="B54" s="23"/>
    </row>
    <row r="55" ht="12.75">
      <c r="B55" s="23"/>
    </row>
    <row r="56" ht="12.75">
      <c r="B56" s="23"/>
    </row>
    <row r="57" ht="12.75">
      <c r="B57" s="23"/>
    </row>
    <row r="58" ht="12.75">
      <c r="B58" s="23"/>
    </row>
    <row r="59" ht="12.75">
      <c r="B59" s="23"/>
    </row>
    <row r="60" ht="12.75">
      <c r="B60" s="23"/>
    </row>
    <row r="61" ht="12.75">
      <c r="B61" s="23"/>
    </row>
    <row r="62" ht="12.75">
      <c r="B62" s="23"/>
    </row>
    <row r="63" ht="12.75">
      <c r="B63" s="23"/>
    </row>
    <row r="64" ht="12.75">
      <c r="B64" s="23"/>
    </row>
    <row r="65" ht="12.75">
      <c r="B65" s="23"/>
    </row>
    <row r="66" ht="12.75">
      <c r="B66" s="23"/>
    </row>
    <row r="67" ht="12.75">
      <c r="B67" s="23"/>
    </row>
    <row r="68" ht="12.75">
      <c r="B68" s="23"/>
    </row>
    <row r="69" ht="12.75">
      <c r="B69" s="23"/>
    </row>
    <row r="70" ht="12.75">
      <c r="B70" s="23"/>
    </row>
    <row r="71" ht="12.75">
      <c r="B71" s="23"/>
    </row>
    <row r="72" ht="12.75">
      <c r="B72" s="23"/>
    </row>
    <row r="73" ht="12.75">
      <c r="B73" s="23"/>
    </row>
    <row r="74" ht="12.75">
      <c r="B74" s="23"/>
    </row>
    <row r="75" ht="12.75">
      <c r="B75" s="23"/>
    </row>
    <row r="76" ht="12.75">
      <c r="B76" s="23"/>
    </row>
    <row r="77" ht="12.75">
      <c r="B77" s="23"/>
    </row>
    <row r="78" ht="12.75">
      <c r="B78" s="23"/>
    </row>
    <row r="79" ht="12.75">
      <c r="B79" s="23"/>
    </row>
    <row r="80" ht="12.75">
      <c r="B80" s="23"/>
    </row>
    <row r="81" ht="12.75">
      <c r="B81" s="23"/>
    </row>
    <row r="82" ht="12.75">
      <c r="B82" s="23"/>
    </row>
    <row r="83" ht="12.75">
      <c r="B83" s="23"/>
    </row>
    <row r="84" ht="12.75">
      <c r="B84" s="23"/>
    </row>
    <row r="85" ht="12.75">
      <c r="B85" s="23"/>
    </row>
    <row r="86" ht="12.75">
      <c r="B86" s="23"/>
    </row>
    <row r="87" ht="12.75">
      <c r="B87" s="23"/>
    </row>
    <row r="88" ht="12.75">
      <c r="B88" s="23"/>
    </row>
    <row r="89" ht="12.75">
      <c r="B89" s="23"/>
    </row>
    <row r="90" ht="12.75">
      <c r="B90" s="23"/>
    </row>
    <row r="91" ht="12.75">
      <c r="B91" s="23"/>
    </row>
    <row r="92" ht="12.75">
      <c r="B92" s="23"/>
    </row>
    <row r="93" ht="12.75">
      <c r="B93" s="23"/>
    </row>
    <row r="94" ht="12.75">
      <c r="B94" s="23"/>
    </row>
    <row r="95" ht="12.75">
      <c r="B95" s="23"/>
    </row>
    <row r="96" ht="12.75">
      <c r="B96" s="23"/>
    </row>
    <row r="97" ht="12.75">
      <c r="B97" s="23"/>
    </row>
    <row r="98" ht="12.75">
      <c r="B98" s="23"/>
    </row>
    <row r="99" ht="12.75">
      <c r="B99" s="23"/>
    </row>
    <row r="100" ht="12.75">
      <c r="B100" s="23"/>
    </row>
    <row r="101" ht="12.75">
      <c r="B101" s="23"/>
    </row>
    <row r="102" ht="12.75">
      <c r="B102" s="23"/>
    </row>
    <row r="103" ht="12.75">
      <c r="B103" s="23"/>
    </row>
    <row r="104" ht="12.75">
      <c r="B104" s="23"/>
    </row>
    <row r="105" ht="12.75">
      <c r="B105" s="23"/>
    </row>
    <row r="106" ht="12.75">
      <c r="B106" s="23"/>
    </row>
    <row r="107" ht="12.75">
      <c r="B107" s="23"/>
    </row>
    <row r="108" ht="12.75">
      <c r="B108" s="23"/>
    </row>
    <row r="109" ht="12.75">
      <c r="B109" s="23"/>
    </row>
    <row r="110" ht="12.75">
      <c r="B110" s="23"/>
    </row>
    <row r="111" ht="12.75">
      <c r="B111" s="23"/>
    </row>
    <row r="112" ht="12.75">
      <c r="B112" s="23"/>
    </row>
  </sheetData>
  <sheetProtection/>
  <mergeCells count="2">
    <mergeCell ref="A1:E1"/>
    <mergeCell ref="A2:E2"/>
  </mergeCells>
  <printOptions headings="1"/>
  <pageMargins left="0.75" right="0.75" top="1" bottom="1" header="0.5" footer="0.5"/>
  <pageSetup horizontalDpi="600" verticalDpi="600" orientation="landscape" paperSize="9" r:id="rId1"/>
  <headerFooter alignWithMargins="0">
    <oddHeader>&amp;L2. melléklet a 4/2011. (I.28.) önk.rendelethez ezer Ft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G156"/>
  <sheetViews>
    <sheetView zoomScalePageLayoutView="0" workbookViewId="0" topLeftCell="A124">
      <selection activeCell="M75" sqref="M75"/>
    </sheetView>
  </sheetViews>
  <sheetFormatPr defaultColWidth="9.140625" defaultRowHeight="12.75"/>
  <cols>
    <col min="1" max="1" width="5.7109375" style="0" customWidth="1"/>
    <col min="2" max="2" width="4.8515625" style="0" customWidth="1"/>
    <col min="3" max="3" width="5.7109375" style="0" customWidth="1"/>
    <col min="4" max="4" width="5.8515625" style="0" customWidth="1"/>
    <col min="5" max="5" width="33.8515625" style="0" customWidth="1"/>
    <col min="6" max="6" width="13.28125" style="0" customWidth="1"/>
    <col min="7" max="7" width="14.140625" style="0" customWidth="1"/>
  </cols>
  <sheetData>
    <row r="1" spans="1:7" s="283" customFormat="1" ht="20.25">
      <c r="A1" s="446" t="s">
        <v>441</v>
      </c>
      <c r="B1" s="446"/>
      <c r="C1" s="446"/>
      <c r="D1" s="446"/>
      <c r="E1" s="446"/>
      <c r="F1" s="447"/>
      <c r="G1" s="447"/>
    </row>
    <row r="2" spans="1:7" ht="15.75">
      <c r="A2" s="448" t="s">
        <v>443</v>
      </c>
      <c r="B2" s="448"/>
      <c r="C2" s="448"/>
      <c r="D2" s="448"/>
      <c r="E2" s="448"/>
      <c r="F2" s="452"/>
      <c r="G2" s="452"/>
    </row>
    <row r="3" spans="1:7" ht="18">
      <c r="A3" s="481"/>
      <c r="B3" s="475"/>
      <c r="C3" s="475"/>
      <c r="D3" s="475"/>
      <c r="E3" s="475"/>
      <c r="F3" s="49"/>
      <c r="G3" s="49"/>
    </row>
    <row r="4" spans="1:7" ht="34.5" thickBot="1">
      <c r="A4" s="244" t="s">
        <v>105</v>
      </c>
      <c r="B4" s="244" t="s">
        <v>106</v>
      </c>
      <c r="C4" s="244" t="s">
        <v>107</v>
      </c>
      <c r="D4" s="244" t="s">
        <v>108</v>
      </c>
      <c r="E4" s="244" t="s">
        <v>109</v>
      </c>
      <c r="F4" s="245">
        <v>2010</v>
      </c>
      <c r="G4" s="245">
        <v>2011</v>
      </c>
    </row>
    <row r="5" spans="1:7" ht="12.75">
      <c r="A5" s="5" t="s">
        <v>0</v>
      </c>
      <c r="B5" s="5"/>
      <c r="C5" s="5"/>
      <c r="D5" s="449" t="s">
        <v>361</v>
      </c>
      <c r="E5" s="445"/>
      <c r="F5" s="23"/>
      <c r="G5" s="23"/>
    </row>
    <row r="6" spans="2:7" ht="12.75">
      <c r="B6" t="s">
        <v>0</v>
      </c>
      <c r="D6" s="444" t="s">
        <v>9</v>
      </c>
      <c r="E6" s="482"/>
      <c r="F6" s="23"/>
      <c r="G6" s="23"/>
    </row>
    <row r="7" spans="3:7" ht="12.75">
      <c r="C7" t="s">
        <v>62</v>
      </c>
      <c r="D7" s="24"/>
      <c r="E7" t="s">
        <v>100</v>
      </c>
      <c r="F7" s="23"/>
      <c r="G7" s="23"/>
    </row>
    <row r="8" spans="4:7" ht="12.75">
      <c r="D8" s="24">
        <v>39083</v>
      </c>
      <c r="E8" t="s">
        <v>49</v>
      </c>
      <c r="F8" s="23">
        <v>68248</v>
      </c>
      <c r="G8" s="23">
        <v>71195</v>
      </c>
    </row>
    <row r="9" spans="4:7" ht="12.75">
      <c r="D9" s="24">
        <v>39084</v>
      </c>
      <c r="E9" t="s">
        <v>362</v>
      </c>
      <c r="F9" s="23">
        <v>16814</v>
      </c>
      <c r="G9" s="23">
        <v>17803</v>
      </c>
    </row>
    <row r="10" spans="4:7" ht="12.75">
      <c r="D10" s="24">
        <v>39085</v>
      </c>
      <c r="E10" t="s">
        <v>5</v>
      </c>
      <c r="F10" s="23">
        <v>49823</v>
      </c>
      <c r="G10" s="23">
        <v>53626</v>
      </c>
    </row>
    <row r="11" spans="4:7" ht="12.75">
      <c r="D11" s="24">
        <v>39087</v>
      </c>
      <c r="E11" t="s">
        <v>363</v>
      </c>
      <c r="F11" s="23"/>
      <c r="G11" s="23"/>
    </row>
    <row r="12" spans="4:7" ht="12.75">
      <c r="D12" s="24">
        <v>39088</v>
      </c>
      <c r="E12" t="s">
        <v>364</v>
      </c>
      <c r="F12" s="23">
        <v>3800</v>
      </c>
      <c r="G12" s="23">
        <v>2650</v>
      </c>
    </row>
    <row r="13" spans="4:7" ht="12.75">
      <c r="D13" s="24">
        <v>39089</v>
      </c>
      <c r="E13" t="s">
        <v>365</v>
      </c>
      <c r="F13" s="23"/>
      <c r="G13" s="23"/>
    </row>
    <row r="14" spans="4:7" ht="12.75">
      <c r="D14" s="24">
        <v>39090</v>
      </c>
      <c r="E14" t="s">
        <v>366</v>
      </c>
      <c r="F14" s="23"/>
      <c r="G14" s="23"/>
    </row>
    <row r="15" spans="4:7" ht="12.75">
      <c r="D15" s="24">
        <v>39091</v>
      </c>
      <c r="E15" t="s">
        <v>198</v>
      </c>
      <c r="F15" s="23">
        <v>1000</v>
      </c>
      <c r="G15" s="23">
        <v>1000</v>
      </c>
    </row>
    <row r="16" spans="4:7" ht="12.75">
      <c r="D16" s="246" t="s">
        <v>200</v>
      </c>
      <c r="E16" t="s">
        <v>199</v>
      </c>
      <c r="F16" s="23">
        <v>1000</v>
      </c>
      <c r="G16" s="23">
        <v>780</v>
      </c>
    </row>
    <row r="17" spans="1:7" ht="12.75">
      <c r="A17" s="247"/>
      <c r="B17" s="247"/>
      <c r="C17" s="247"/>
      <c r="D17" s="248"/>
      <c r="E17" s="247" t="s">
        <v>46</v>
      </c>
      <c r="F17" s="249">
        <f>SUM(F8:F16)</f>
        <v>140685</v>
      </c>
      <c r="G17" s="249">
        <f>SUM(G8:G16)</f>
        <v>147054</v>
      </c>
    </row>
    <row r="18" spans="1:7" ht="12.75">
      <c r="A18" s="5"/>
      <c r="B18" s="26" t="s">
        <v>324</v>
      </c>
      <c r="C18" s="26"/>
      <c r="D18" s="250" t="s">
        <v>310</v>
      </c>
      <c r="E18" s="251"/>
      <c r="F18" s="223"/>
      <c r="G18" s="223"/>
    </row>
    <row r="19" spans="1:7" ht="12.75">
      <c r="A19" s="5"/>
      <c r="B19" s="26"/>
      <c r="C19" s="26" t="s">
        <v>62</v>
      </c>
      <c r="D19" s="25"/>
      <c r="E19" s="26" t="s">
        <v>100</v>
      </c>
      <c r="F19" s="223"/>
      <c r="G19" s="223"/>
    </row>
    <row r="20" spans="1:7" ht="12.75">
      <c r="A20" s="5"/>
      <c r="B20" s="26"/>
      <c r="C20" s="26"/>
      <c r="D20" s="25">
        <v>39448</v>
      </c>
      <c r="E20" s="26" t="s">
        <v>49</v>
      </c>
      <c r="F20" s="223">
        <v>9423</v>
      </c>
      <c r="G20" s="223">
        <v>9790</v>
      </c>
    </row>
    <row r="21" spans="1:7" ht="12.75">
      <c r="A21" s="5"/>
      <c r="B21" s="26"/>
      <c r="C21" s="26"/>
      <c r="D21" s="25">
        <v>39449</v>
      </c>
      <c r="E21" s="26" t="s">
        <v>362</v>
      </c>
      <c r="F21" s="223">
        <v>2344</v>
      </c>
      <c r="G21" s="223">
        <v>2404</v>
      </c>
    </row>
    <row r="22" spans="1:7" ht="12.75">
      <c r="A22" s="5"/>
      <c r="B22" s="26"/>
      <c r="C22" s="26"/>
      <c r="D22" s="25">
        <v>39450</v>
      </c>
      <c r="E22" s="26" t="s">
        <v>5</v>
      </c>
      <c r="F22" s="223">
        <v>630</v>
      </c>
      <c r="G22" s="223">
        <v>920</v>
      </c>
    </row>
    <row r="23" spans="1:7" ht="12.75">
      <c r="A23" s="252"/>
      <c r="B23" s="247"/>
      <c r="C23" s="247"/>
      <c r="D23" s="248"/>
      <c r="E23" s="247" t="s">
        <v>46</v>
      </c>
      <c r="F23" s="249">
        <f>SUM(F20:F22)</f>
        <v>12397</v>
      </c>
      <c r="G23" s="249">
        <f>SUM(G20:G22)</f>
        <v>13114</v>
      </c>
    </row>
    <row r="24" spans="2:7" ht="12.75">
      <c r="B24" t="s">
        <v>1</v>
      </c>
      <c r="D24" s="444" t="s">
        <v>367</v>
      </c>
      <c r="E24" s="482"/>
      <c r="F24" s="23"/>
      <c r="G24" s="23"/>
    </row>
    <row r="25" spans="3:7" ht="12.75">
      <c r="C25" t="s">
        <v>62</v>
      </c>
      <c r="D25" s="24"/>
      <c r="E25" s="26" t="s">
        <v>100</v>
      </c>
      <c r="F25" s="23"/>
      <c r="G25" s="23"/>
    </row>
    <row r="26" spans="4:7" ht="12.75">
      <c r="D26" s="24">
        <v>39083</v>
      </c>
      <c r="E26" t="s">
        <v>49</v>
      </c>
      <c r="F26" s="23">
        <v>1764</v>
      </c>
      <c r="G26" s="23">
        <v>2074</v>
      </c>
    </row>
    <row r="27" spans="4:7" ht="12.75">
      <c r="D27" s="24">
        <v>39084</v>
      </c>
      <c r="E27" t="s">
        <v>362</v>
      </c>
      <c r="F27" s="23">
        <v>841</v>
      </c>
      <c r="G27" s="23">
        <v>1160</v>
      </c>
    </row>
    <row r="28" spans="4:7" ht="12.75">
      <c r="D28" s="24">
        <v>39085</v>
      </c>
      <c r="E28" t="s">
        <v>5</v>
      </c>
      <c r="F28" s="23">
        <v>8634</v>
      </c>
      <c r="G28" s="23">
        <v>8589</v>
      </c>
    </row>
    <row r="29" spans="4:7" ht="12.75">
      <c r="D29" s="24">
        <v>39087</v>
      </c>
      <c r="E29" t="s">
        <v>363</v>
      </c>
      <c r="F29" s="23">
        <v>15032</v>
      </c>
      <c r="G29" s="23">
        <v>13974</v>
      </c>
    </row>
    <row r="30" spans="4:7" ht="12.75">
      <c r="D30" s="24">
        <v>39088</v>
      </c>
      <c r="E30" t="s">
        <v>364</v>
      </c>
      <c r="F30" s="23">
        <v>7610</v>
      </c>
      <c r="G30" s="23">
        <v>7610</v>
      </c>
    </row>
    <row r="31" spans="4:7" ht="12.75">
      <c r="D31" s="24">
        <v>39089</v>
      </c>
      <c r="E31" t="s">
        <v>365</v>
      </c>
      <c r="F31" s="23">
        <v>23700</v>
      </c>
      <c r="G31" s="23">
        <v>23700</v>
      </c>
    </row>
    <row r="32" spans="4:7" ht="12.75">
      <c r="D32" s="24">
        <v>39090</v>
      </c>
      <c r="E32" t="s">
        <v>366</v>
      </c>
      <c r="F32" s="23"/>
      <c r="G32" s="23"/>
    </row>
    <row r="33" spans="4:7" ht="12.75">
      <c r="D33" s="24">
        <v>39091</v>
      </c>
      <c r="E33" t="s">
        <v>101</v>
      </c>
      <c r="F33" s="23"/>
      <c r="G33" s="23"/>
    </row>
    <row r="34" spans="1:7" ht="12.75">
      <c r="A34" s="247"/>
      <c r="B34" s="247"/>
      <c r="C34" s="247"/>
      <c r="D34" s="248"/>
      <c r="E34" s="247" t="s">
        <v>46</v>
      </c>
      <c r="F34" s="249">
        <f>SUM(F26:F33)</f>
        <v>57581</v>
      </c>
      <c r="G34" s="249">
        <f>SUM(G26:G33)</f>
        <v>57107</v>
      </c>
    </row>
    <row r="35" spans="2:7" ht="12.75">
      <c r="B35" s="1" t="s">
        <v>7</v>
      </c>
      <c r="C35" s="1"/>
      <c r="D35" s="483" t="s">
        <v>311</v>
      </c>
      <c r="E35" s="484"/>
      <c r="F35" s="172"/>
      <c r="G35" s="172"/>
    </row>
    <row r="36" spans="3:7" ht="12.75">
      <c r="C36" t="s">
        <v>62</v>
      </c>
      <c r="D36" s="24"/>
      <c r="E36" t="s">
        <v>100</v>
      </c>
      <c r="F36" s="23"/>
      <c r="G36" s="23"/>
    </row>
    <row r="37" spans="4:7" ht="12.75">
      <c r="D37" s="24">
        <v>39083</v>
      </c>
      <c r="E37" t="s">
        <v>49</v>
      </c>
      <c r="F37" s="23">
        <v>100</v>
      </c>
      <c r="G37" s="23">
        <v>100</v>
      </c>
    </row>
    <row r="38" spans="4:7" ht="12.75">
      <c r="D38" s="24">
        <v>39084</v>
      </c>
      <c r="E38" t="s">
        <v>362</v>
      </c>
      <c r="F38" s="23">
        <v>11</v>
      </c>
      <c r="G38" s="23">
        <v>27</v>
      </c>
    </row>
    <row r="39" spans="4:7" ht="12.75">
      <c r="D39" s="24">
        <v>39085</v>
      </c>
      <c r="E39" t="s">
        <v>5</v>
      </c>
      <c r="F39" s="23">
        <v>664</v>
      </c>
      <c r="G39" s="23">
        <v>589</v>
      </c>
    </row>
    <row r="40" spans="4:7" ht="12.75">
      <c r="D40" s="24">
        <v>39087</v>
      </c>
      <c r="E40" t="s">
        <v>363</v>
      </c>
      <c r="F40" s="23"/>
      <c r="G40" s="23"/>
    </row>
    <row r="41" spans="4:7" ht="12.75">
      <c r="D41" s="24">
        <v>39088</v>
      </c>
      <c r="E41" t="s">
        <v>364</v>
      </c>
      <c r="F41" s="23">
        <v>300</v>
      </c>
      <c r="G41" s="23">
        <v>300</v>
      </c>
    </row>
    <row r="42" spans="4:7" ht="12.75">
      <c r="D42" s="24">
        <v>39091</v>
      </c>
      <c r="E42" t="s">
        <v>101</v>
      </c>
      <c r="F42" s="23">
        <v>100</v>
      </c>
      <c r="G42" s="23">
        <v>100</v>
      </c>
    </row>
    <row r="43" spans="1:7" ht="12.75">
      <c r="A43" s="247"/>
      <c r="B43" s="247"/>
      <c r="C43" s="247"/>
      <c r="D43" s="248"/>
      <c r="E43" s="247" t="s">
        <v>46</v>
      </c>
      <c r="F43" s="249">
        <f>SUM(F37:F42)</f>
        <v>1175</v>
      </c>
      <c r="G43" s="249">
        <f>SUM(G37:G42)</f>
        <v>1116</v>
      </c>
    </row>
    <row r="44" spans="2:7" ht="12.75">
      <c r="B44" t="s">
        <v>157</v>
      </c>
      <c r="D44" s="485" t="s">
        <v>308</v>
      </c>
      <c r="E44" s="475"/>
      <c r="F44" s="23"/>
      <c r="G44" s="23"/>
    </row>
    <row r="45" spans="3:7" ht="12.75">
      <c r="C45" t="s">
        <v>62</v>
      </c>
      <c r="D45" s="24"/>
      <c r="E45" t="s">
        <v>100</v>
      </c>
      <c r="F45" s="23"/>
      <c r="G45" s="23"/>
    </row>
    <row r="46" spans="4:7" ht="12.75">
      <c r="D46" s="24">
        <v>39083</v>
      </c>
      <c r="E46" t="s">
        <v>49</v>
      </c>
      <c r="F46" s="23">
        <v>40790</v>
      </c>
      <c r="G46" s="23">
        <v>42957</v>
      </c>
    </row>
    <row r="47" spans="4:7" ht="12.75">
      <c r="D47" s="24">
        <v>39084</v>
      </c>
      <c r="E47" t="s">
        <v>362</v>
      </c>
      <c r="F47" s="23">
        <v>11469</v>
      </c>
      <c r="G47" s="23">
        <v>11557</v>
      </c>
    </row>
    <row r="48" spans="4:7" ht="12.75">
      <c r="D48" s="24">
        <v>39085</v>
      </c>
      <c r="E48" t="s">
        <v>5</v>
      </c>
      <c r="F48" s="23">
        <v>19284</v>
      </c>
      <c r="G48" s="23">
        <v>19960</v>
      </c>
    </row>
    <row r="49" spans="1:7" ht="12.75">
      <c r="A49" s="247"/>
      <c r="B49" s="247"/>
      <c r="C49" s="247"/>
      <c r="D49" s="248"/>
      <c r="E49" s="247" t="s">
        <v>46</v>
      </c>
      <c r="F49" s="249">
        <f>SUM(F46:F48)</f>
        <v>71543</v>
      </c>
      <c r="G49" s="249">
        <f>SUM(G46:G48)</f>
        <v>74474</v>
      </c>
    </row>
    <row r="50" spans="2:7" ht="12.75">
      <c r="B50" t="s">
        <v>2</v>
      </c>
      <c r="D50" s="485" t="s">
        <v>309</v>
      </c>
      <c r="E50" s="484"/>
      <c r="F50" s="23"/>
      <c r="G50" s="23"/>
    </row>
    <row r="51" spans="3:7" ht="12.75">
      <c r="C51" t="s">
        <v>62</v>
      </c>
      <c r="D51" s="24"/>
      <c r="E51" t="s">
        <v>100</v>
      </c>
      <c r="F51" s="23"/>
      <c r="G51" s="23"/>
    </row>
    <row r="52" spans="4:7" ht="12.75">
      <c r="D52" s="24">
        <v>39083</v>
      </c>
      <c r="E52" t="s">
        <v>49</v>
      </c>
      <c r="F52" s="23">
        <v>7034</v>
      </c>
      <c r="G52" s="23">
        <v>6875</v>
      </c>
    </row>
    <row r="53" spans="4:7" ht="12.75">
      <c r="D53" s="24">
        <v>39084</v>
      </c>
      <c r="E53" t="s">
        <v>362</v>
      </c>
      <c r="F53" s="23">
        <v>1891</v>
      </c>
      <c r="G53" s="23">
        <v>1867</v>
      </c>
    </row>
    <row r="54" spans="4:7" ht="12.75">
      <c r="D54" s="24">
        <v>39085</v>
      </c>
      <c r="E54" t="s">
        <v>5</v>
      </c>
      <c r="F54" s="23">
        <v>6596</v>
      </c>
      <c r="G54" s="23">
        <v>6003</v>
      </c>
    </row>
    <row r="55" spans="4:7" ht="12.75">
      <c r="D55" s="24">
        <v>39088</v>
      </c>
      <c r="E55" t="s">
        <v>364</v>
      </c>
      <c r="F55" s="23"/>
      <c r="G55" s="23"/>
    </row>
    <row r="56" spans="1:7" ht="12.75">
      <c r="A56" s="247"/>
      <c r="B56" s="247"/>
      <c r="C56" s="247"/>
      <c r="D56" s="248"/>
      <c r="E56" s="247" t="s">
        <v>46</v>
      </c>
      <c r="F56" s="249">
        <f>SUM(F52:F55)</f>
        <v>15521</v>
      </c>
      <c r="G56" s="249">
        <f>SUM(G52:G55)</f>
        <v>14745</v>
      </c>
    </row>
    <row r="57" spans="1:7" ht="12.75">
      <c r="A57" s="253"/>
      <c r="B57" s="253"/>
      <c r="C57" s="253"/>
      <c r="D57" s="24"/>
      <c r="F57" s="284"/>
      <c r="G57" s="284"/>
    </row>
    <row r="58" spans="1:7" ht="12.75">
      <c r="A58" s="18" t="s">
        <v>0</v>
      </c>
      <c r="B58" s="18"/>
      <c r="C58" s="18"/>
      <c r="D58" s="479" t="s">
        <v>369</v>
      </c>
      <c r="E58" s="480"/>
      <c r="F58" s="213"/>
      <c r="G58" s="213"/>
    </row>
    <row r="59" spans="3:7" ht="12.75">
      <c r="C59" t="s">
        <v>62</v>
      </c>
      <c r="D59" s="24"/>
      <c r="E59" t="s">
        <v>100</v>
      </c>
      <c r="F59" s="23"/>
      <c r="G59" s="23"/>
    </row>
    <row r="60" spans="4:7" ht="12.75">
      <c r="D60" s="24">
        <v>39083</v>
      </c>
      <c r="E60" t="s">
        <v>49</v>
      </c>
      <c r="F60" s="23">
        <f>F91+F52+F46+F37+F26+F8+F20</f>
        <v>130503</v>
      </c>
      <c r="G60" s="23">
        <f>G52+G46+G37+G26+G8+G20</f>
        <v>132991</v>
      </c>
    </row>
    <row r="61" spans="4:7" ht="12.75">
      <c r="D61" s="24">
        <v>39084</v>
      </c>
      <c r="E61" t="s">
        <v>362</v>
      </c>
      <c r="F61" s="23">
        <f>F92+F53+F47+F38+F27+F9+F21</f>
        <v>34221</v>
      </c>
      <c r="G61" s="23">
        <f>G53+G47+G38+G27+G9+G21</f>
        <v>34818</v>
      </c>
    </row>
    <row r="62" spans="4:7" ht="12.75">
      <c r="D62" s="24">
        <v>39085</v>
      </c>
      <c r="E62" t="s">
        <v>5</v>
      </c>
      <c r="F62" s="23">
        <f>F93+F54+F48+F39+F28+F10+F22</f>
        <v>86331</v>
      </c>
      <c r="G62" s="23">
        <f>G54+G48+G39+G28+G10+G22</f>
        <v>89687</v>
      </c>
    </row>
    <row r="63" spans="4:7" ht="12.75">
      <c r="D63" s="24">
        <v>39087</v>
      </c>
      <c r="E63" t="s">
        <v>363</v>
      </c>
      <c r="F63" s="23">
        <f>F11+F29+F40</f>
        <v>15032</v>
      </c>
      <c r="G63" s="23">
        <v>13974</v>
      </c>
    </row>
    <row r="64" spans="4:7" ht="12.75">
      <c r="D64" s="24">
        <v>39088</v>
      </c>
      <c r="E64" t="s">
        <v>364</v>
      </c>
      <c r="F64" s="23">
        <f>F12+F30+F41+F55</f>
        <v>11710</v>
      </c>
      <c r="G64" s="23">
        <f>G12+G30+G41+G55</f>
        <v>10560</v>
      </c>
    </row>
    <row r="65" spans="4:7" ht="12.75">
      <c r="D65" s="24">
        <v>39089</v>
      </c>
      <c r="E65" t="s">
        <v>365</v>
      </c>
      <c r="F65" s="23">
        <f>F31</f>
        <v>23700</v>
      </c>
      <c r="G65" s="23">
        <f>G31</f>
        <v>23700</v>
      </c>
    </row>
    <row r="66" spans="4:7" ht="12.75">
      <c r="D66" s="24">
        <v>39090</v>
      </c>
      <c r="E66" t="s">
        <v>366</v>
      </c>
      <c r="F66" s="23">
        <f>F14</f>
        <v>0</v>
      </c>
      <c r="G66" s="23">
        <f>G14</f>
        <v>0</v>
      </c>
    </row>
    <row r="67" spans="4:7" ht="12.75">
      <c r="D67" s="24">
        <v>39091</v>
      </c>
      <c r="E67" t="s">
        <v>198</v>
      </c>
      <c r="F67" s="23">
        <f>F15+F33+F42</f>
        <v>1100</v>
      </c>
      <c r="G67" s="23">
        <f>G15+G33+G42</f>
        <v>1100</v>
      </c>
    </row>
    <row r="68" spans="4:7" ht="12.75">
      <c r="D68" s="246" t="s">
        <v>200</v>
      </c>
      <c r="E68" t="s">
        <v>199</v>
      </c>
      <c r="F68" s="23">
        <f>F16+F94</f>
        <v>2751</v>
      </c>
      <c r="G68" s="23">
        <v>780</v>
      </c>
    </row>
    <row r="69" spans="1:7" ht="12.75">
      <c r="A69" s="247"/>
      <c r="B69" s="247"/>
      <c r="C69" s="247"/>
      <c r="D69" s="248"/>
      <c r="E69" s="247" t="s">
        <v>46</v>
      </c>
      <c r="F69" s="249">
        <f>SUM(F60:F67)</f>
        <v>302597</v>
      </c>
      <c r="G69" s="249">
        <f>SUM(G60:G68)</f>
        <v>307610</v>
      </c>
    </row>
    <row r="70" spans="1:7" ht="12.75">
      <c r="A70" s="18" t="s">
        <v>1</v>
      </c>
      <c r="B70" s="18"/>
      <c r="C70" s="18"/>
      <c r="D70" s="438" t="s">
        <v>340</v>
      </c>
      <c r="E70" s="439"/>
      <c r="F70" s="23"/>
      <c r="G70" s="23"/>
    </row>
    <row r="71" spans="3:7" ht="12.75">
      <c r="C71" t="s">
        <v>62</v>
      </c>
      <c r="D71" s="24"/>
      <c r="E71" t="s">
        <v>100</v>
      </c>
      <c r="F71" s="23"/>
      <c r="G71" s="23"/>
    </row>
    <row r="72" spans="4:7" ht="12.75">
      <c r="D72" s="24">
        <v>39083</v>
      </c>
      <c r="E72" t="s">
        <v>49</v>
      </c>
      <c r="F72" s="23">
        <v>97085</v>
      </c>
      <c r="G72" s="23">
        <v>96514</v>
      </c>
    </row>
    <row r="73" spans="4:7" ht="12.75">
      <c r="D73" s="24">
        <v>39084</v>
      </c>
      <c r="E73" t="s">
        <v>362</v>
      </c>
      <c r="F73" s="23">
        <v>26096</v>
      </c>
      <c r="G73" s="23">
        <v>25913</v>
      </c>
    </row>
    <row r="74" spans="4:7" ht="12.75">
      <c r="D74" s="24">
        <v>39085</v>
      </c>
      <c r="E74" t="s">
        <v>5</v>
      </c>
      <c r="F74" s="23">
        <v>49555</v>
      </c>
      <c r="G74" s="23">
        <v>47129</v>
      </c>
    </row>
    <row r="75" spans="4:7" ht="12.75">
      <c r="D75" s="24">
        <v>39086</v>
      </c>
      <c r="E75" t="s">
        <v>92</v>
      </c>
      <c r="F75" s="23">
        <v>2567</v>
      </c>
      <c r="G75" s="23">
        <v>2868</v>
      </c>
    </row>
    <row r="76" spans="4:7" ht="12.75">
      <c r="D76" s="24">
        <v>39087</v>
      </c>
      <c r="E76" t="s">
        <v>363</v>
      </c>
      <c r="F76" s="23"/>
      <c r="G76" s="23"/>
    </row>
    <row r="77" spans="4:7" ht="12.75">
      <c r="D77" s="24">
        <v>39088</v>
      </c>
      <c r="E77" t="s">
        <v>364</v>
      </c>
      <c r="F77" s="23"/>
      <c r="G77" s="23"/>
    </row>
    <row r="78" spans="4:7" ht="12.75">
      <c r="D78" s="24">
        <v>39090</v>
      </c>
      <c r="E78" t="s">
        <v>101</v>
      </c>
      <c r="F78" s="23"/>
      <c r="G78" s="23"/>
    </row>
    <row r="79" spans="1:7" ht="12.75">
      <c r="A79" s="247"/>
      <c r="B79" s="247"/>
      <c r="C79" s="247"/>
      <c r="D79" s="248"/>
      <c r="E79" s="247" t="s">
        <v>46</v>
      </c>
      <c r="F79" s="249">
        <f>SUM(F72:F78)</f>
        <v>175303</v>
      </c>
      <c r="G79" s="249">
        <f>SUM(G72:G78)</f>
        <v>172424</v>
      </c>
    </row>
    <row r="80" spans="1:7" ht="12.75">
      <c r="A80" s="18" t="s">
        <v>7</v>
      </c>
      <c r="B80" s="18"/>
      <c r="C80" s="18"/>
      <c r="D80" s="438" t="s">
        <v>158</v>
      </c>
      <c r="E80" s="439"/>
      <c r="F80" s="23"/>
      <c r="G80" s="23"/>
    </row>
    <row r="81" spans="3:7" ht="12.75">
      <c r="C81" t="s">
        <v>62</v>
      </c>
      <c r="D81" s="24"/>
      <c r="E81" t="s">
        <v>100</v>
      </c>
      <c r="F81" s="23"/>
      <c r="G81" s="23"/>
    </row>
    <row r="82" spans="4:7" ht="12.75">
      <c r="D82" s="24">
        <v>39083</v>
      </c>
      <c r="E82" t="s">
        <v>49</v>
      </c>
      <c r="F82" s="23">
        <v>48729</v>
      </c>
      <c r="G82" s="23">
        <v>49840</v>
      </c>
    </row>
    <row r="83" spans="4:7" ht="12.75">
      <c r="D83" s="24">
        <v>39084</v>
      </c>
      <c r="E83" t="s">
        <v>362</v>
      </c>
      <c r="F83" s="23">
        <v>13197</v>
      </c>
      <c r="G83" s="23">
        <v>13416</v>
      </c>
    </row>
    <row r="84" spans="4:7" ht="12.75">
      <c r="D84" s="24">
        <v>39085</v>
      </c>
      <c r="E84" t="s">
        <v>5</v>
      </c>
      <c r="F84" s="23">
        <v>105533</v>
      </c>
      <c r="G84" s="23">
        <v>101971</v>
      </c>
    </row>
    <row r="85" spans="4:7" ht="12.75">
      <c r="D85" s="24">
        <v>39087</v>
      </c>
      <c r="E85" t="s">
        <v>363</v>
      </c>
      <c r="F85" s="23"/>
      <c r="G85" s="23"/>
    </row>
    <row r="86" spans="4:7" ht="12.75">
      <c r="D86" s="24">
        <v>39088</v>
      </c>
      <c r="E86" t="s">
        <v>364</v>
      </c>
      <c r="F86" s="23"/>
      <c r="G86" s="23"/>
    </row>
    <row r="87" spans="4:7" ht="12.75">
      <c r="D87" s="24">
        <v>39090</v>
      </c>
      <c r="E87" t="s">
        <v>101</v>
      </c>
      <c r="F87" s="23"/>
      <c r="G87" s="23"/>
    </row>
    <row r="88" spans="1:7" ht="12.75">
      <c r="A88" s="247"/>
      <c r="B88" s="247"/>
      <c r="C88" s="247"/>
      <c r="D88" s="248"/>
      <c r="E88" s="247" t="s">
        <v>46</v>
      </c>
      <c r="F88" s="249">
        <f>SUM(F82:F87)</f>
        <v>167459</v>
      </c>
      <c r="G88" s="249">
        <f>SUM(G82:G87)</f>
        <v>165227</v>
      </c>
    </row>
    <row r="89" spans="1:7" s="53" customFormat="1" ht="24" customHeight="1">
      <c r="A89" s="18" t="s">
        <v>157</v>
      </c>
      <c r="B89" s="18"/>
      <c r="C89" s="18"/>
      <c r="D89" s="486" t="s">
        <v>391</v>
      </c>
      <c r="E89" s="486"/>
      <c r="F89" s="213"/>
      <c r="G89" s="213"/>
    </row>
    <row r="90" spans="3:7" s="53" customFormat="1" ht="12.75">
      <c r="C90" t="s">
        <v>62</v>
      </c>
      <c r="D90" s="52"/>
      <c r="E90" s="53" t="s">
        <v>100</v>
      </c>
      <c r="F90" s="213"/>
      <c r="G90" s="213"/>
    </row>
    <row r="91" spans="4:7" s="53" customFormat="1" ht="12.75">
      <c r="D91" s="52">
        <v>39083</v>
      </c>
      <c r="E91" s="53" t="s">
        <v>49</v>
      </c>
      <c r="F91" s="213">
        <v>3144</v>
      </c>
      <c r="G91" s="213">
        <v>3144</v>
      </c>
    </row>
    <row r="92" spans="4:7" s="53" customFormat="1" ht="12.75">
      <c r="D92" s="52">
        <v>39084</v>
      </c>
      <c r="E92" s="53" t="s">
        <v>362</v>
      </c>
      <c r="F92" s="213">
        <v>851</v>
      </c>
      <c r="G92" s="213">
        <v>820</v>
      </c>
    </row>
    <row r="93" spans="4:7" s="53" customFormat="1" ht="12.75">
      <c r="D93" s="52">
        <v>39085</v>
      </c>
      <c r="E93" s="53" t="s">
        <v>5</v>
      </c>
      <c r="F93" s="213">
        <v>700</v>
      </c>
      <c r="G93" s="213">
        <v>700</v>
      </c>
    </row>
    <row r="94" spans="1:7" ht="12.75">
      <c r="A94" s="253"/>
      <c r="B94" s="253"/>
      <c r="C94" s="253"/>
      <c r="D94" s="24">
        <v>39091</v>
      </c>
      <c r="E94" t="s">
        <v>101</v>
      </c>
      <c r="F94" s="284">
        <v>1751</v>
      </c>
      <c r="G94" s="284">
        <v>2449</v>
      </c>
    </row>
    <row r="95" spans="1:7" ht="12.75">
      <c r="A95" s="285"/>
      <c r="B95" s="247"/>
      <c r="C95" s="247"/>
      <c r="D95" s="248"/>
      <c r="E95" s="247" t="s">
        <v>46</v>
      </c>
      <c r="F95" s="286">
        <f>SUM(F91:F94)</f>
        <v>6446</v>
      </c>
      <c r="G95" s="286">
        <f>SUM(G91:G94)</f>
        <v>7113</v>
      </c>
    </row>
    <row r="96" spans="4:7" ht="12.75">
      <c r="D96" s="24"/>
      <c r="F96" s="23"/>
      <c r="G96" s="23"/>
    </row>
    <row r="97" spans="3:7" ht="12.75">
      <c r="C97" s="18" t="s">
        <v>62</v>
      </c>
      <c r="D97" s="254"/>
      <c r="E97" s="255" t="s">
        <v>93</v>
      </c>
      <c r="F97" s="54"/>
      <c r="G97" s="54"/>
    </row>
    <row r="98" spans="4:7" ht="12.75">
      <c r="D98" s="254">
        <v>39083</v>
      </c>
      <c r="E98" s="18" t="s">
        <v>49</v>
      </c>
      <c r="F98" s="54">
        <f>F82+F72+F60</f>
        <v>276317</v>
      </c>
      <c r="G98" s="54">
        <f>G82+G72+G60+G91</f>
        <v>282489</v>
      </c>
    </row>
    <row r="99" spans="4:7" ht="12.75">
      <c r="D99" s="254">
        <v>39084</v>
      </c>
      <c r="E99" s="18" t="s">
        <v>362</v>
      </c>
      <c r="F99" s="54">
        <f>F83+F73+F61</f>
        <v>73514</v>
      </c>
      <c r="G99" s="54">
        <f>G83+G73+G61+G92</f>
        <v>74967</v>
      </c>
    </row>
    <row r="100" spans="4:7" ht="12.75">
      <c r="D100" s="254">
        <v>39085</v>
      </c>
      <c r="E100" s="18" t="s">
        <v>5</v>
      </c>
      <c r="F100" s="54">
        <f>F84+F74+F62</f>
        <v>241419</v>
      </c>
      <c r="G100" s="54">
        <f>G84+G74+G62+G93</f>
        <v>239487</v>
      </c>
    </row>
    <row r="101" spans="4:7" ht="12.75">
      <c r="D101" s="254">
        <v>39086</v>
      </c>
      <c r="E101" s="18" t="s">
        <v>92</v>
      </c>
      <c r="F101" s="54">
        <f>F75</f>
        <v>2567</v>
      </c>
      <c r="G101" s="54">
        <f>G75</f>
        <v>2868</v>
      </c>
    </row>
    <row r="102" spans="4:7" ht="12.75">
      <c r="D102" s="254">
        <v>39087</v>
      </c>
      <c r="E102" s="18" t="s">
        <v>363</v>
      </c>
      <c r="F102" s="54">
        <f>F85+F76+F63</f>
        <v>15032</v>
      </c>
      <c r="G102" s="54">
        <f>G85+G76+G63</f>
        <v>13974</v>
      </c>
    </row>
    <row r="103" spans="4:7" ht="12.75">
      <c r="D103" s="254">
        <v>39088</v>
      </c>
      <c r="E103" s="18" t="s">
        <v>364</v>
      </c>
      <c r="F103" s="54">
        <f>F86+F77+F64</f>
        <v>11710</v>
      </c>
      <c r="G103" s="54">
        <f>G86+G77+G64</f>
        <v>10560</v>
      </c>
    </row>
    <row r="104" spans="4:7" ht="12.75">
      <c r="D104" s="254">
        <v>39089</v>
      </c>
      <c r="E104" s="18" t="s">
        <v>365</v>
      </c>
      <c r="F104" s="54">
        <f>F65</f>
        <v>23700</v>
      </c>
      <c r="G104" s="54">
        <f>G65</f>
        <v>23700</v>
      </c>
    </row>
    <row r="105" spans="4:7" ht="12.75">
      <c r="D105" s="254">
        <v>39090</v>
      </c>
      <c r="E105" s="18" t="s">
        <v>366</v>
      </c>
      <c r="F105" s="54">
        <f>F66</f>
        <v>0</v>
      </c>
      <c r="G105" s="54">
        <f>G66</f>
        <v>0</v>
      </c>
    </row>
    <row r="106" spans="4:7" ht="12.75">
      <c r="D106" s="254">
        <v>39091</v>
      </c>
      <c r="E106" s="18" t="s">
        <v>198</v>
      </c>
      <c r="F106" s="54">
        <f>F87+F78+F67</f>
        <v>1100</v>
      </c>
      <c r="G106" s="54">
        <f>G87+G78+G67</f>
        <v>1100</v>
      </c>
    </row>
    <row r="107" spans="4:7" ht="12.75">
      <c r="D107" s="256" t="s">
        <v>200</v>
      </c>
      <c r="E107" s="18" t="s">
        <v>199</v>
      </c>
      <c r="F107" s="54">
        <f>F68</f>
        <v>2751</v>
      </c>
      <c r="G107" s="54">
        <f>G68+G94</f>
        <v>3229</v>
      </c>
    </row>
    <row r="108" spans="1:7" ht="12.75">
      <c r="A108" s="257"/>
      <c r="B108" s="257"/>
      <c r="C108" s="255" t="s">
        <v>62</v>
      </c>
      <c r="D108" s="258"/>
      <c r="E108" s="255" t="s">
        <v>370</v>
      </c>
      <c r="F108" s="259">
        <f>SUM(F98:F107)</f>
        <v>648110</v>
      </c>
      <c r="G108" s="259">
        <f>SUM(G98:G107)</f>
        <v>652374</v>
      </c>
    </row>
    <row r="109" spans="4:7" ht="12.75">
      <c r="D109" s="24"/>
      <c r="F109" s="23"/>
      <c r="G109" s="23"/>
    </row>
    <row r="110" spans="1:7" ht="18">
      <c r="A110" s="443" t="s">
        <v>583</v>
      </c>
      <c r="B110" s="442"/>
      <c r="C110" s="442"/>
      <c r="D110" s="442"/>
      <c r="E110" s="442"/>
      <c r="F110" s="442"/>
      <c r="G110" s="442"/>
    </row>
    <row r="111" spans="1:7" ht="34.5" thickBot="1">
      <c r="A111" s="244" t="s">
        <v>105</v>
      </c>
      <c r="B111" s="244" t="s">
        <v>106</v>
      </c>
      <c r="C111" s="244" t="s">
        <v>107</v>
      </c>
      <c r="D111" s="244" t="s">
        <v>108</v>
      </c>
      <c r="E111" s="244" t="s">
        <v>109</v>
      </c>
      <c r="F111" s="245">
        <v>2010</v>
      </c>
      <c r="G111" s="245">
        <v>2011</v>
      </c>
    </row>
    <row r="112" spans="1:7" ht="12.75">
      <c r="A112" t="s">
        <v>0</v>
      </c>
      <c r="D112" s="24"/>
      <c r="E112" t="s">
        <v>27</v>
      </c>
      <c r="F112" s="23"/>
      <c r="G112" s="23"/>
    </row>
    <row r="113" spans="2:7" ht="12.75">
      <c r="B113" t="s">
        <v>0</v>
      </c>
      <c r="D113" s="24"/>
      <c r="E113" s="260" t="s">
        <v>9</v>
      </c>
      <c r="F113" s="23"/>
      <c r="G113" s="23"/>
    </row>
    <row r="114" spans="3:7" ht="12.75">
      <c r="C114" t="s">
        <v>68</v>
      </c>
      <c r="D114" s="24"/>
      <c r="E114" t="s">
        <v>6</v>
      </c>
      <c r="F114" s="23"/>
      <c r="G114" s="23"/>
    </row>
    <row r="115" spans="4:7" ht="12.75">
      <c r="D115" s="24">
        <v>39114</v>
      </c>
      <c r="E115" t="s">
        <v>102</v>
      </c>
      <c r="F115" s="23">
        <v>100359</v>
      </c>
      <c r="G115" s="23">
        <v>129994</v>
      </c>
    </row>
    <row r="116" spans="4:7" ht="12.75">
      <c r="D116" s="24">
        <v>39115</v>
      </c>
      <c r="E116" t="s">
        <v>297</v>
      </c>
      <c r="F116" s="23">
        <v>10978</v>
      </c>
      <c r="G116" s="23">
        <v>12621</v>
      </c>
    </row>
    <row r="117" spans="4:7" ht="12.75">
      <c r="D117" s="24">
        <v>39116</v>
      </c>
      <c r="E117" t="s">
        <v>371</v>
      </c>
      <c r="F117" s="23">
        <v>0</v>
      </c>
      <c r="G117" s="23"/>
    </row>
    <row r="118" spans="4:7" ht="12.75">
      <c r="D118" s="24">
        <v>39117</v>
      </c>
      <c r="E118" t="s">
        <v>372</v>
      </c>
      <c r="F118" s="23">
        <v>0</v>
      </c>
      <c r="G118" s="23"/>
    </row>
    <row r="119" spans="4:7" ht="12.75">
      <c r="D119" s="24">
        <v>39118</v>
      </c>
      <c r="E119" t="s">
        <v>103</v>
      </c>
      <c r="F119" s="23">
        <v>288304</v>
      </c>
      <c r="G119" s="23">
        <v>303241</v>
      </c>
    </row>
    <row r="120" spans="4:7" ht="12.75">
      <c r="D120" s="24">
        <v>39850</v>
      </c>
      <c r="E120" t="s">
        <v>373</v>
      </c>
      <c r="F120" s="23">
        <v>12194</v>
      </c>
      <c r="G120" s="23">
        <v>8605</v>
      </c>
    </row>
    <row r="121" spans="1:7" ht="12.75">
      <c r="A121" s="252"/>
      <c r="B121" s="252"/>
      <c r="C121" s="252" t="s">
        <v>68</v>
      </c>
      <c r="D121" s="261"/>
      <c r="E121" s="262" t="s">
        <v>94</v>
      </c>
      <c r="F121" s="263">
        <f>SUM(F115:F120)</f>
        <v>411835</v>
      </c>
      <c r="G121" s="263">
        <f>SUM(G115:G120)</f>
        <v>454461</v>
      </c>
    </row>
    <row r="122" spans="2:7" ht="12.75">
      <c r="B122" t="s">
        <v>1</v>
      </c>
      <c r="D122" s="24"/>
      <c r="E122" s="260" t="s">
        <v>104</v>
      </c>
      <c r="F122" s="23"/>
      <c r="G122" s="23"/>
    </row>
    <row r="123" spans="3:7" ht="12.75">
      <c r="C123" t="s">
        <v>68</v>
      </c>
      <c r="D123" s="24"/>
      <c r="E123" t="s">
        <v>6</v>
      </c>
      <c r="F123" s="23"/>
      <c r="G123" s="23"/>
    </row>
    <row r="124" spans="4:7" ht="12.75">
      <c r="D124" s="24">
        <v>39114</v>
      </c>
      <c r="E124" t="s">
        <v>102</v>
      </c>
      <c r="F124" s="23">
        <v>35147</v>
      </c>
      <c r="G124" s="23"/>
    </row>
    <row r="125" spans="4:7" ht="12.75">
      <c r="D125" s="24">
        <v>39115</v>
      </c>
      <c r="E125" t="s">
        <v>297</v>
      </c>
      <c r="F125" s="23">
        <v>15839</v>
      </c>
      <c r="G125" s="23"/>
    </row>
    <row r="126" spans="4:7" ht="12.75">
      <c r="D126" s="24">
        <v>39116</v>
      </c>
      <c r="E126" t="s">
        <v>371</v>
      </c>
      <c r="F126" s="23">
        <v>4003</v>
      </c>
      <c r="G126" s="23">
        <v>3212</v>
      </c>
    </row>
    <row r="127" spans="4:7" ht="12.75">
      <c r="D127" s="24">
        <v>39117</v>
      </c>
      <c r="E127" t="s">
        <v>372</v>
      </c>
      <c r="F127" s="23">
        <v>0</v>
      </c>
      <c r="G127" s="23">
        <v>1500</v>
      </c>
    </row>
    <row r="128" spans="4:7" ht="12.75">
      <c r="D128" s="24">
        <v>39118</v>
      </c>
      <c r="E128" t="s">
        <v>103</v>
      </c>
      <c r="F128" s="23"/>
      <c r="G128" s="23"/>
    </row>
    <row r="129" spans="1:7" ht="12.75">
      <c r="A129" s="252"/>
      <c r="B129" s="252"/>
      <c r="C129" s="252" t="s">
        <v>68</v>
      </c>
      <c r="D129" s="261"/>
      <c r="E129" s="262" t="s">
        <v>94</v>
      </c>
      <c r="F129" s="263">
        <f>SUM(F124:F128)</f>
        <v>54989</v>
      </c>
      <c r="G129" s="263">
        <f>SUM(G124:G128)</f>
        <v>4712</v>
      </c>
    </row>
    <row r="130" spans="1:7" ht="12.75">
      <c r="A130" t="s">
        <v>7</v>
      </c>
      <c r="D130" s="52"/>
      <c r="E130" s="264" t="s">
        <v>158</v>
      </c>
      <c r="F130" s="54"/>
      <c r="G130" s="54"/>
    </row>
    <row r="131" spans="3:7" ht="12.75">
      <c r="C131" t="s">
        <v>68</v>
      </c>
      <c r="D131" s="52"/>
      <c r="E131" s="18" t="s">
        <v>6</v>
      </c>
      <c r="F131" s="54"/>
      <c r="G131" s="54"/>
    </row>
    <row r="132" spans="4:7" ht="12.75">
      <c r="D132" s="52">
        <v>39114</v>
      </c>
      <c r="E132" s="18" t="s">
        <v>102</v>
      </c>
      <c r="F132" s="54">
        <v>1500</v>
      </c>
      <c r="G132" s="54"/>
    </row>
    <row r="133" spans="4:7" ht="12.75">
      <c r="D133" s="52">
        <v>39480</v>
      </c>
      <c r="E133" s="18" t="s">
        <v>297</v>
      </c>
      <c r="F133" s="54"/>
      <c r="G133" s="54"/>
    </row>
    <row r="134" spans="1:7" ht="12.75">
      <c r="A134" s="252"/>
      <c r="B134" s="252"/>
      <c r="C134" s="252" t="s">
        <v>68</v>
      </c>
      <c r="D134" s="261"/>
      <c r="E134" s="262" t="s">
        <v>94</v>
      </c>
      <c r="F134" s="263">
        <f>SUM(F132:F133)</f>
        <v>1500</v>
      </c>
      <c r="G134" s="263">
        <f>SUM(G132:G133)</f>
        <v>0</v>
      </c>
    </row>
    <row r="135" spans="1:7" s="5" customFormat="1" ht="24.75" customHeight="1">
      <c r="A135" s="5" t="s">
        <v>157</v>
      </c>
      <c r="C135" s="53"/>
      <c r="D135" s="53"/>
      <c r="E135" s="430" t="s">
        <v>391</v>
      </c>
      <c r="F135" s="287"/>
      <c r="G135" s="287"/>
    </row>
    <row r="136" spans="4:7" s="5" customFormat="1" ht="12.75">
      <c r="D136" s="24">
        <v>39114</v>
      </c>
      <c r="E136" t="s">
        <v>102</v>
      </c>
      <c r="F136" s="287">
        <v>250</v>
      </c>
      <c r="G136" s="287"/>
    </row>
    <row r="137" spans="1:7" s="5" customFormat="1" ht="12.75">
      <c r="A137" s="252"/>
      <c r="B137" s="252"/>
      <c r="C137" s="252"/>
      <c r="D137" s="261"/>
      <c r="E137" s="262" t="s">
        <v>94</v>
      </c>
      <c r="F137" s="263">
        <f>SUM(F136)</f>
        <v>250</v>
      </c>
      <c r="G137" s="263">
        <f>SUM(G136)</f>
        <v>0</v>
      </c>
    </row>
    <row r="138" spans="4:7" ht="12.75">
      <c r="D138" s="52"/>
      <c r="E138" s="18"/>
      <c r="F138" s="54"/>
      <c r="G138" s="54"/>
    </row>
    <row r="139" spans="3:7" ht="12.75">
      <c r="C139" s="18" t="s">
        <v>68</v>
      </c>
      <c r="D139" s="254"/>
      <c r="E139" s="255" t="s">
        <v>94</v>
      </c>
      <c r="F139" s="23"/>
      <c r="G139" s="23"/>
    </row>
    <row r="140" spans="4:7" ht="12.75">
      <c r="D140" s="254">
        <v>39114</v>
      </c>
      <c r="E140" s="18" t="s">
        <v>102</v>
      </c>
      <c r="F140" s="54">
        <f>F115+F124+F132+F136</f>
        <v>137256</v>
      </c>
      <c r="G140" s="54">
        <f>G115+G124+G132+G136</f>
        <v>129994</v>
      </c>
    </row>
    <row r="141" spans="4:7" ht="12.75">
      <c r="D141" s="254">
        <v>39115</v>
      </c>
      <c r="E141" s="18" t="s">
        <v>227</v>
      </c>
      <c r="F141" s="54">
        <f>F116+F125+F133</f>
        <v>26817</v>
      </c>
      <c r="G141" s="54">
        <f>G116+G125+G133</f>
        <v>12621</v>
      </c>
    </row>
    <row r="142" spans="4:7" ht="12.75">
      <c r="D142" s="254">
        <v>39116</v>
      </c>
      <c r="E142" s="18" t="s">
        <v>374</v>
      </c>
      <c r="F142" s="54">
        <f aca="true" t="shared" si="0" ref="F142:G144">F117+F126</f>
        <v>4003</v>
      </c>
      <c r="G142" s="54">
        <f t="shared" si="0"/>
        <v>3212</v>
      </c>
    </row>
    <row r="143" spans="4:7" ht="12.75">
      <c r="D143" s="254">
        <v>39117</v>
      </c>
      <c r="E143" s="18" t="s">
        <v>375</v>
      </c>
      <c r="F143" s="54">
        <f t="shared" si="0"/>
        <v>0</v>
      </c>
      <c r="G143" s="54">
        <f t="shared" si="0"/>
        <v>1500</v>
      </c>
    </row>
    <row r="144" spans="4:7" ht="12.75">
      <c r="D144" s="254">
        <v>39118</v>
      </c>
      <c r="E144" s="18" t="s">
        <v>103</v>
      </c>
      <c r="F144" s="54">
        <f t="shared" si="0"/>
        <v>288304</v>
      </c>
      <c r="G144" s="54">
        <f t="shared" si="0"/>
        <v>303241</v>
      </c>
    </row>
    <row r="145" spans="4:7" ht="12.75">
      <c r="D145" s="254">
        <v>39850</v>
      </c>
      <c r="E145" s="18" t="s">
        <v>373</v>
      </c>
      <c r="F145" s="54">
        <f>F120</f>
        <v>12194</v>
      </c>
      <c r="G145" s="54">
        <f>G120</f>
        <v>8605</v>
      </c>
    </row>
    <row r="146" spans="1:7" ht="31.5">
      <c r="A146" s="265"/>
      <c r="B146" s="265"/>
      <c r="C146" s="265" t="s">
        <v>68</v>
      </c>
      <c r="D146" s="266"/>
      <c r="E146" s="267" t="s">
        <v>376</v>
      </c>
      <c r="F146" s="268">
        <f>SUM(F140:F145)</f>
        <v>468574</v>
      </c>
      <c r="G146" s="268">
        <f>SUM(G140:G145)</f>
        <v>459173</v>
      </c>
    </row>
    <row r="147" spans="4:7" ht="12.75">
      <c r="D147" s="24"/>
      <c r="F147" s="23"/>
      <c r="G147" s="23"/>
    </row>
    <row r="148" spans="1:7" ht="20.25">
      <c r="A148" s="440" t="s">
        <v>582</v>
      </c>
      <c r="B148" s="441"/>
      <c r="C148" s="441"/>
      <c r="D148" s="441"/>
      <c r="E148" s="441"/>
      <c r="F148" s="442"/>
      <c r="G148" s="442"/>
    </row>
    <row r="149" spans="1:7" ht="34.5" thickBot="1">
      <c r="A149" s="244" t="s">
        <v>105</v>
      </c>
      <c r="B149" s="244" t="s">
        <v>106</v>
      </c>
      <c r="C149" s="244" t="s">
        <v>107</v>
      </c>
      <c r="D149" s="244" t="s">
        <v>108</v>
      </c>
      <c r="E149" s="244" t="s">
        <v>109</v>
      </c>
      <c r="F149" s="245">
        <v>2010</v>
      </c>
      <c r="G149" s="245">
        <v>2011</v>
      </c>
    </row>
    <row r="150" spans="1:7" ht="12.75">
      <c r="A150" t="s">
        <v>0</v>
      </c>
      <c r="D150" s="24"/>
      <c r="E150" t="s">
        <v>27</v>
      </c>
      <c r="F150" s="23"/>
      <c r="G150" s="23"/>
    </row>
    <row r="151" spans="2:7" ht="12.75">
      <c r="B151" t="s">
        <v>0</v>
      </c>
      <c r="D151" s="24"/>
      <c r="E151" s="269" t="s">
        <v>9</v>
      </c>
      <c r="F151" s="23"/>
      <c r="G151" s="23"/>
    </row>
    <row r="152" spans="3:7" ht="12.75">
      <c r="C152" t="s">
        <v>73</v>
      </c>
      <c r="D152" s="24"/>
      <c r="E152" t="s">
        <v>110</v>
      </c>
      <c r="F152" s="23"/>
      <c r="G152" s="23"/>
    </row>
    <row r="153" spans="4:7" ht="12.75">
      <c r="D153" s="24">
        <v>39142</v>
      </c>
      <c r="E153" t="s">
        <v>232</v>
      </c>
      <c r="F153" s="23">
        <v>4783</v>
      </c>
      <c r="G153" s="23">
        <v>4371</v>
      </c>
    </row>
    <row r="154" spans="1:7" ht="15">
      <c r="A154" s="270"/>
      <c r="B154" s="270"/>
      <c r="C154" s="271" t="s">
        <v>73</v>
      </c>
      <c r="D154" s="272"/>
      <c r="E154" s="271" t="s">
        <v>244</v>
      </c>
      <c r="F154" s="273">
        <v>4783</v>
      </c>
      <c r="G154" s="273">
        <v>4371</v>
      </c>
    </row>
    <row r="156" spans="1:7" ht="15.75">
      <c r="A156" s="274"/>
      <c r="B156" s="274"/>
      <c r="C156" s="274"/>
      <c r="D156" s="274"/>
      <c r="E156" s="274" t="s">
        <v>377</v>
      </c>
      <c r="F156" s="275">
        <f>F108+F146+F154</f>
        <v>1121467</v>
      </c>
      <c r="G156" s="275">
        <f>G108+G146+G154</f>
        <v>1115918</v>
      </c>
    </row>
  </sheetData>
  <sheetProtection/>
  <mergeCells count="15">
    <mergeCell ref="D70:E70"/>
    <mergeCell ref="A148:G148"/>
    <mergeCell ref="A110:G110"/>
    <mergeCell ref="D6:E6"/>
    <mergeCell ref="D24:E24"/>
    <mergeCell ref="D35:E35"/>
    <mergeCell ref="D44:E44"/>
    <mergeCell ref="D80:E80"/>
    <mergeCell ref="D50:E50"/>
    <mergeCell ref="D89:E89"/>
    <mergeCell ref="D58:E58"/>
    <mergeCell ref="A3:E3"/>
    <mergeCell ref="D5:E5"/>
    <mergeCell ref="A1:G1"/>
    <mergeCell ref="A2:G2"/>
  </mergeCells>
  <printOptions headings="1"/>
  <pageMargins left="0.75" right="0.75" top="1" bottom="1" header="0.5" footer="0.5"/>
  <pageSetup horizontalDpi="600" verticalDpi="600" orientation="portrait" paperSize="9" r:id="rId1"/>
  <headerFooter alignWithMargins="0">
    <oddHeader>&amp;L2/A melléklet a 4/2011. (I.28). önk.rendelethez ezer Ft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C41"/>
  <sheetViews>
    <sheetView zoomScalePageLayoutView="0" workbookViewId="0" topLeftCell="A1">
      <selection activeCell="H61" sqref="H61"/>
    </sheetView>
  </sheetViews>
  <sheetFormatPr defaultColWidth="9.140625" defaultRowHeight="12.75"/>
  <cols>
    <col min="1" max="1" width="38.7109375" style="0" customWidth="1"/>
    <col min="2" max="3" width="16.140625" style="0" customWidth="1"/>
  </cols>
  <sheetData>
    <row r="1" spans="1:3" ht="15">
      <c r="A1" s="487" t="s">
        <v>441</v>
      </c>
      <c r="B1" s="487"/>
      <c r="C1" s="447"/>
    </row>
    <row r="2" spans="1:3" ht="15.75" thickBot="1">
      <c r="A2" s="488" t="s">
        <v>444</v>
      </c>
      <c r="B2" s="488"/>
      <c r="C2" s="489"/>
    </row>
    <row r="3" spans="1:3" ht="15.75" thickBot="1">
      <c r="A3" s="371" t="s">
        <v>4</v>
      </c>
      <c r="B3" s="320">
        <v>2010</v>
      </c>
      <c r="C3" s="320">
        <v>2011</v>
      </c>
    </row>
    <row r="4" spans="1:3" ht="12.75">
      <c r="A4" s="372" t="s">
        <v>378</v>
      </c>
      <c r="B4" s="276">
        <v>68248</v>
      </c>
      <c r="C4" s="276">
        <v>71195</v>
      </c>
    </row>
    <row r="5" spans="1:3" ht="12.75">
      <c r="A5" s="277" t="s">
        <v>379</v>
      </c>
      <c r="B5" s="278">
        <v>9423</v>
      </c>
      <c r="C5" s="278">
        <v>9790</v>
      </c>
    </row>
    <row r="6" spans="1:3" ht="12.75">
      <c r="A6" s="277" t="s">
        <v>405</v>
      </c>
      <c r="B6" s="278">
        <v>1764</v>
      </c>
      <c r="C6" s="278">
        <v>2074</v>
      </c>
    </row>
    <row r="7" spans="1:3" ht="12.75">
      <c r="A7" s="373" t="s">
        <v>49</v>
      </c>
      <c r="B7" s="318">
        <f>SUM(B4:B6)</f>
        <v>79435</v>
      </c>
      <c r="C7" s="318">
        <f>SUM(C4:C6)</f>
        <v>83059</v>
      </c>
    </row>
    <row r="8" spans="1:3" ht="12.75">
      <c r="A8" s="374" t="s">
        <v>380</v>
      </c>
      <c r="B8" s="279">
        <v>16814</v>
      </c>
      <c r="C8" s="279">
        <v>17803</v>
      </c>
    </row>
    <row r="9" spans="1:3" ht="12.75">
      <c r="A9" s="374" t="s">
        <v>381</v>
      </c>
      <c r="B9" s="279">
        <v>2344</v>
      </c>
      <c r="C9" s="279">
        <v>2404</v>
      </c>
    </row>
    <row r="10" spans="1:3" ht="12.75">
      <c r="A10" s="374" t="s">
        <v>404</v>
      </c>
      <c r="B10" s="279">
        <v>600</v>
      </c>
      <c r="C10" s="279">
        <v>600</v>
      </c>
    </row>
    <row r="11" spans="1:3" ht="12.75">
      <c r="A11" s="374" t="s">
        <v>406</v>
      </c>
      <c r="B11" s="279">
        <v>241</v>
      </c>
      <c r="C11" s="279">
        <v>560</v>
      </c>
    </row>
    <row r="12" spans="1:3" ht="12.75">
      <c r="A12" s="373" t="s">
        <v>382</v>
      </c>
      <c r="B12" s="318">
        <f>SUM(B8:B11)</f>
        <v>19999</v>
      </c>
      <c r="C12" s="318">
        <f>SUM(C8:C11)</f>
        <v>21367</v>
      </c>
    </row>
    <row r="13" spans="1:3" ht="12.75">
      <c r="A13" s="374" t="s">
        <v>383</v>
      </c>
      <c r="B13" s="279">
        <v>49823</v>
      </c>
      <c r="C13" s="279">
        <v>62231</v>
      </c>
    </row>
    <row r="14" spans="1:3" ht="12.75">
      <c r="A14" s="374" t="s">
        <v>384</v>
      </c>
      <c r="B14" s="279">
        <v>630</v>
      </c>
      <c r="C14" s="279">
        <v>920</v>
      </c>
    </row>
    <row r="15" spans="1:3" ht="12.75">
      <c r="A15" s="374" t="s">
        <v>407</v>
      </c>
      <c r="B15" s="279">
        <v>8634</v>
      </c>
      <c r="C15" s="279">
        <v>8589</v>
      </c>
    </row>
    <row r="16" spans="1:3" ht="12.75">
      <c r="A16" s="373" t="s">
        <v>5</v>
      </c>
      <c r="B16" s="318">
        <f>SUM(B13:B15)</f>
        <v>59087</v>
      </c>
      <c r="C16" s="318">
        <f>SUM(C13:C15)</f>
        <v>71740</v>
      </c>
    </row>
    <row r="17" spans="1:3" ht="12.75">
      <c r="A17" s="374" t="s">
        <v>385</v>
      </c>
      <c r="B17" s="279">
        <v>13690</v>
      </c>
      <c r="C17" s="279">
        <v>12360</v>
      </c>
    </row>
    <row r="18" spans="1:3" ht="12.75">
      <c r="A18" s="376" t="s">
        <v>191</v>
      </c>
      <c r="B18" s="279">
        <v>855</v>
      </c>
      <c r="C18" s="279">
        <v>855</v>
      </c>
    </row>
    <row r="19" spans="1:3" ht="12.75">
      <c r="A19" s="376" t="s">
        <v>139</v>
      </c>
      <c r="B19" s="279">
        <v>350</v>
      </c>
      <c r="C19" s="279">
        <v>350</v>
      </c>
    </row>
    <row r="20" spans="1:3" ht="12.75">
      <c r="A20" s="376" t="s">
        <v>408</v>
      </c>
      <c r="B20" s="279">
        <v>137</v>
      </c>
      <c r="C20" s="279">
        <v>137</v>
      </c>
    </row>
    <row r="21" spans="1:3" ht="12.75">
      <c r="A21" s="376" t="s">
        <v>555</v>
      </c>
      <c r="B21" s="279"/>
      <c r="C21" s="279">
        <v>272</v>
      </c>
    </row>
    <row r="22" spans="1:3" ht="12.75">
      <c r="A22" s="373" t="s">
        <v>386</v>
      </c>
      <c r="B22" s="318">
        <f>SUM(B17:B20)</f>
        <v>15032</v>
      </c>
      <c r="C22" s="318">
        <f>SUM(C17:C21)</f>
        <v>13974</v>
      </c>
    </row>
    <row r="23" spans="1:3" ht="38.25">
      <c r="A23" s="432" t="s">
        <v>556</v>
      </c>
      <c r="B23" s="431"/>
      <c r="C23" s="434">
        <v>3212</v>
      </c>
    </row>
    <row r="24" spans="1:3" ht="12.75">
      <c r="A24" s="373" t="s">
        <v>123</v>
      </c>
      <c r="B24" s="318"/>
      <c r="C24" s="318">
        <v>3212</v>
      </c>
    </row>
    <row r="25" spans="1:3" ht="12.75">
      <c r="A25" s="433" t="s">
        <v>557</v>
      </c>
      <c r="B25" s="434"/>
      <c r="C25" s="434">
        <v>1500</v>
      </c>
    </row>
    <row r="26" spans="1:3" ht="12.75">
      <c r="A26" s="373" t="s">
        <v>137</v>
      </c>
      <c r="B26" s="318"/>
      <c r="C26" s="318">
        <v>1500</v>
      </c>
    </row>
    <row r="27" spans="1:3" ht="12.75">
      <c r="A27" s="374" t="s">
        <v>113</v>
      </c>
      <c r="B27" s="278">
        <v>2800</v>
      </c>
      <c r="C27" s="278">
        <v>1800</v>
      </c>
    </row>
    <row r="28" spans="1:3" ht="12.75">
      <c r="A28" s="374" t="s">
        <v>136</v>
      </c>
      <c r="B28" s="278">
        <v>1000</v>
      </c>
      <c r="C28" s="278">
        <v>850</v>
      </c>
    </row>
    <row r="29" spans="1:3" ht="12.75">
      <c r="A29" s="374" t="s">
        <v>409</v>
      </c>
      <c r="B29" s="278">
        <v>7610</v>
      </c>
      <c r="C29" s="278">
        <v>7610</v>
      </c>
    </row>
    <row r="30" spans="1:3" ht="12.75">
      <c r="A30" s="373" t="s">
        <v>387</v>
      </c>
      <c r="B30" s="318">
        <f>SUM(B27:B29)</f>
        <v>11410</v>
      </c>
      <c r="C30" s="318">
        <f>SUM(C27:C29)</f>
        <v>10260</v>
      </c>
    </row>
    <row r="31" spans="1:3" ht="12.75">
      <c r="A31" s="373" t="s">
        <v>411</v>
      </c>
      <c r="B31" s="318">
        <v>23700</v>
      </c>
      <c r="C31" s="318">
        <v>23700</v>
      </c>
    </row>
    <row r="32" spans="1:3" ht="12.75">
      <c r="A32" s="373" t="s">
        <v>410</v>
      </c>
      <c r="B32" s="318">
        <v>0</v>
      </c>
      <c r="C32" s="318"/>
    </row>
    <row r="33" spans="1:3" ht="12.75">
      <c r="A33" s="373" t="s">
        <v>293</v>
      </c>
      <c r="B33" s="318">
        <v>2000</v>
      </c>
      <c r="C33" s="318">
        <v>1780</v>
      </c>
    </row>
    <row r="34" spans="1:3" ht="12.75">
      <c r="A34" s="373" t="s">
        <v>102</v>
      </c>
      <c r="B34" s="318">
        <v>135506</v>
      </c>
      <c r="C34" s="318">
        <v>129994</v>
      </c>
    </row>
    <row r="35" spans="1:3" ht="12.75">
      <c r="A35" s="373" t="s">
        <v>144</v>
      </c>
      <c r="B35" s="318">
        <v>26817</v>
      </c>
      <c r="C35" s="318">
        <v>12621</v>
      </c>
    </row>
    <row r="36" spans="1:3" ht="12.75">
      <c r="A36" s="373" t="s">
        <v>388</v>
      </c>
      <c r="B36" s="318">
        <v>4003</v>
      </c>
      <c r="C36" s="318"/>
    </row>
    <row r="37" spans="1:3" ht="12.75">
      <c r="A37" s="373" t="s">
        <v>103</v>
      </c>
      <c r="B37" s="318">
        <v>288304</v>
      </c>
      <c r="C37" s="318">
        <v>303241</v>
      </c>
    </row>
    <row r="38" spans="1:3" ht="12.75">
      <c r="A38" s="375" t="s">
        <v>412</v>
      </c>
      <c r="B38" s="319">
        <v>12194</v>
      </c>
      <c r="C38" s="319"/>
    </row>
    <row r="39" spans="1:3" ht="13.5" thickBot="1">
      <c r="A39" s="375" t="s">
        <v>389</v>
      </c>
      <c r="B39" s="319">
        <v>4783</v>
      </c>
      <c r="C39" s="319">
        <v>4371</v>
      </c>
    </row>
    <row r="40" spans="1:3" ht="16.5" thickBot="1">
      <c r="A40" s="280" t="s">
        <v>390</v>
      </c>
      <c r="B40" s="281">
        <f>B7+B12+B16+B22+B30+B31+B32+B33+B34+B35+B36+B37+B38+B39</f>
        <v>682270</v>
      </c>
      <c r="C40" s="281">
        <f>C7+C12+C16+C22+C24+C26+C30+C31+C33+C34+C35+C37+C39</f>
        <v>680819</v>
      </c>
    </row>
    <row r="41" spans="2:3" ht="12.75">
      <c r="B41" s="23"/>
      <c r="C41" s="23"/>
    </row>
  </sheetData>
  <sheetProtection/>
  <mergeCells count="2">
    <mergeCell ref="A1:C1"/>
    <mergeCell ref="A2:C2"/>
  </mergeCells>
  <printOptions headings="1"/>
  <pageMargins left="0.75" right="0.75" top="1" bottom="1" header="0.5" footer="0.5"/>
  <pageSetup horizontalDpi="600" verticalDpi="600" orientation="portrait" paperSize="9" r:id="rId1"/>
  <headerFooter alignWithMargins="0">
    <oddHeader>&amp;L2/B melléklet a 4/2011. (I.28.) önk.rendelethez ezer Ft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G81"/>
  <sheetViews>
    <sheetView zoomScalePageLayoutView="0" workbookViewId="0" topLeftCell="A16">
      <selection activeCell="H61" sqref="H61"/>
    </sheetView>
  </sheetViews>
  <sheetFormatPr defaultColWidth="9.140625" defaultRowHeight="12.75"/>
  <cols>
    <col min="1" max="1" width="3.57421875" style="0" customWidth="1"/>
    <col min="2" max="2" width="4.8515625" style="0" customWidth="1"/>
    <col min="3" max="3" width="6.57421875" style="0" customWidth="1"/>
    <col min="4" max="4" width="4.8515625" style="0" customWidth="1"/>
    <col min="5" max="5" width="47.421875" style="0" customWidth="1"/>
  </cols>
  <sheetData>
    <row r="1" spans="1:7" ht="15.75">
      <c r="A1" s="491" t="s">
        <v>441</v>
      </c>
      <c r="B1" s="492"/>
      <c r="C1" s="492"/>
      <c r="D1" s="492"/>
      <c r="E1" s="492"/>
      <c r="F1" s="492"/>
      <c r="G1" s="492"/>
    </row>
    <row r="2" spans="1:7" ht="15.75">
      <c r="A2" s="491" t="s">
        <v>445</v>
      </c>
      <c r="B2" s="492"/>
      <c r="C2" s="492"/>
      <c r="D2" s="492"/>
      <c r="E2" s="492"/>
      <c r="F2" s="492"/>
      <c r="G2" s="492"/>
    </row>
    <row r="3" spans="1:5" ht="12.75">
      <c r="A3" s="490"/>
      <c r="B3" s="454"/>
      <c r="C3" s="454"/>
      <c r="D3" s="454"/>
      <c r="E3" s="454"/>
    </row>
    <row r="4" spans="1:5" ht="12.75">
      <c r="A4" s="490"/>
      <c r="B4" s="454"/>
      <c r="C4" s="454"/>
      <c r="D4" s="454"/>
      <c r="E4" s="454"/>
    </row>
    <row r="5" spans="1:7" ht="34.5" thickBot="1">
      <c r="A5" s="69" t="s">
        <v>105</v>
      </c>
      <c r="B5" s="69" t="s">
        <v>106</v>
      </c>
      <c r="C5" s="69" t="s">
        <v>107</v>
      </c>
      <c r="D5" s="69" t="s">
        <v>108</v>
      </c>
      <c r="E5" s="69" t="s">
        <v>109</v>
      </c>
      <c r="F5" s="108">
        <v>2010</v>
      </c>
      <c r="G5" s="108">
        <v>2011</v>
      </c>
    </row>
    <row r="6" spans="1:7" ht="12.75">
      <c r="A6" t="s">
        <v>0</v>
      </c>
      <c r="C6" s="24"/>
      <c r="D6" s="25"/>
      <c r="E6" s="26" t="s">
        <v>27</v>
      </c>
      <c r="F6" s="27"/>
      <c r="G6" s="27"/>
    </row>
    <row r="7" spans="2:7" ht="12.75">
      <c r="B7" t="s">
        <v>0</v>
      </c>
      <c r="C7" s="24"/>
      <c r="D7" s="25"/>
      <c r="E7" s="32" t="s">
        <v>9</v>
      </c>
      <c r="F7" s="27"/>
      <c r="G7" s="27"/>
    </row>
    <row r="8" spans="3:7" ht="12.75">
      <c r="C8" s="24" t="s">
        <v>0</v>
      </c>
      <c r="D8" s="25"/>
      <c r="E8" s="26" t="s">
        <v>100</v>
      </c>
      <c r="F8" s="27"/>
      <c r="G8" s="27"/>
    </row>
    <row r="9" spans="3:7" ht="12.75">
      <c r="C9" s="24"/>
      <c r="D9" s="25">
        <v>39452</v>
      </c>
      <c r="E9" s="62" t="s">
        <v>147</v>
      </c>
      <c r="F9" s="27"/>
      <c r="G9" s="27"/>
    </row>
    <row r="10" spans="3:7" ht="12.75">
      <c r="C10" s="24"/>
      <c r="D10" s="25"/>
      <c r="E10" s="26" t="s">
        <v>161</v>
      </c>
      <c r="F10">
        <v>0</v>
      </c>
      <c r="G10">
        <v>0</v>
      </c>
    </row>
    <row r="11" spans="3:7" ht="12.75">
      <c r="C11" s="24"/>
      <c r="D11" s="25"/>
      <c r="E11" s="62" t="s">
        <v>46</v>
      </c>
      <c r="F11" s="63">
        <v>0</v>
      </c>
      <c r="G11" s="63">
        <v>0</v>
      </c>
    </row>
    <row r="12" spans="3:7" ht="12.75">
      <c r="C12" s="24"/>
      <c r="D12" s="25">
        <v>39088</v>
      </c>
      <c r="E12" s="64" t="s">
        <v>112</v>
      </c>
      <c r="F12" s="27"/>
      <c r="G12" s="27"/>
    </row>
    <row r="13" spans="3:7" ht="12.75">
      <c r="C13" s="24"/>
      <c r="D13" s="25"/>
      <c r="E13" s="26" t="s">
        <v>113</v>
      </c>
      <c r="F13" s="27">
        <v>2800</v>
      </c>
      <c r="G13" s="27">
        <v>1800</v>
      </c>
    </row>
    <row r="14" spans="3:7" ht="12.75">
      <c r="C14" s="24"/>
      <c r="D14" s="25"/>
      <c r="E14" s="26" t="s">
        <v>136</v>
      </c>
      <c r="F14" s="27">
        <v>1000</v>
      </c>
      <c r="G14" s="27">
        <v>850</v>
      </c>
    </row>
    <row r="15" spans="3:7" ht="12.75">
      <c r="C15" s="24"/>
      <c r="D15" s="25"/>
      <c r="E15" s="64" t="s">
        <v>46</v>
      </c>
      <c r="F15" s="65">
        <f>SUM(F13:F14)</f>
        <v>3800</v>
      </c>
      <c r="G15" s="65">
        <f>SUM(G13:G14)</f>
        <v>2650</v>
      </c>
    </row>
    <row r="16" spans="2:7" ht="12.75">
      <c r="B16" t="s">
        <v>1</v>
      </c>
      <c r="C16" s="24"/>
      <c r="D16" s="25"/>
      <c r="E16" s="32" t="s">
        <v>104</v>
      </c>
      <c r="F16" s="27"/>
      <c r="G16" s="27"/>
    </row>
    <row r="17" spans="3:7" ht="12.75">
      <c r="C17" s="24" t="s">
        <v>0</v>
      </c>
      <c r="D17" s="25"/>
      <c r="E17" s="26" t="s">
        <v>100</v>
      </c>
      <c r="F17" s="27"/>
      <c r="G17" s="27"/>
    </row>
    <row r="18" spans="3:7" ht="12.75">
      <c r="C18" s="24"/>
      <c r="D18" s="25">
        <v>39087</v>
      </c>
      <c r="E18" s="62" t="s">
        <v>147</v>
      </c>
      <c r="F18" s="27"/>
      <c r="G18" s="27"/>
    </row>
    <row r="19" spans="3:7" ht="12.75">
      <c r="C19" s="24"/>
      <c r="D19" s="25"/>
      <c r="E19" s="26" t="s">
        <v>161</v>
      </c>
      <c r="F19" s="27">
        <v>13690</v>
      </c>
      <c r="G19" s="27">
        <v>12360</v>
      </c>
    </row>
    <row r="20" spans="3:7" ht="12.75">
      <c r="C20" s="24"/>
      <c r="D20" s="25"/>
      <c r="E20" s="26" t="s">
        <v>190</v>
      </c>
      <c r="F20" s="27">
        <v>300</v>
      </c>
      <c r="G20" s="27">
        <v>300</v>
      </c>
    </row>
    <row r="21" spans="3:7" ht="12.75">
      <c r="C21" s="24"/>
      <c r="D21" s="25"/>
      <c r="E21" s="26" t="s">
        <v>191</v>
      </c>
      <c r="F21" s="27">
        <v>555</v>
      </c>
      <c r="G21" s="27">
        <v>555</v>
      </c>
    </row>
    <row r="22" spans="3:7" ht="12.75">
      <c r="C22" s="24"/>
      <c r="D22" s="25"/>
      <c r="E22" s="26" t="s">
        <v>139</v>
      </c>
      <c r="F22" s="27">
        <v>350</v>
      </c>
      <c r="G22" s="27">
        <v>350</v>
      </c>
    </row>
    <row r="23" spans="3:7" ht="12.75">
      <c r="C23" s="24"/>
      <c r="D23" s="25"/>
      <c r="E23" s="26" t="s">
        <v>408</v>
      </c>
      <c r="F23" s="27">
        <v>137</v>
      </c>
      <c r="G23" s="27">
        <v>137</v>
      </c>
    </row>
    <row r="24" spans="3:7" ht="12.75">
      <c r="C24" s="24"/>
      <c r="D24" s="25"/>
      <c r="E24" s="26" t="s">
        <v>555</v>
      </c>
      <c r="F24" s="27"/>
      <c r="G24" s="27">
        <v>272</v>
      </c>
    </row>
    <row r="25" spans="3:7" ht="12.75">
      <c r="C25" s="24"/>
      <c r="D25" s="25"/>
      <c r="E25" s="62" t="s">
        <v>46</v>
      </c>
      <c r="F25" s="63">
        <f>SUM(F19:F23)</f>
        <v>15032</v>
      </c>
      <c r="G25" s="63">
        <f>SUM(G19:G24)</f>
        <v>13974</v>
      </c>
    </row>
    <row r="26" spans="3:7" ht="12.75">
      <c r="C26" s="24"/>
      <c r="D26" s="25">
        <v>39088</v>
      </c>
      <c r="E26" s="64" t="s">
        <v>112</v>
      </c>
      <c r="F26" s="27"/>
      <c r="G26" s="27"/>
    </row>
    <row r="27" spans="3:7" ht="12.75">
      <c r="C27" s="24"/>
      <c r="D27" s="25"/>
      <c r="E27" s="26" t="s">
        <v>114</v>
      </c>
      <c r="F27" s="27">
        <v>2300</v>
      </c>
      <c r="G27" s="27">
        <v>2300</v>
      </c>
    </row>
    <row r="28" spans="3:7" ht="12.75">
      <c r="C28" s="24"/>
      <c r="D28" s="25"/>
      <c r="E28" s="29" t="s">
        <v>13</v>
      </c>
      <c r="F28" s="30">
        <v>1500</v>
      </c>
      <c r="G28" s="30">
        <v>1500</v>
      </c>
    </row>
    <row r="29" spans="3:7" ht="12.75">
      <c r="C29" s="24"/>
      <c r="D29" s="31"/>
      <c r="E29" s="29" t="s">
        <v>16</v>
      </c>
      <c r="F29" s="30">
        <v>550</v>
      </c>
      <c r="G29" s="30">
        <v>550</v>
      </c>
    </row>
    <row r="30" spans="3:7" ht="12.75">
      <c r="C30" s="24"/>
      <c r="D30" s="31"/>
      <c r="E30" s="29" t="s">
        <v>14</v>
      </c>
      <c r="F30" s="30">
        <v>140</v>
      </c>
      <c r="G30" s="30">
        <v>140</v>
      </c>
    </row>
    <row r="31" spans="3:7" ht="12.75">
      <c r="C31" s="24"/>
      <c r="D31" s="31"/>
      <c r="E31" s="29" t="s">
        <v>111</v>
      </c>
      <c r="F31" s="30">
        <v>200</v>
      </c>
      <c r="G31" s="30">
        <v>200</v>
      </c>
    </row>
    <row r="32" spans="3:7" ht="12.75">
      <c r="C32" s="24"/>
      <c r="D32" s="31"/>
      <c r="E32" s="29" t="s">
        <v>15</v>
      </c>
      <c r="F32" s="30">
        <v>500</v>
      </c>
      <c r="G32" s="30">
        <v>500</v>
      </c>
    </row>
    <row r="33" spans="3:7" ht="12.75">
      <c r="C33" s="24"/>
      <c r="D33" s="31"/>
      <c r="E33" s="29" t="s">
        <v>97</v>
      </c>
      <c r="F33" s="30">
        <v>50</v>
      </c>
      <c r="G33" s="30">
        <v>50</v>
      </c>
    </row>
    <row r="34" spans="3:7" ht="12.75">
      <c r="C34" s="24"/>
      <c r="D34" s="31"/>
      <c r="E34" s="26" t="s">
        <v>98</v>
      </c>
      <c r="F34" s="30">
        <v>50</v>
      </c>
      <c r="G34" s="30">
        <v>50</v>
      </c>
    </row>
    <row r="35" spans="3:7" ht="12.75">
      <c r="C35" s="24"/>
      <c r="D35" s="31"/>
      <c r="E35" s="26" t="s">
        <v>99</v>
      </c>
      <c r="F35" s="30">
        <v>10</v>
      </c>
      <c r="G35" s="30">
        <v>10</v>
      </c>
    </row>
    <row r="36" spans="3:7" ht="12.75">
      <c r="C36" s="24"/>
      <c r="D36" s="31"/>
      <c r="E36" s="26" t="s">
        <v>17</v>
      </c>
      <c r="F36" s="30">
        <v>50</v>
      </c>
      <c r="G36" s="30">
        <v>50</v>
      </c>
    </row>
    <row r="37" spans="3:7" ht="12.75">
      <c r="C37" s="24"/>
      <c r="D37" s="31"/>
      <c r="E37" s="26" t="s">
        <v>18</v>
      </c>
      <c r="F37" s="30">
        <v>100</v>
      </c>
      <c r="G37" s="30">
        <v>100</v>
      </c>
    </row>
    <row r="38" spans="3:7" ht="12.75">
      <c r="C38" s="24"/>
      <c r="D38" s="31"/>
      <c r="E38" s="26" t="s">
        <v>19</v>
      </c>
      <c r="F38" s="30">
        <v>400</v>
      </c>
      <c r="G38" s="30">
        <v>400</v>
      </c>
    </row>
    <row r="39" spans="3:7" ht="12.75">
      <c r="C39" s="24"/>
      <c r="D39" s="31"/>
      <c r="E39" s="26" t="s">
        <v>25</v>
      </c>
      <c r="F39" s="30">
        <v>700</v>
      </c>
      <c r="G39" s="30">
        <v>700</v>
      </c>
    </row>
    <row r="40" spans="3:7" ht="12.75">
      <c r="C40" s="24"/>
      <c r="D40" s="31"/>
      <c r="E40" s="26" t="s">
        <v>96</v>
      </c>
      <c r="F40" s="30">
        <v>150</v>
      </c>
      <c r="G40" s="30">
        <v>150</v>
      </c>
    </row>
    <row r="41" spans="3:7" ht="12.75">
      <c r="C41" s="24"/>
      <c r="D41" s="31"/>
      <c r="E41" s="26" t="s">
        <v>95</v>
      </c>
      <c r="F41" s="30">
        <v>710</v>
      </c>
      <c r="G41" s="30">
        <v>710</v>
      </c>
    </row>
    <row r="42" spans="3:7" ht="12.75">
      <c r="C42" s="24"/>
      <c r="D42" s="31"/>
      <c r="E42" s="26" t="s">
        <v>168</v>
      </c>
      <c r="F42" s="30">
        <v>100</v>
      </c>
      <c r="G42" s="30">
        <v>100</v>
      </c>
    </row>
    <row r="43" spans="3:7" ht="12.75">
      <c r="C43" s="24"/>
      <c r="D43" s="31"/>
      <c r="E43" s="26" t="s">
        <v>413</v>
      </c>
      <c r="F43" s="30">
        <v>0</v>
      </c>
      <c r="G43" s="30">
        <v>0</v>
      </c>
    </row>
    <row r="44" spans="3:7" ht="12.75">
      <c r="C44" s="24"/>
      <c r="D44" s="31"/>
      <c r="E44" s="26" t="s">
        <v>169</v>
      </c>
      <c r="F44" s="30">
        <v>100</v>
      </c>
      <c r="G44" s="30">
        <v>100</v>
      </c>
    </row>
    <row r="45" spans="3:7" ht="12.75">
      <c r="C45" s="24"/>
      <c r="D45" s="31"/>
      <c r="E45" s="64" t="s">
        <v>46</v>
      </c>
      <c r="F45" s="66">
        <f>SUM(F27:F44)</f>
        <v>7610</v>
      </c>
      <c r="G45" s="66">
        <f>SUM(G27:G44)</f>
        <v>7610</v>
      </c>
    </row>
    <row r="46" spans="2:7" ht="12.75">
      <c r="B46" t="s">
        <v>7</v>
      </c>
      <c r="C46" s="24"/>
      <c r="D46" s="31"/>
      <c r="E46" s="32" t="s">
        <v>115</v>
      </c>
      <c r="F46" s="30"/>
      <c r="G46" s="30"/>
    </row>
    <row r="47" spans="3:7" ht="12.75">
      <c r="C47" s="24" t="s">
        <v>0</v>
      </c>
      <c r="D47" s="31"/>
      <c r="E47" s="26" t="s">
        <v>100</v>
      </c>
      <c r="F47" s="30"/>
      <c r="G47" s="30"/>
    </row>
    <row r="48" spans="3:7" ht="12.75">
      <c r="C48" s="24"/>
      <c r="D48" s="31">
        <v>39088</v>
      </c>
      <c r="E48" s="64" t="s">
        <v>112</v>
      </c>
      <c r="F48" s="30"/>
      <c r="G48" s="30"/>
    </row>
    <row r="49" spans="3:7" ht="12.75">
      <c r="C49" s="24"/>
      <c r="D49" s="31"/>
      <c r="E49" s="26" t="s">
        <v>116</v>
      </c>
      <c r="F49" s="30">
        <v>300</v>
      </c>
      <c r="G49" s="30">
        <v>300</v>
      </c>
    </row>
    <row r="50" spans="3:7" ht="12.75">
      <c r="C50" s="24"/>
      <c r="D50" s="31"/>
      <c r="E50" s="64" t="s">
        <v>46</v>
      </c>
      <c r="F50" s="66">
        <f>SUM(F49)</f>
        <v>300</v>
      </c>
      <c r="G50" s="66">
        <f>SUM(G49)</f>
        <v>300</v>
      </c>
    </row>
    <row r="51" spans="3:7" ht="12.75">
      <c r="C51" s="24"/>
      <c r="D51" s="31"/>
      <c r="E51" s="33" t="s">
        <v>118</v>
      </c>
      <c r="F51" s="30"/>
      <c r="G51" s="30"/>
    </row>
    <row r="52" spans="3:7" ht="12.75">
      <c r="C52" s="24"/>
      <c r="D52" s="35">
        <v>39087</v>
      </c>
      <c r="E52" s="33" t="s">
        <v>119</v>
      </c>
      <c r="F52" s="34">
        <f>F11+F25</f>
        <v>15032</v>
      </c>
      <c r="G52" s="34">
        <f>G11+G25</f>
        <v>13974</v>
      </c>
    </row>
    <row r="53" spans="3:7" ht="12.75">
      <c r="C53" s="24"/>
      <c r="D53" s="35">
        <v>39088</v>
      </c>
      <c r="E53" s="33" t="s">
        <v>120</v>
      </c>
      <c r="F53" s="34">
        <f>F15+F45+F50</f>
        <v>11710</v>
      </c>
      <c r="G53" s="34">
        <f>G15+G45+G50</f>
        <v>10560</v>
      </c>
    </row>
    <row r="54" spans="3:7" ht="12.75">
      <c r="C54" s="24"/>
      <c r="D54" s="35"/>
      <c r="E54" s="33" t="s">
        <v>121</v>
      </c>
      <c r="F54" s="34">
        <f>SUM(F52:F53)</f>
        <v>26742</v>
      </c>
      <c r="G54" s="34">
        <f>SUM(G52:G53)</f>
        <v>24534</v>
      </c>
    </row>
    <row r="56" spans="3:5" ht="12.75">
      <c r="C56" s="24"/>
      <c r="D56" s="31"/>
      <c r="E56" s="26"/>
    </row>
    <row r="57" spans="3:5" ht="12.75">
      <c r="C57" s="24"/>
      <c r="D57" s="31"/>
      <c r="E57" s="26"/>
    </row>
    <row r="58" spans="3:5" ht="12.75">
      <c r="C58" s="24"/>
      <c r="D58" s="1"/>
      <c r="E58" s="1"/>
    </row>
    <row r="59" spans="3:5" ht="12.75">
      <c r="C59" s="24"/>
      <c r="D59" s="1"/>
      <c r="E59" s="1"/>
    </row>
    <row r="60" spans="3:5" ht="12.75">
      <c r="C60" s="24"/>
      <c r="D60" s="1"/>
      <c r="E60" s="1"/>
    </row>
    <row r="61" spans="3:5" ht="12.75">
      <c r="C61" s="24"/>
      <c r="D61" s="1"/>
      <c r="E61" s="1"/>
    </row>
    <row r="62" spans="3:5" ht="12.75">
      <c r="C62" s="24"/>
      <c r="D62" s="1"/>
      <c r="E62" s="1"/>
    </row>
    <row r="63" ht="12.75">
      <c r="C63" s="24"/>
    </row>
    <row r="64" ht="12.75">
      <c r="C64" s="24"/>
    </row>
    <row r="65" ht="12.75">
      <c r="C65" s="24"/>
    </row>
    <row r="66" ht="12.75">
      <c r="C66" s="24"/>
    </row>
    <row r="67" ht="12.75">
      <c r="C67" s="24"/>
    </row>
    <row r="68" ht="12.75">
      <c r="C68" s="24"/>
    </row>
    <row r="69" ht="12.75">
      <c r="C69" s="24"/>
    </row>
    <row r="70" ht="12.75">
      <c r="C70" s="24"/>
    </row>
    <row r="71" ht="12.75">
      <c r="C71" s="24"/>
    </row>
    <row r="72" ht="12.75">
      <c r="C72" s="24"/>
    </row>
    <row r="73" ht="12.75">
      <c r="C73" s="24"/>
    </row>
    <row r="74" ht="12.75">
      <c r="C74" s="24"/>
    </row>
    <row r="75" ht="12.75">
      <c r="C75" s="24"/>
    </row>
    <row r="76" ht="12.75">
      <c r="C76" s="24"/>
    </row>
    <row r="77" ht="12.75">
      <c r="C77" s="24"/>
    </row>
    <row r="78" ht="12.75">
      <c r="C78" s="24"/>
    </row>
    <row r="79" ht="12.75">
      <c r="C79" s="24"/>
    </row>
    <row r="80" ht="12.75">
      <c r="C80" s="24"/>
    </row>
    <row r="81" ht="12.75">
      <c r="C81" s="24"/>
    </row>
  </sheetData>
  <sheetProtection/>
  <mergeCells count="4">
    <mergeCell ref="A3:E3"/>
    <mergeCell ref="A4:E4"/>
    <mergeCell ref="A1:G1"/>
    <mergeCell ref="A2:G2"/>
  </mergeCells>
  <printOptions headings="1"/>
  <pageMargins left="0.73" right="0.19" top="1" bottom="1.23" header="0.5" footer="10.73"/>
  <pageSetup horizontalDpi="600" verticalDpi="600" orientation="portrait" paperSize="9" r:id="rId1"/>
  <headerFooter alignWithMargins="0">
    <oddHeader>&amp;L3. melléklet a 4/2011. (I.28.) önk. rendelethez ezer Ft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karsai.anita</dc:creator>
  <cp:keywords/>
  <dc:description/>
  <cp:lastModifiedBy>TITKARSAG_2</cp:lastModifiedBy>
  <cp:lastPrinted>2011-02-02T09:50:36Z</cp:lastPrinted>
  <dcterms:created xsi:type="dcterms:W3CDTF">2005-02-03T09:30:35Z</dcterms:created>
  <dcterms:modified xsi:type="dcterms:W3CDTF">2011-02-02T09:50:43Z</dcterms:modified>
  <cp:category/>
  <cp:version/>
  <cp:contentType/>
  <cp:contentStatus/>
</cp:coreProperties>
</file>