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265" windowHeight="8700" activeTab="1"/>
  </bookViews>
  <sheets>
    <sheet name="Előterjesztés" sheetId="1" r:id="rId1"/>
    <sheet name="Rendelet" sheetId="2" r:id="rId2"/>
    <sheet name="Bevétel" sheetId="3" r:id="rId3"/>
    <sheet name="Bevétel1a" sheetId="4" r:id="rId4"/>
    <sheet name="Kiadás2" sheetId="5" r:id="rId5"/>
    <sheet name="Kiadás2a" sheetId="6" r:id="rId6"/>
    <sheet name="Műk.tám." sheetId="7" r:id="rId7"/>
    <sheet name="Felh.tám." sheetId="8" r:id="rId8"/>
    <sheet name="Felhalmozási kiadások" sheetId="9" r:id="rId9"/>
    <sheet name="Létszám" sheetId="10" r:id="rId10"/>
    <sheet name="Eu-s pály" sheetId="11" r:id="rId11"/>
    <sheet name="Több évre sz.köt" sheetId="12" r:id="rId12"/>
    <sheet name="Tart" sheetId="13" r:id="rId13"/>
    <sheet name="Fin.üt" sheetId="14" r:id="rId14"/>
    <sheet name="Közv tám" sheetId="15" r:id="rId15"/>
    <sheet name="Állami" sheetId="16" r:id="rId16"/>
    <sheet name="Finansz" sheetId="17" r:id="rId17"/>
    <sheet name="Előir.felh" sheetId="18" r:id="rId18"/>
    <sheet name="Gördülő" sheetId="19" r:id="rId19"/>
  </sheets>
  <definedNames>
    <definedName name="_xlnm.Print_Area" localSheetId="2">'Bevétel'!$A$1:$L$38</definedName>
    <definedName name="_xlnm.Print_Area" localSheetId="4">'Kiadás2'!$A$1:$L$21</definedName>
  </definedNames>
  <calcPr fullCalcOnLoad="1"/>
</workbook>
</file>

<file path=xl/sharedStrings.xml><?xml version="1.0" encoding="utf-8"?>
<sst xmlns="http://schemas.openxmlformats.org/spreadsheetml/2006/main" count="862" uniqueCount="389">
  <si>
    <t>Dologi kiadások</t>
  </si>
  <si>
    <t>Felhalmozási kiadások</t>
  </si>
  <si>
    <t>Összesen</t>
  </si>
  <si>
    <t>Személyi kiadások</t>
  </si>
  <si>
    <t>Iparűzési adó</t>
  </si>
  <si>
    <t>Gépjárműadó</t>
  </si>
  <si>
    <t>I.</t>
  </si>
  <si>
    <t>II.</t>
  </si>
  <si>
    <t>III.</t>
  </si>
  <si>
    <t>IV.</t>
  </si>
  <si>
    <t>V.</t>
  </si>
  <si>
    <t>VII.</t>
  </si>
  <si>
    <t>VIII.</t>
  </si>
  <si>
    <t>BEVÉTEL ÖSSZESEN</t>
  </si>
  <si>
    <t>Működési kiadások</t>
  </si>
  <si>
    <t>Jogcím.csop.sz.</t>
  </si>
  <si>
    <t>Előir.  csop.sz.</t>
  </si>
  <si>
    <t>Cím, alcím, jogcím</t>
  </si>
  <si>
    <t>Jogcím. csop.sz.</t>
  </si>
  <si>
    <t>Előir.cs.sz.</t>
  </si>
  <si>
    <t>VI.</t>
  </si>
  <si>
    <t>Felújítások</t>
  </si>
  <si>
    <t>Az önkormányzat költségvetési főösszege bevételi forrásonként</t>
  </si>
  <si>
    <t>Működési célú központosított előirányzatok</t>
  </si>
  <si>
    <t>Helyi önkormányzatok működésének általános támogatása</t>
  </si>
  <si>
    <t>Települési önkormányzatok egyes köznevelési feladatainak támogatása</t>
  </si>
  <si>
    <t>Települési önkormányzatok szociális és gyermekjóléti  feladatainak támogatása</t>
  </si>
  <si>
    <t>Települési önkormányzatok kulturális feladatainak támogatása</t>
  </si>
  <si>
    <t>Helyi önkormányzatok kiegészítő támogatásai</t>
  </si>
  <si>
    <t>B111</t>
  </si>
  <si>
    <t>B112</t>
  </si>
  <si>
    <t>B113</t>
  </si>
  <si>
    <t>B114</t>
  </si>
  <si>
    <t>B115</t>
  </si>
  <si>
    <t>B116</t>
  </si>
  <si>
    <t>B1</t>
  </si>
  <si>
    <t>Működési célú támogatások államháztartáson belülről</t>
  </si>
  <si>
    <t>Felhalmozási célú támogatások államháztartáson belülről</t>
  </si>
  <si>
    <t>B2</t>
  </si>
  <si>
    <t>B21</t>
  </si>
  <si>
    <t>Felhalmozási célú önkormányzati támogatás</t>
  </si>
  <si>
    <t>B3</t>
  </si>
  <si>
    <t>Közhatalmi bevételek</t>
  </si>
  <si>
    <t>B4</t>
  </si>
  <si>
    <t>Működési bevételek</t>
  </si>
  <si>
    <t>B408</t>
  </si>
  <si>
    <t>Ebből kamatbevételek</t>
  </si>
  <si>
    <t>B5</t>
  </si>
  <si>
    <t>Felhalmozási bevételek</t>
  </si>
  <si>
    <t>B6</t>
  </si>
  <si>
    <t>Működési célú átvett pénzeszközök</t>
  </si>
  <si>
    <t>Egyéb működési célú átvett pénzeszközök</t>
  </si>
  <si>
    <t>B63</t>
  </si>
  <si>
    <t>B7</t>
  </si>
  <si>
    <t>Felhalmozási célú átvett pénzeszközök</t>
  </si>
  <si>
    <t>B73</t>
  </si>
  <si>
    <t>Egyéb felhalmozási célú átvett pénzeszközök</t>
  </si>
  <si>
    <t>B8</t>
  </si>
  <si>
    <t>Finanszírozási bevételek</t>
  </si>
  <si>
    <t>B8131</t>
  </si>
  <si>
    <t>Előző év költségvetési maradványának igénybevétele</t>
  </si>
  <si>
    <t>B34</t>
  </si>
  <si>
    <t>Vagyoni tipusú adók</t>
  </si>
  <si>
    <t>Magánszemélyek kommunális adója</t>
  </si>
  <si>
    <t>B35</t>
  </si>
  <si>
    <t>B36</t>
  </si>
  <si>
    <t>Egyéb közhatalmi bevételek</t>
  </si>
  <si>
    <t>Igazgatási szolg.díjak, egyéb bírságok, pótlékok</t>
  </si>
  <si>
    <t>B16</t>
  </si>
  <si>
    <t>Egyéb működési célú támogatások bevételei államháztartáson belülről</t>
  </si>
  <si>
    <t>B25</t>
  </si>
  <si>
    <t>Egyéb felhalmozási célú támogatások bevételei államháztartáson belülről</t>
  </si>
  <si>
    <t>K1</t>
  </si>
  <si>
    <t>Munkaadókat terhelő járulékok és szociális hozzájárulási adó</t>
  </si>
  <si>
    <t>K2</t>
  </si>
  <si>
    <t>K3</t>
  </si>
  <si>
    <t>K4</t>
  </si>
  <si>
    <t>K5</t>
  </si>
  <si>
    <t>K6</t>
  </si>
  <si>
    <t>K7</t>
  </si>
  <si>
    <t>K8</t>
  </si>
  <si>
    <t>Ellátottak pénzbeli juttatásai</t>
  </si>
  <si>
    <t>Egyéb működési célú kiadások</t>
  </si>
  <si>
    <t>Ebből: Egyéb működési célú támogatások államháztartáson belülre</t>
  </si>
  <si>
    <t>K506</t>
  </si>
  <si>
    <t>Ebből: Egyéb működési célú támogatások államháztartáson kívülre</t>
  </si>
  <si>
    <t>K511</t>
  </si>
  <si>
    <t>K512</t>
  </si>
  <si>
    <t>Ebből: Tartalékok</t>
  </si>
  <si>
    <t>Beruházások</t>
  </si>
  <si>
    <t>Egyéb felhalmozási célú kiadások</t>
  </si>
  <si>
    <t>Ebből: Egyéb felhalmozási célú támogatások államháztartáson kívülre</t>
  </si>
  <si>
    <t>K88</t>
  </si>
  <si>
    <t>Körösszögi Többcélú Társulás</t>
  </si>
  <si>
    <t>3.</t>
  </si>
  <si>
    <t>Megnevezés</t>
  </si>
  <si>
    <t>FELHALMOZÁSI KIADÁS ÖSSZESEN:</t>
  </si>
  <si>
    <t xml:space="preserve">Költségvetési szerv </t>
  </si>
  <si>
    <t>Megnevezése</t>
  </si>
  <si>
    <t>telj.mi.</t>
  </si>
  <si>
    <t>össz.</t>
  </si>
  <si>
    <t>fogl./fő/</t>
  </si>
  <si>
    <t>létsz./fő</t>
  </si>
  <si>
    <t>Önkormányzat összesen:</t>
  </si>
  <si>
    <t>Termékek és szolgáltatások adói</t>
  </si>
  <si>
    <t>B62</t>
  </si>
  <si>
    <t>Működési célú kölcsönök</t>
  </si>
  <si>
    <t>Felhalmozási célú kölcsönök</t>
  </si>
  <si>
    <t>1.</t>
  </si>
  <si>
    <t>2.</t>
  </si>
  <si>
    <t>4.</t>
  </si>
  <si>
    <t>Közmunkaprogram</t>
  </si>
  <si>
    <t>B354</t>
  </si>
  <si>
    <t>B31</t>
  </si>
  <si>
    <t>Jövedelemadók</t>
  </si>
  <si>
    <t>Termőföld bérbeadásából származó jövedelemadó</t>
  </si>
  <si>
    <t>B311</t>
  </si>
  <si>
    <t>Talajterhelési díj</t>
  </si>
  <si>
    <t>Önkormányzat</t>
  </si>
  <si>
    <t>Személyi juttatások</t>
  </si>
  <si>
    <t>Munkaadókat terhelő járulékok</t>
  </si>
  <si>
    <t>Ellátottak pénzbeli juttatása</t>
  </si>
  <si>
    <t>Foglalkoztatotti létszám intézményenként</t>
  </si>
  <si>
    <t>Jogcím</t>
  </si>
  <si>
    <t>rész.m.i.</t>
  </si>
  <si>
    <t>prémium év</t>
  </si>
  <si>
    <t>Települési Szolgáltató Intézmény</t>
  </si>
  <si>
    <t>6.</t>
  </si>
  <si>
    <t>Dérczy Ferenc Könyvtár és Közműv.I.</t>
  </si>
  <si>
    <t>Mindösszesen:</t>
  </si>
  <si>
    <t>Fejlesztések és felújítások</t>
  </si>
  <si>
    <t>Petőfi I.Ált.Iskola energetikai felújítása</t>
  </si>
  <si>
    <t>Felújítások összesen</t>
  </si>
  <si>
    <t>BERUHÁZÁSOK ÖSSZESEN</t>
  </si>
  <si>
    <t>Kondorosi Közös Önkormányzati Hivatal energetikai felújítása</t>
  </si>
  <si>
    <t>Járdaépítés</t>
  </si>
  <si>
    <t>Ingatlanvásárlás 291/2013. (X.31.) sz. ÖK.határozat</t>
  </si>
  <si>
    <t>Földvásárlás 340/2013. (XII.12.) sz. ÖK. határozat</t>
  </si>
  <si>
    <t>Egyéb működési támogatás áh belülre</t>
  </si>
  <si>
    <t>Szlovák Önkormányzat támogatása</t>
  </si>
  <si>
    <t>Petőfi István Ált.Isk.műk.támogatása KLIK</t>
  </si>
  <si>
    <t>Egyéb működési támogatás áh kívülre</t>
  </si>
  <si>
    <t>Körös-szögi Hulladékgazdálkodási Nonprofit Kft. működéséhez hozzájárulás</t>
  </si>
  <si>
    <t>Támogatási Keret</t>
  </si>
  <si>
    <t>Egyéb működési támogatások</t>
  </si>
  <si>
    <t>Egyéb felhalmozási támogatások</t>
  </si>
  <si>
    <t>Egyéb felhalmozási kiadások</t>
  </si>
  <si>
    <t>K84</t>
  </si>
  <si>
    <t>Települési szilárdhulladék gazdálkodási rendszerek fejlesztése a Körös-szögi Kistérségben KEOP-7-1.1.1-2008-0009</t>
  </si>
  <si>
    <t>Települési szilárdhulladék gazdálkodási rendszerek eszközparkjainak fejlesztése, Kistérségi pályázat KEOP-1.1.1/C/13</t>
  </si>
  <si>
    <t>Az önkormányzat költségvetési bevétele intézményenként</t>
  </si>
  <si>
    <t>Kondorosi Közös Önkormányzati Hivatal</t>
  </si>
  <si>
    <t>Dérczy Ferenc Könyvtár és Közművelődési Intézmény</t>
  </si>
  <si>
    <t>Mindösszesen</t>
  </si>
  <si>
    <t>Önkormányzat összesen</t>
  </si>
  <si>
    <t>Működési kiadások összesen</t>
  </si>
  <si>
    <t>Felhalmozási kiadások összesen</t>
  </si>
  <si>
    <t>Dérczy Ferenc Könyvtár</t>
  </si>
  <si>
    <t>K65</t>
  </si>
  <si>
    <t>Civil pályázat</t>
  </si>
  <si>
    <t>Polgárvédelem támogatása</t>
  </si>
  <si>
    <t>Bursa Hungarica ösztöndíjpályázat</t>
  </si>
  <si>
    <t>Közvilágítás bővítés (077 hrsz.)DÉMÁSZ-nak átadott pe.</t>
  </si>
  <si>
    <t>Közös Önk.Hivatal homlokzat, vizes blokk felújítása</t>
  </si>
  <si>
    <t>Többsincs Óvoda épület felújítása - BM pályázat</t>
  </si>
  <si>
    <t>Egyéb kisértékű tárgyieszköz beszerzés</t>
  </si>
  <si>
    <t>Kisértékű tárgyi eszköz</t>
  </si>
  <si>
    <t>Költségvetési kiadások mindösszesen:</t>
  </si>
  <si>
    <t>Finanszírozási kiadások</t>
  </si>
  <si>
    <t>K9</t>
  </si>
  <si>
    <t>Hosszúlejáratú hitelek törlesztése</t>
  </si>
  <si>
    <t>Hosszúlejáratú hitelek törlesztése összesen:</t>
  </si>
  <si>
    <t>Ebből: Egyéb felhalmozási célú támogatások államháztartáson belülre</t>
  </si>
  <si>
    <t>Szennyvízberuházás (KEOP-1.2.0/2F/09-2010-0021)</t>
  </si>
  <si>
    <t>Vízvédelmi fejlesztések megvalósítása Gyomaendrőd, Kondoros, Kétsoprony és Kamut településeken (DAOP-5.2.1/A-11-2011-0010)</t>
  </si>
  <si>
    <t>Komplex belvízrendezési program megvalósítása a belterületen és a csatlakozó társulati csatornán I. ütem (DAOP-5.2.1/D-2008-0002)</t>
  </si>
  <si>
    <t xml:space="preserve">KONDOROS VÁROS ÖNKORMÁNYZAT </t>
  </si>
  <si>
    <t>2015.évi kötelező feladat tv.szerint</t>
  </si>
  <si>
    <t>2015.évi kötelező feladat önk.döntés értelmében</t>
  </si>
  <si>
    <t>2015.évi önként vállalt feladat</t>
  </si>
  <si>
    <t>2015. évi eredeti ei.</t>
  </si>
  <si>
    <t>2015. tervezett</t>
  </si>
  <si>
    <t>Batthyány-Geist kastély történeti kertjének helyreálítása, értékeinek megőrzése Kondoroson-KEOP-3.1.2/2F-09-11-2013-0048</t>
  </si>
  <si>
    <t>NFÜ támogatás -" Petőfi István Általános Iskola és Alapfokú Művészetoktatási Iskola KEOP-5.5.0/B12-2013-0066" felújításhoz</t>
  </si>
  <si>
    <t>Támogatás - Békés Megyei Ivóvízminőség-javító Program "KEOP-1.3.0/09-11-2012-0009</t>
  </si>
  <si>
    <t>Számítógépek és programok beszerzése</t>
  </si>
  <si>
    <t>Köznevelési Társulás támogatása</t>
  </si>
  <si>
    <t>Orosháza és térsége ivóvízminőség-javító program működési hozzájárulás</t>
  </si>
  <si>
    <t>Békés Megyei Ivóvízminőség-javító program</t>
  </si>
  <si>
    <t>Kommunális adó 70 év felettiek adókedvezménye</t>
  </si>
  <si>
    <t>Gépjárműadó mentességek</t>
  </si>
  <si>
    <t>A gépjárműadóról szóló 1991. évi LXXXII. Törvény 5. §-ában foglaltak alapján</t>
  </si>
  <si>
    <t>a.) a költségvetési szerv</t>
  </si>
  <si>
    <t>Htv. 3 (2) Társ. Szerv, alapítvány</t>
  </si>
  <si>
    <t>d.) az egyház tulajdonában lévő gépjármű</t>
  </si>
  <si>
    <t>f.) a súlyos mozgáskorlátozott személy</t>
  </si>
  <si>
    <t>Egyéb mentességek a gépjárműadóban</t>
  </si>
  <si>
    <t>Összesen:</t>
  </si>
  <si>
    <t>Tehergépjárműre vonatkozó kedvezmény</t>
  </si>
  <si>
    <t>Kondoros Város Önkormányzat intézmények finanszírozási ütemterve</t>
  </si>
  <si>
    <t>január</t>
  </si>
  <si>
    <t>február</t>
  </si>
  <si>
    <t>márc.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</si>
  <si>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</si>
  <si>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</si>
  <si>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</si>
  <si>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</si>
  <si>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</si>
  <si>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</si>
  <si>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</si>
  <si>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</si>
  <si>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</si>
  <si>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összesen</t>
  </si>
  <si>
    <t>Települési Szolgáltató Int.</t>
  </si>
  <si>
    <t>Önállóan működő és gazdálkodó  Int. összesen:</t>
  </si>
  <si>
    <t>Dérczy Ferenc Könytár és Közművelődési Int.</t>
  </si>
  <si>
    <t>Önállóan működő Int. összesen:</t>
  </si>
  <si>
    <t>Támogatás összesen:</t>
  </si>
  <si>
    <t>Kondoros Város Önkormányzat</t>
  </si>
  <si>
    <t xml:space="preserve">Kondoros Város Önkormányzat több évre szóló kötelezettségvállalása </t>
  </si>
  <si>
    <t>2017. év</t>
  </si>
  <si>
    <t>2018. év</t>
  </si>
  <si>
    <t>2019. év</t>
  </si>
  <si>
    <t>2020. év</t>
  </si>
  <si>
    <t>Viziközmű Társulat kezességvállalás (8 éves lejáratra felveendő 227.913.253.- Ft összegű hitel és kamatai)</t>
  </si>
  <si>
    <t>KÖTELEZETTSÉGEK ÖSSZ:</t>
  </si>
  <si>
    <t>Egyéb</t>
  </si>
  <si>
    <t>összesen e Ft</t>
  </si>
  <si>
    <t>Általános- és céltartalék</t>
  </si>
  <si>
    <t>Sorszám</t>
  </si>
  <si>
    <t>cél megnevezése</t>
  </si>
  <si>
    <t>Lakásépítésre, felújításra</t>
  </si>
  <si>
    <t>Környezetvédelmi alap kiadásai</t>
  </si>
  <si>
    <t>DAOP-5.2.1/D-2008-0002 pályázat kiadásaira</t>
  </si>
  <si>
    <t>Felhalmozási kiadásokra</t>
  </si>
  <si>
    <t>Ö S S Z E S E N :</t>
  </si>
  <si>
    <t>Víziközmű fejlesztési alap</t>
  </si>
  <si>
    <t>Állami támogatás megnevezése</t>
  </si>
  <si>
    <t>mutató</t>
  </si>
  <si>
    <t>Támogatás összege</t>
  </si>
  <si>
    <t>létszám</t>
  </si>
  <si>
    <t>támog. összeg</t>
  </si>
  <si>
    <t>Helyi önkormányzatok általános támogatása</t>
  </si>
  <si>
    <t>I.1a</t>
  </si>
  <si>
    <t>Önkormányzati hivatal működésének támogatása</t>
  </si>
  <si>
    <t>I.1ba</t>
  </si>
  <si>
    <t>Zöldterület-gazdálkodással kapcsolatos feladatok ellátásának támogatása</t>
  </si>
  <si>
    <t>I.1bb</t>
  </si>
  <si>
    <t>Közvilágítás fenntartásának támogatása</t>
  </si>
  <si>
    <t>I.1bc</t>
  </si>
  <si>
    <t>Köztemető fenntartással kapcsolatos feladatok támogatása</t>
  </si>
  <si>
    <t>I.1bd</t>
  </si>
  <si>
    <t>Közutak fenntartásának támogatása</t>
  </si>
  <si>
    <t>Település-üzemeltetés összesen</t>
  </si>
  <si>
    <t>I.1.c</t>
  </si>
  <si>
    <t>Egyéb önkormányzati feladatok támogatása</t>
  </si>
  <si>
    <t>Lakott külterülettel kapcsolatosa feladatok támogatása</t>
  </si>
  <si>
    <t>Kieg.tám  óvodapedagógus minősítéséből adódó többletkiadásokhoz</t>
  </si>
  <si>
    <t>Köznevelési feladatok</t>
  </si>
  <si>
    <t>II.1(1)</t>
  </si>
  <si>
    <t>Óvodapedagógusok bértámogatása</t>
  </si>
  <si>
    <t>II.1(2)</t>
  </si>
  <si>
    <t>Óvodapedagógusokat segítő bértámogatása</t>
  </si>
  <si>
    <t>Óvodaműködtetési támogatás</t>
  </si>
  <si>
    <t>II.4.</t>
  </si>
  <si>
    <t>Társulás által fenntartott óvodába bejáró gyermekek utaztatásának támogatása</t>
  </si>
  <si>
    <t>Szociális és gyermekjóléti felatatok támogatása</t>
  </si>
  <si>
    <t>III.2</t>
  </si>
  <si>
    <t>Szocális feladatok egyéb támogatása</t>
  </si>
  <si>
    <t>Bölcsöde</t>
  </si>
  <si>
    <t>III.5a</t>
  </si>
  <si>
    <t>Gyermekétkeztetés bértámogatása</t>
  </si>
  <si>
    <t>III.5b</t>
  </si>
  <si>
    <t>Gyermekétkeztetés üzemeltetési támog</t>
  </si>
  <si>
    <t>IV.1</t>
  </si>
  <si>
    <t>Kulturális feladatok támogatása</t>
  </si>
  <si>
    <t>Könyvtári, közművelődéi feladatok</t>
  </si>
  <si>
    <t xml:space="preserve">                           </t>
  </si>
  <si>
    <t xml:space="preserve">                    </t>
  </si>
  <si>
    <t>Önkormányzat és intézményei finanszírozása</t>
  </si>
  <si>
    <t>R.sz.</t>
  </si>
  <si>
    <t>Kondorosi Közös Önk.Hivatal</t>
  </si>
  <si>
    <t>Dréczy Ferenc Egyesített Közművelődési Intézmény</t>
  </si>
  <si>
    <t xml:space="preserve">Beruházások </t>
  </si>
  <si>
    <t>Intézményfinansz. -</t>
  </si>
  <si>
    <t>Kiadás összesen</t>
  </si>
  <si>
    <t>Bevétel összesen</t>
  </si>
  <si>
    <t xml:space="preserve">Finanszírozás </t>
  </si>
  <si>
    <t>Finanszírozásból állami támogatás</t>
  </si>
  <si>
    <t>finanszírozásból önkormányzati támogatás</t>
  </si>
  <si>
    <t>áprl.</t>
  </si>
  <si>
    <t>okt.</t>
  </si>
  <si>
    <t>BEVÉTELEK</t>
  </si>
  <si>
    <t>1. Támogatások államháztartáson belülről</t>
  </si>
  <si>
    <t>2. Közhatalmi bevételek</t>
  </si>
  <si>
    <t>3.Működési bevételek</t>
  </si>
  <si>
    <t>4. Felhalmozási célú átvett pénzeszközök</t>
  </si>
  <si>
    <t>5. Működési célú  Átvett pénzeszközök</t>
  </si>
  <si>
    <t>7. Finanszírozási bevételek</t>
  </si>
  <si>
    <t>8. Felhalmozási célú támogatások államháztartáson belülről</t>
  </si>
  <si>
    <t>10. Bevételek összesen (1-7)</t>
  </si>
  <si>
    <t>KIADÁSOK</t>
  </si>
  <si>
    <t>10. Működési kiadások</t>
  </si>
  <si>
    <t>Ebből: Tartalék felhasználása</t>
  </si>
  <si>
    <t>11. Adósságszolgálat, hitel visszafizetés és kamatfizetési kötelezettség</t>
  </si>
  <si>
    <t>12. Felújítási kiadások</t>
  </si>
  <si>
    <t>13. Fejlesztési kiadások</t>
  </si>
  <si>
    <t>16. Kiadások összesen (10-15)</t>
  </si>
  <si>
    <t>15. Egyenleg (havi záró pénzállomány 9 és 16 különbsége)</t>
  </si>
  <si>
    <t>A működési és felhalmozási célú bevételek és kiadások</t>
  </si>
  <si>
    <t>ezer forintban</t>
  </si>
  <si>
    <t>2016. évre</t>
  </si>
  <si>
    <t>I. Működési bevételek és kiadások</t>
  </si>
  <si>
    <t>Finanszírozási bevételek - Előző év költségvetési maradványának igénybevétele</t>
  </si>
  <si>
    <t>Működési célú bevételek összesen (01+....+10)</t>
  </si>
  <si>
    <t>Működési célú kiadások összesen (12+....+23)</t>
  </si>
  <si>
    <t>II. Felhalmozási célú bevételek és kiadások</t>
  </si>
  <si>
    <t>16</t>
  </si>
  <si>
    <t>17</t>
  </si>
  <si>
    <t>18</t>
  </si>
  <si>
    <t>19</t>
  </si>
  <si>
    <t>Felhalmozási célú bevételek összesen (25+....+36)</t>
  </si>
  <si>
    <t>20</t>
  </si>
  <si>
    <t>Felhalmozási kiadások (áfa-val együtt)</t>
  </si>
  <si>
    <t>21</t>
  </si>
  <si>
    <t>Felújítási kiadások (áfa-val együtt)</t>
  </si>
  <si>
    <t>22</t>
  </si>
  <si>
    <t>23</t>
  </si>
  <si>
    <t>Ebből: Egyéb felhalmozásicélú támogatások államháztartáson belülre</t>
  </si>
  <si>
    <t>24</t>
  </si>
  <si>
    <t>25</t>
  </si>
  <si>
    <t>Felhalmozási kamatfizetés</t>
  </si>
  <si>
    <t>26</t>
  </si>
  <si>
    <t>Hosszú lejáratú hitel visszafizetése</t>
  </si>
  <si>
    <t>27</t>
  </si>
  <si>
    <t>Hosszú lejáratú hitel kamata</t>
  </si>
  <si>
    <t>28</t>
  </si>
  <si>
    <t>Tartalékok</t>
  </si>
  <si>
    <t>29</t>
  </si>
  <si>
    <t>Felhalmozási célú kiadások összesen (38+....+48)</t>
  </si>
  <si>
    <t>30</t>
  </si>
  <si>
    <t>Önkormányzat bevételei összesen (11+37)</t>
  </si>
  <si>
    <t>31</t>
  </si>
  <si>
    <t>Önkormányzat kiadásai összesen (24+49)</t>
  </si>
  <si>
    <t>32</t>
  </si>
  <si>
    <t>2017. évre</t>
  </si>
  <si>
    <t>2018. évre</t>
  </si>
  <si>
    <t>KONDOROS VÁROS ÖNKORMÁNYZAT 2016. ÉVI KÖLTSÉGVETÉSE</t>
  </si>
  <si>
    <t>2016.évi kötelező feladat tv.szerint</t>
  </si>
  <si>
    <t>2016.évi kötelező feladat önk.döntés értelmében</t>
  </si>
  <si>
    <t>2016.évi önként vállalt feladat</t>
  </si>
  <si>
    <t>Települési adó - Földadó</t>
  </si>
  <si>
    <t>Települési adó - földadó</t>
  </si>
  <si>
    <t>Kondoros Város Önkormányzat 2016. évi költségvetése</t>
  </si>
  <si>
    <t>2016 évi kiadások</t>
  </si>
  <si>
    <t>2016. évi kiadások. Intézményenként, működési és felhalmozási kiadásonként</t>
  </si>
  <si>
    <t>2016. évi eredeti ei.</t>
  </si>
  <si>
    <t>2016. tervezett</t>
  </si>
  <si>
    <t>KONDOROS VÁROS ÖNKORMÁNYZAT 2016. ÉVI ÁLTALÁNOS TARTALÉKA</t>
  </si>
  <si>
    <t>2016. ÉVI KÖZVETETT TÁMOGATÁSOK</t>
  </si>
  <si>
    <t>2016. évi támogatások</t>
  </si>
  <si>
    <t>Normatíva összege</t>
  </si>
  <si>
    <t>Település-üzemeltetés összesen beszámítás után</t>
  </si>
  <si>
    <t>Egyéb önkormányzati feladatok támogatása - beszámítás után</t>
  </si>
  <si>
    <t>I.1d</t>
  </si>
  <si>
    <t>II.1 (4)</t>
  </si>
  <si>
    <t>Óvodapedagósok elismert létszáma (pótlólagos összeg)</t>
  </si>
  <si>
    <t xml:space="preserve">II.2 </t>
  </si>
  <si>
    <t>II.3.</t>
  </si>
  <si>
    <t>A köznevelési intézmények működtetéséhez kapcsolódó támogatás</t>
  </si>
  <si>
    <t>II.5</t>
  </si>
  <si>
    <t>III.3ja(1)</t>
  </si>
  <si>
    <t>III.3ja(3)</t>
  </si>
  <si>
    <t>Bölcsödei ellátás (fogyatékos gyermek)</t>
  </si>
  <si>
    <t>III.5c</t>
  </si>
  <si>
    <t>Rászoruló gyerekek intézményen kívüli szünidei étkeztetésének támogatása</t>
  </si>
  <si>
    <t xml:space="preserve">KONDOROS VÁROS ÖNKORMÁNYZAT 2016. ÉVI ELŐIRÁNYZAT FELHASZNÁLÁSI ÜTEMTERVE </t>
  </si>
  <si>
    <t>2019. évre</t>
  </si>
  <si>
    <t>2016-2017-2018-2019. évi alakulását külön bemutató mérleg</t>
  </si>
  <si>
    <t xml:space="preserve">Körös-völgyi Hulladékgazd.Rek.Önk.Társulás </t>
  </si>
  <si>
    <t>2015. évi visszafizetési kötelezettség</t>
  </si>
  <si>
    <t>Víziközmű Társulat - pénzeszközátadás, elszámolás (szennyvízberuházás)</t>
  </si>
  <si>
    <t>Iskola működéséhez hozzájárulás KLIK</t>
  </si>
  <si>
    <t>Körös-szögi Kistérség KEOP pályázat + önerő</t>
  </si>
  <si>
    <t>I.6</t>
  </si>
  <si>
    <t>A 2015. évről áthúzódó bérkompenzáció</t>
  </si>
  <si>
    <t>III.7</t>
  </si>
  <si>
    <t>Kieg. Támogatás a bölcsödében foglalkoztatott, felsőfokú végzettségű kisgyermeknevelők béréhez</t>
  </si>
  <si>
    <t>Felhalmozási bevételek/Közhatalmi bevételek</t>
  </si>
</sst>
</file>

<file path=xl/styles.xml><?xml version="1.0" encoding="utf-8"?>
<styleSheet xmlns="http://schemas.openxmlformats.org/spreadsheetml/2006/main">
  <numFmts count="3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AUD&quot;;\-#,##0&quot;AUD&quot;"/>
    <numFmt numFmtId="165" formatCode="#,##0&quot;AUD&quot;;[Red]\-#,##0&quot;AUD&quot;"/>
    <numFmt numFmtId="166" formatCode="#,##0.00&quot;AUD&quot;;\-#,##0.00&quot;AUD&quot;"/>
    <numFmt numFmtId="167" formatCode="#,##0.00&quot;AUD&quot;;[Red]\-#,##0.00&quot;AUD&quot;"/>
    <numFmt numFmtId="168" formatCode="_-* #,##0&quot;AUD&quot;_-;\-* #,##0&quot;AUD&quot;_-;_-* &quot;-&quot;&quot;AUD&quot;_-;_-@_-"/>
    <numFmt numFmtId="169" formatCode="_-* #,##0_A_U_D_-;\-* #,##0_A_U_D_-;_-* &quot;-&quot;_A_U_D_-;_-@_-"/>
    <numFmt numFmtId="170" formatCode="_-* #,##0.00&quot;AUD&quot;_-;\-* #,##0.00&quot;AUD&quot;_-;_-* &quot;-&quot;??&quot;AUD&quot;_-;_-@_-"/>
    <numFmt numFmtId="171" formatCode="_-* #,##0.00_A_U_D_-;\-* #,##0.00_A_U_D_-;_-* &quot;-&quot;??_A_U_D_-;_-@_-"/>
    <numFmt numFmtId="172" formatCode="[$-40E]yyyy\.\ mmmm\ d\."/>
    <numFmt numFmtId="173" formatCode="m\.\ d\.;@"/>
    <numFmt numFmtId="174" formatCode="#,##0.0"/>
    <numFmt numFmtId="175" formatCode="#,##0.00\ [$€-1];[Red]\-#,##0.00\ [$€-1]"/>
    <numFmt numFmtId="176" formatCode="#,##0_ ;[Red]\-#,##0\ "/>
    <numFmt numFmtId="177" formatCode="_-* #,##0\ _F_t_-;\-* #,##0\ _F_t_-;_-* &quot;-&quot;??\ _F_t_-;_-@_-"/>
    <numFmt numFmtId="178" formatCode="#,##0.00_ ;[Red]\-#,##0.00\ "/>
    <numFmt numFmtId="179" formatCode="#,##0\ [$€-1];[Red]\-#,##0\ [$€-1]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mmm/yyyy"/>
    <numFmt numFmtId="184" formatCode="[$€-2]\ #\ ##,000_);[Red]\([$€-2]\ #\ ##,000\)"/>
    <numFmt numFmtId="185" formatCode="0.0"/>
    <numFmt numFmtId="186" formatCode="#,##0\ &quot;Ft&quot;"/>
    <numFmt numFmtId="187" formatCode="#,##0\ _F_t"/>
    <numFmt numFmtId="188" formatCode="#,##0_ ;\-#,##0\ "/>
    <numFmt numFmtId="189" formatCode="&quot;€&quot;#,##0;\-&quot;€&quot;#,##0"/>
    <numFmt numFmtId="190" formatCode="0__"/>
    <numFmt numFmtId="191" formatCode="_-* #,##0.0\ _F_t_-;\-* #,##0.0\ _F_t_-;_-* &quot;-&quot;??\ _F_t_-;_-@_-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 CE"/>
      <family val="0"/>
    </font>
    <font>
      <sz val="9"/>
      <name val="Arial"/>
      <family val="2"/>
    </font>
    <font>
      <b/>
      <sz val="10"/>
      <name val="Arial "/>
      <family val="0"/>
    </font>
    <font>
      <b/>
      <sz val="8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Calibri"/>
      <family val="2"/>
    </font>
    <font>
      <sz val="8"/>
      <color indexed="10"/>
      <name val="Arial"/>
      <family val="2"/>
    </font>
    <font>
      <i/>
      <sz val="8"/>
      <color indexed="10"/>
      <name val="Arial"/>
      <family val="2"/>
    </font>
    <font>
      <b/>
      <sz val="10"/>
      <color indexed="8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name val="Arial CE"/>
      <family val="0"/>
    </font>
    <font>
      <b/>
      <sz val="16"/>
      <name val="Arial"/>
      <family val="2"/>
    </font>
    <font>
      <b/>
      <i/>
      <sz val="10"/>
      <name val="Arial CE"/>
      <family val="2"/>
    </font>
    <font>
      <b/>
      <i/>
      <sz val="9"/>
      <name val="Arial CE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8" fillId="7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17" borderId="7" applyNumberFormat="0" applyFont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46" fillId="4" borderId="0" applyNumberFormat="0" applyBorder="0" applyAlignment="0" applyProtection="0"/>
    <xf numFmtId="0" fontId="47" fillId="22" borderId="8" applyNumberFormat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" borderId="0" applyNumberFormat="0" applyBorder="0" applyAlignment="0" applyProtection="0"/>
    <xf numFmtId="0" fontId="51" fillId="23" borderId="0" applyNumberFormat="0" applyBorder="0" applyAlignment="0" applyProtection="0"/>
    <xf numFmtId="0" fontId="52" fillId="22" borderId="1" applyNumberFormat="0" applyAlignment="0" applyProtection="0"/>
    <xf numFmtId="9" fontId="0" fillId="0" borderId="0" applyFont="0" applyFill="0" applyBorder="0" applyAlignment="0" applyProtection="0"/>
  </cellStyleXfs>
  <cellXfs count="416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173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" fillId="22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5" fillId="22" borderId="10" xfId="0" applyFont="1" applyFill="1" applyBorder="1" applyAlignment="1">
      <alignment vertical="center"/>
    </xf>
    <xf numFmtId="49" fontId="5" fillId="22" borderId="10" xfId="0" applyNumberFormat="1" applyFont="1" applyFill="1" applyBorder="1" applyAlignment="1">
      <alignment vertical="center"/>
    </xf>
    <xf numFmtId="0" fontId="5" fillId="22" borderId="10" xfId="0" applyFont="1" applyFill="1" applyBorder="1" applyAlignment="1">
      <alignment vertical="center" wrapText="1"/>
    </xf>
    <xf numFmtId="3" fontId="5" fillId="22" borderId="10" xfId="0" applyNumberFormat="1" applyFont="1" applyFill="1" applyBorder="1" applyAlignment="1">
      <alignment vertical="center"/>
    </xf>
    <xf numFmtId="0" fontId="5" fillId="22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8" fillId="0" borderId="10" xfId="0" applyFont="1" applyFill="1" applyBorder="1" applyAlignment="1">
      <alignment wrapText="1"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8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Continuous"/>
    </xf>
    <xf numFmtId="3" fontId="4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16" fillId="0" borderId="1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3" fontId="6" fillId="22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Fill="1" applyBorder="1" applyAlignment="1">
      <alignment vertical="center"/>
    </xf>
    <xf numFmtId="3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173" fontId="4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wrapText="1"/>
    </xf>
    <xf numFmtId="3" fontId="17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Continuous" vertical="center" wrapText="1"/>
    </xf>
    <xf numFmtId="3" fontId="4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173" fontId="0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 wrapText="1"/>
    </xf>
    <xf numFmtId="0" fontId="4" fillId="0" borderId="0" xfId="0" applyFont="1" applyAlignment="1">
      <alignment wrapText="1"/>
    </xf>
    <xf numFmtId="0" fontId="18" fillId="0" borderId="10" xfId="0" applyFont="1" applyFill="1" applyBorder="1" applyAlignment="1">
      <alignment wrapText="1"/>
    </xf>
    <xf numFmtId="3" fontId="18" fillId="0" borderId="10" xfId="0" applyNumberFormat="1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3" fontId="18" fillId="0" borderId="10" xfId="0" applyNumberFormat="1" applyFont="1" applyBorder="1" applyAlignment="1">
      <alignment wrapText="1"/>
    </xf>
    <xf numFmtId="0" fontId="0" fillId="22" borderId="10" xfId="0" applyFont="1" applyFill="1" applyBorder="1" applyAlignment="1">
      <alignment/>
    </xf>
    <xf numFmtId="0" fontId="1" fillId="22" borderId="10" xfId="0" applyFont="1" applyFill="1" applyBorder="1" applyAlignment="1">
      <alignment horizontal="left" vertical="center" wrapText="1"/>
    </xf>
    <xf numFmtId="0" fontId="15" fillId="2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5" fillId="22" borderId="10" xfId="0" applyFont="1" applyFill="1" applyBorder="1" applyAlignment="1">
      <alignment vertical="center"/>
    </xf>
    <xf numFmtId="49" fontId="15" fillId="22" borderId="10" xfId="0" applyNumberFormat="1" applyFont="1" applyFill="1" applyBorder="1" applyAlignment="1">
      <alignment vertical="center"/>
    </xf>
    <xf numFmtId="0" fontId="15" fillId="22" borderId="10" xfId="0" applyFont="1" applyFill="1" applyBorder="1" applyAlignment="1">
      <alignment vertical="center" wrapText="1"/>
    </xf>
    <xf numFmtId="3" fontId="15" fillId="22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0" fontId="15" fillId="0" borderId="10" xfId="0" applyFont="1" applyFill="1" applyBorder="1" applyAlignment="1">
      <alignment vertical="center" wrapText="1"/>
    </xf>
    <xf numFmtId="3" fontId="15" fillId="0" borderId="10" xfId="0" applyNumberFormat="1" applyFont="1" applyFill="1" applyBorder="1" applyAlignment="1">
      <alignment vertical="center"/>
    </xf>
    <xf numFmtId="3" fontId="1" fillId="22" borderId="10" xfId="0" applyNumberFormat="1" applyFont="1" applyFill="1" applyBorder="1" applyAlignment="1">
      <alignment vertical="center"/>
    </xf>
    <xf numFmtId="0" fontId="1" fillId="0" borderId="0" xfId="0" applyFont="1" applyAlignment="1">
      <alignment wrapText="1"/>
    </xf>
    <xf numFmtId="3" fontId="19" fillId="0" borderId="10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vertical="center"/>
    </xf>
    <xf numFmtId="0" fontId="15" fillId="0" borderId="0" xfId="0" applyFont="1" applyAlignment="1">
      <alignment/>
    </xf>
    <xf numFmtId="0" fontId="1" fillId="0" borderId="0" xfId="0" applyFont="1" applyFill="1" applyAlignment="1">
      <alignment/>
    </xf>
    <xf numFmtId="0" fontId="15" fillId="2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49" fontId="21" fillId="22" borderId="10" xfId="0" applyNumberFormat="1" applyFont="1" applyFill="1" applyBorder="1" applyAlignment="1">
      <alignment/>
    </xf>
    <xf numFmtId="0" fontId="21" fillId="22" borderId="10" xfId="0" applyFont="1" applyFill="1" applyBorder="1" applyAlignment="1">
      <alignment/>
    </xf>
    <xf numFmtId="3" fontId="21" fillId="22" borderId="10" xfId="0" applyNumberFormat="1" applyFont="1" applyFill="1" applyBorder="1" applyAlignment="1">
      <alignment/>
    </xf>
    <xf numFmtId="0" fontId="21" fillId="22" borderId="10" xfId="0" applyFont="1" applyFill="1" applyBorder="1" applyAlignment="1">
      <alignment wrapText="1"/>
    </xf>
    <xf numFmtId="49" fontId="0" fillId="22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173" fontId="0" fillId="0" borderId="10" xfId="0" applyNumberFormat="1" applyFont="1" applyBorder="1" applyAlignment="1">
      <alignment vertical="center"/>
    </xf>
    <xf numFmtId="0" fontId="13" fillId="0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3" fontId="0" fillId="0" borderId="11" xfId="0" applyNumberFormat="1" applyFill="1" applyBorder="1" applyAlignment="1">
      <alignment/>
    </xf>
    <xf numFmtId="0" fontId="4" fillId="0" borderId="0" xfId="0" applyFont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3" fontId="4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73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9" fontId="21" fillId="22" borderId="10" xfId="0" applyNumberFormat="1" applyFont="1" applyFill="1" applyBorder="1" applyAlignment="1">
      <alignment vertical="center"/>
    </xf>
    <xf numFmtId="0" fontId="21" fillId="22" borderId="10" xfId="0" applyFont="1" applyFill="1" applyBorder="1" applyAlignment="1">
      <alignment vertical="center"/>
    </xf>
    <xf numFmtId="3" fontId="21" fillId="22" borderId="10" xfId="0" applyNumberFormat="1" applyFont="1" applyFill="1" applyBorder="1" applyAlignment="1">
      <alignment vertical="center"/>
    </xf>
    <xf numFmtId="0" fontId="0" fillId="22" borderId="10" xfId="0" applyFont="1" applyFill="1" applyBorder="1" applyAlignment="1">
      <alignment vertical="center"/>
    </xf>
    <xf numFmtId="0" fontId="4" fillId="22" borderId="10" xfId="0" applyFont="1" applyFill="1" applyBorder="1" applyAlignment="1">
      <alignment vertical="center"/>
    </xf>
    <xf numFmtId="3" fontId="4" fillId="22" borderId="10" xfId="0" applyNumberFormat="1" applyFont="1" applyFill="1" applyBorder="1" applyAlignment="1">
      <alignment vertical="center"/>
    </xf>
    <xf numFmtId="173" fontId="15" fillId="22" borderId="10" xfId="0" applyNumberFormat="1" applyFont="1" applyFill="1" applyBorder="1" applyAlignment="1">
      <alignment vertical="center"/>
    </xf>
    <xf numFmtId="0" fontId="15" fillId="0" borderId="10" xfId="0" applyFont="1" applyBorder="1" applyAlignment="1">
      <alignment vertical="center"/>
    </xf>
    <xf numFmtId="3" fontId="15" fillId="0" borderId="1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3" fontId="15" fillId="0" borderId="0" xfId="0" applyNumberFormat="1" applyFont="1" applyBorder="1" applyAlignment="1">
      <alignment vertical="center"/>
    </xf>
    <xf numFmtId="49" fontId="21" fillId="22" borderId="10" xfId="0" applyNumberFormat="1" applyFont="1" applyFill="1" applyBorder="1" applyAlignment="1">
      <alignment vertical="center" shrinkToFit="1"/>
    </xf>
    <xf numFmtId="3" fontId="0" fillId="0" borderId="0" xfId="0" applyNumberFormat="1" applyAlignment="1">
      <alignment vertical="center"/>
    </xf>
    <xf numFmtId="0" fontId="4" fillId="22" borderId="11" xfId="0" applyFont="1" applyFill="1" applyBorder="1" applyAlignment="1">
      <alignment vertical="center"/>
    </xf>
    <xf numFmtId="3" fontId="4" fillId="22" borderId="11" xfId="0" applyNumberFormat="1" applyFont="1" applyFill="1" applyBorder="1" applyAlignment="1">
      <alignment vertical="center"/>
    </xf>
    <xf numFmtId="0" fontId="4" fillId="24" borderId="0" xfId="0" applyFont="1" applyFill="1" applyBorder="1" applyAlignment="1">
      <alignment vertical="center"/>
    </xf>
    <xf numFmtId="0" fontId="4" fillId="24" borderId="0" xfId="0" applyFont="1" applyFill="1" applyBorder="1" applyAlignment="1">
      <alignment vertical="center" shrinkToFit="1"/>
    </xf>
    <xf numFmtId="3" fontId="4" fillId="24" borderId="0" xfId="0" applyNumberFormat="1" applyFont="1" applyFill="1" applyBorder="1" applyAlignment="1">
      <alignment vertical="center"/>
    </xf>
    <xf numFmtId="0" fontId="0" fillId="24" borderId="0" xfId="0" applyFill="1" applyBorder="1" applyAlignment="1">
      <alignment/>
    </xf>
    <xf numFmtId="0" fontId="4" fillId="24" borderId="10" xfId="0" applyFont="1" applyFill="1" applyBorder="1" applyAlignment="1">
      <alignment vertical="center"/>
    </xf>
    <xf numFmtId="0" fontId="4" fillId="24" borderId="10" xfId="0" applyFont="1" applyFill="1" applyBorder="1" applyAlignment="1">
      <alignment vertical="center" shrinkToFit="1"/>
    </xf>
    <xf numFmtId="3" fontId="4" fillId="24" borderId="10" xfId="0" applyNumberFormat="1" applyFont="1" applyFill="1" applyBorder="1" applyAlignment="1">
      <alignment vertical="center"/>
    </xf>
    <xf numFmtId="0" fontId="7" fillId="22" borderId="10" xfId="0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/>
    </xf>
    <xf numFmtId="3" fontId="4" fillId="22" borderId="10" xfId="0" applyNumberFormat="1" applyFont="1" applyFill="1" applyBorder="1" applyAlignment="1">
      <alignment/>
    </xf>
    <xf numFmtId="3" fontId="5" fillId="22" borderId="10" xfId="0" applyNumberFormat="1" applyFont="1" applyFill="1" applyBorder="1" applyAlignment="1">
      <alignment/>
    </xf>
    <xf numFmtId="173" fontId="4" fillId="22" borderId="10" xfId="0" applyNumberFormat="1" applyFont="1" applyFill="1" applyBorder="1" applyAlignment="1">
      <alignment/>
    </xf>
    <xf numFmtId="0" fontId="4" fillId="22" borderId="10" xfId="0" applyFont="1" applyFill="1" applyBorder="1" applyAlignment="1">
      <alignment vertical="center" wrapText="1"/>
    </xf>
    <xf numFmtId="0" fontId="0" fillId="22" borderId="10" xfId="0" applyFill="1" applyBorder="1" applyAlignment="1">
      <alignment/>
    </xf>
    <xf numFmtId="173" fontId="0" fillId="22" borderId="10" xfId="0" applyNumberFormat="1" applyFill="1" applyBorder="1" applyAlignment="1">
      <alignment/>
    </xf>
    <xf numFmtId="3" fontId="0" fillId="22" borderId="10" xfId="0" applyNumberFormat="1" applyFill="1" applyBorder="1" applyAlignment="1">
      <alignment/>
    </xf>
    <xf numFmtId="0" fontId="4" fillId="22" borderId="11" xfId="0" applyFont="1" applyFill="1" applyBorder="1" applyAlignment="1">
      <alignment vertical="center" shrinkToFit="1"/>
    </xf>
    <xf numFmtId="0" fontId="4" fillId="22" borderId="10" xfId="0" applyFont="1" applyFill="1" applyBorder="1" applyAlignment="1">
      <alignment vertical="center" wrapText="1" shrinkToFit="1"/>
    </xf>
    <xf numFmtId="173" fontId="0" fillId="22" borderId="10" xfId="0" applyNumberFormat="1" applyFont="1" applyFill="1" applyBorder="1" applyAlignment="1">
      <alignment/>
    </xf>
    <xf numFmtId="0" fontId="4" fillId="22" borderId="10" xfId="0" applyFont="1" applyFill="1" applyBorder="1" applyAlignment="1">
      <alignment horizontal="left" wrapText="1"/>
    </xf>
    <xf numFmtId="0" fontId="4" fillId="22" borderId="10" xfId="0" applyFont="1" applyFill="1" applyBorder="1" applyAlignment="1">
      <alignment wrapText="1"/>
    </xf>
    <xf numFmtId="0" fontId="8" fillId="0" borderId="10" xfId="0" applyFont="1" applyFill="1" applyBorder="1" applyAlignment="1">
      <alignment vertical="center" wrapText="1"/>
    </xf>
    <xf numFmtId="3" fontId="0" fillId="22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8" fillId="0" borderId="10" xfId="0" applyFont="1" applyFill="1" applyBorder="1" applyAlignment="1">
      <alignment horizontal="left" wrapText="1"/>
    </xf>
    <xf numFmtId="0" fontId="0" fillId="0" borderId="0" xfId="0" applyAlignment="1">
      <alignment/>
    </xf>
    <xf numFmtId="186" fontId="4" fillId="0" borderId="10" xfId="0" applyNumberFormat="1" applyFont="1" applyBorder="1" applyAlignment="1">
      <alignment/>
    </xf>
    <xf numFmtId="186" fontId="0" fillId="0" borderId="10" xfId="0" applyNumberFormat="1" applyBorder="1" applyAlignment="1">
      <alignment/>
    </xf>
    <xf numFmtId="0" fontId="9" fillId="22" borderId="10" xfId="0" applyFont="1" applyFill="1" applyBorder="1" applyAlignment="1">
      <alignment horizontal="centerContinuous" vertical="center" wrapText="1"/>
    </xf>
    <xf numFmtId="0" fontId="9" fillId="22" borderId="10" xfId="0" applyFont="1" applyFill="1" applyBorder="1" applyAlignment="1">
      <alignment horizontal="centerContinuous"/>
    </xf>
    <xf numFmtId="0" fontId="9" fillId="0" borderId="10" xfId="0" applyFont="1" applyFill="1" applyBorder="1" applyAlignment="1">
      <alignment vertical="center" wrapText="1"/>
    </xf>
    <xf numFmtId="3" fontId="8" fillId="0" borderId="10" xfId="0" applyNumberFormat="1" applyFont="1" applyFill="1" applyBorder="1" applyAlignment="1">
      <alignment vertical="center" wrapText="1"/>
    </xf>
    <xf numFmtId="3" fontId="0" fillId="0" borderId="10" xfId="0" applyNumberFormat="1" applyFill="1" applyBorder="1" applyAlignment="1">
      <alignment vertical="center" wrapText="1"/>
    </xf>
    <xf numFmtId="0" fontId="9" fillId="22" borderId="10" xfId="0" applyFont="1" applyFill="1" applyBorder="1" applyAlignment="1">
      <alignment vertical="center" wrapText="1"/>
    </xf>
    <xf numFmtId="3" fontId="9" fillId="22" borderId="10" xfId="0" applyNumberFormat="1" applyFont="1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0" fontId="9" fillId="22" borderId="10" xfId="0" applyFont="1" applyFill="1" applyBorder="1" applyAlignment="1">
      <alignment horizontal="center"/>
    </xf>
    <xf numFmtId="0" fontId="4" fillId="22" borderId="10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4" fillId="22" borderId="10" xfId="0" applyNumberFormat="1" applyFont="1" applyFill="1" applyBorder="1" applyAlignment="1">
      <alignment horizontal="center" vertical="center"/>
    </xf>
    <xf numFmtId="0" fontId="11" fillId="22" borderId="10" xfId="0" applyFont="1" applyFill="1" applyBorder="1" applyAlignment="1">
      <alignment horizontal="center" vertical="center" wrapText="1"/>
    </xf>
    <xf numFmtId="3" fontId="11" fillId="22" borderId="10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177" fontId="0" fillId="0" borderId="10" xfId="4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Continuous"/>
    </xf>
    <xf numFmtId="0" fontId="0" fillId="0" borderId="0" xfId="0" applyFill="1" applyAlignment="1">
      <alignment horizontal="centerContinuous"/>
    </xf>
    <xf numFmtId="0" fontId="9" fillId="0" borderId="0" xfId="0" applyFont="1" applyFill="1" applyAlignment="1">
      <alignment/>
    </xf>
    <xf numFmtId="0" fontId="0" fillId="22" borderId="10" xfId="0" applyFill="1" applyBorder="1" applyAlignment="1">
      <alignment horizontal="centerContinuous"/>
    </xf>
    <xf numFmtId="0" fontId="9" fillId="22" borderId="10" xfId="0" applyFont="1" applyFill="1" applyBorder="1" applyAlignment="1">
      <alignment/>
    </xf>
    <xf numFmtId="0" fontId="27" fillId="11" borderId="10" xfId="0" applyFont="1" applyFill="1" applyBorder="1" applyAlignment="1">
      <alignment vertical="center" wrapText="1"/>
    </xf>
    <xf numFmtId="0" fontId="27" fillId="11" borderId="10" xfId="0" applyFont="1" applyFill="1" applyBorder="1" applyAlignment="1">
      <alignment horizontal="center" vertical="center" wrapText="1"/>
    </xf>
    <xf numFmtId="0" fontId="28" fillId="11" borderId="10" xfId="0" applyFont="1" applyFill="1" applyBorder="1" applyAlignment="1">
      <alignment vertical="center" wrapText="1"/>
    </xf>
    <xf numFmtId="0" fontId="13" fillId="0" borderId="0" xfId="0" applyFont="1" applyAlignment="1">
      <alignment/>
    </xf>
    <xf numFmtId="0" fontId="28" fillId="11" borderId="10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/>
    </xf>
    <xf numFmtId="0" fontId="4" fillId="23" borderId="14" xfId="0" applyFont="1" applyFill="1" applyBorder="1" applyAlignment="1">
      <alignment vertical="center" wrapText="1"/>
    </xf>
    <xf numFmtId="3" fontId="4" fillId="0" borderId="14" xfId="0" applyNumberFormat="1" applyFont="1" applyFill="1" applyBorder="1" applyAlignment="1">
      <alignment vertical="center" wrapText="1"/>
    </xf>
    <xf numFmtId="3" fontId="30" fillId="0" borderId="14" xfId="0" applyNumberFormat="1" applyFont="1" applyFill="1" applyBorder="1" applyAlignment="1">
      <alignment vertical="center" wrapText="1"/>
    </xf>
    <xf numFmtId="3" fontId="30" fillId="0" borderId="15" xfId="0" applyNumberFormat="1" applyFont="1" applyFill="1" applyBorder="1" applyAlignment="1">
      <alignment vertical="center" wrapText="1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0" fontId="4" fillId="0" borderId="16" xfId="0" applyFont="1" applyFill="1" applyBorder="1" applyAlignment="1">
      <alignment/>
    </xf>
    <xf numFmtId="4" fontId="30" fillId="0" borderId="10" xfId="0" applyNumberFormat="1" applyFont="1" applyFill="1" applyBorder="1" applyAlignment="1">
      <alignment vertical="center" wrapText="1"/>
    </xf>
    <xf numFmtId="3" fontId="30" fillId="0" borderId="10" xfId="0" applyNumberFormat="1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vertical="center" wrapText="1"/>
    </xf>
    <xf numFmtId="3" fontId="5" fillId="0" borderId="17" xfId="0" applyNumberFormat="1" applyFont="1" applyFill="1" applyBorder="1" applyAlignment="1">
      <alignment vertical="center" wrapText="1"/>
    </xf>
    <xf numFmtId="3" fontId="6" fillId="0" borderId="17" xfId="0" applyNumberFormat="1" applyFont="1" applyFill="1" applyBorder="1" applyAlignment="1">
      <alignment vertical="center" wrapText="1"/>
    </xf>
    <xf numFmtId="0" fontId="30" fillId="0" borderId="10" xfId="0" applyFont="1" applyFill="1" applyBorder="1" applyAlignment="1">
      <alignment vertical="center" wrapText="1"/>
    </xf>
    <xf numFmtId="1" fontId="4" fillId="0" borderId="16" xfId="0" applyNumberFormat="1" applyFont="1" applyFill="1" applyBorder="1" applyAlignment="1">
      <alignment/>
    </xf>
    <xf numFmtId="0" fontId="4" fillId="23" borderId="18" xfId="0" applyFont="1" applyFill="1" applyBorder="1" applyAlignment="1">
      <alignment/>
    </xf>
    <xf numFmtId="0" fontId="4" fillId="23" borderId="19" xfId="0" applyFont="1" applyFill="1" applyBorder="1" applyAlignment="1">
      <alignment vertical="center" wrapText="1"/>
    </xf>
    <xf numFmtId="3" fontId="30" fillId="23" borderId="19" xfId="0" applyNumberFormat="1" applyFont="1" applyFill="1" applyBorder="1" applyAlignment="1">
      <alignment vertical="center" wrapText="1"/>
    </xf>
    <xf numFmtId="3" fontId="5" fillId="23" borderId="19" xfId="0" applyNumberFormat="1" applyFont="1" applyFill="1" applyBorder="1" applyAlignment="1">
      <alignment vertical="center" wrapText="1"/>
    </xf>
    <xf numFmtId="3" fontId="5" fillId="23" borderId="20" xfId="0" applyNumberFormat="1" applyFont="1" applyFill="1" applyBorder="1" applyAlignment="1">
      <alignment vertical="center" wrapText="1"/>
    </xf>
    <xf numFmtId="0" fontId="4" fillId="0" borderId="13" xfId="0" applyFont="1" applyFill="1" applyBorder="1" applyAlignment="1">
      <alignment/>
    </xf>
    <xf numFmtId="0" fontId="4" fillId="4" borderId="14" xfId="0" applyFont="1" applyFill="1" applyBorder="1" applyAlignment="1">
      <alignment vertical="center" wrapText="1"/>
    </xf>
    <xf numFmtId="3" fontId="5" fillId="0" borderId="14" xfId="0" applyNumberFormat="1" applyFont="1" applyFill="1" applyBorder="1" applyAlignment="1">
      <alignment vertical="center" wrapText="1"/>
    </xf>
    <xf numFmtId="3" fontId="5" fillId="0" borderId="15" xfId="0" applyNumberFormat="1" applyFont="1" applyFill="1" applyBorder="1" applyAlignment="1">
      <alignment vertical="center" wrapText="1"/>
    </xf>
    <xf numFmtId="185" fontId="4" fillId="0" borderId="16" xfId="0" applyNumberFormat="1" applyFont="1" applyFill="1" applyBorder="1" applyAlignment="1">
      <alignment/>
    </xf>
    <xf numFmtId="185" fontId="4" fillId="0" borderId="2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3" fontId="30" fillId="0" borderId="11" xfId="0" applyNumberFormat="1" applyFont="1" applyFill="1" applyBorder="1" applyAlignment="1">
      <alignment vertical="center" wrapText="1"/>
    </xf>
    <xf numFmtId="3" fontId="5" fillId="0" borderId="11" xfId="0" applyNumberFormat="1" applyFont="1" applyFill="1" applyBorder="1" applyAlignment="1">
      <alignment vertical="center" wrapText="1"/>
    </xf>
    <xf numFmtId="3" fontId="5" fillId="0" borderId="22" xfId="0" applyNumberFormat="1" applyFont="1" applyFill="1" applyBorder="1" applyAlignment="1">
      <alignment vertical="center" wrapText="1"/>
    </xf>
    <xf numFmtId="185" fontId="4" fillId="4" borderId="18" xfId="0" applyNumberFormat="1" applyFont="1" applyFill="1" applyBorder="1" applyAlignment="1">
      <alignment/>
    </xf>
    <xf numFmtId="0" fontId="4" fillId="4" borderId="19" xfId="0" applyFont="1" applyFill="1" applyBorder="1" applyAlignment="1">
      <alignment vertical="center" wrapText="1"/>
    </xf>
    <xf numFmtId="3" fontId="30" fillId="4" borderId="19" xfId="0" applyNumberFormat="1" applyFont="1" applyFill="1" applyBorder="1" applyAlignment="1">
      <alignment vertical="center" wrapText="1"/>
    </xf>
    <xf numFmtId="3" fontId="5" fillId="4" borderId="19" xfId="0" applyNumberFormat="1" applyFont="1" applyFill="1" applyBorder="1" applyAlignment="1">
      <alignment vertical="center" wrapText="1"/>
    </xf>
    <xf numFmtId="3" fontId="5" fillId="4" borderId="20" xfId="0" applyNumberFormat="1" applyFont="1" applyFill="1" applyBorder="1" applyAlignment="1">
      <alignment vertical="center" wrapText="1"/>
    </xf>
    <xf numFmtId="185" fontId="4" fillId="0" borderId="13" xfId="0" applyNumberFormat="1" applyFont="1" applyFill="1" applyBorder="1" applyAlignment="1">
      <alignment/>
    </xf>
    <xf numFmtId="0" fontId="4" fillId="25" borderId="14" xfId="0" applyFont="1" applyFill="1" applyBorder="1" applyAlignment="1">
      <alignment vertical="center" wrapText="1"/>
    </xf>
    <xf numFmtId="3" fontId="13" fillId="0" borderId="0" xfId="0" applyNumberFormat="1" applyFont="1" applyAlignment="1">
      <alignment/>
    </xf>
    <xf numFmtId="185" fontId="4" fillId="0" borderId="23" xfId="0" applyNumberFormat="1" applyFont="1" applyFill="1" applyBorder="1" applyAlignment="1">
      <alignment/>
    </xf>
    <xf numFmtId="0" fontId="4" fillId="0" borderId="24" xfId="0" applyFont="1" applyFill="1" applyBorder="1" applyAlignment="1">
      <alignment vertical="center" wrapText="1"/>
    </xf>
    <xf numFmtId="3" fontId="30" fillId="0" borderId="24" xfId="0" applyNumberFormat="1" applyFont="1" applyFill="1" applyBorder="1" applyAlignment="1">
      <alignment vertical="center" wrapText="1"/>
    </xf>
    <xf numFmtId="3" fontId="5" fillId="0" borderId="24" xfId="0" applyNumberFormat="1" applyFont="1" applyFill="1" applyBorder="1" applyAlignment="1">
      <alignment vertical="center" wrapText="1"/>
    </xf>
    <xf numFmtId="3" fontId="5" fillId="0" borderId="25" xfId="0" applyNumberFormat="1" applyFont="1" applyFill="1" applyBorder="1" applyAlignment="1">
      <alignment vertical="center" wrapText="1"/>
    </xf>
    <xf numFmtId="3" fontId="0" fillId="0" borderId="0" xfId="0" applyNumberFormat="1" applyFont="1" applyAlignment="1">
      <alignment/>
    </xf>
    <xf numFmtId="185" fontId="4" fillId="0" borderId="21" xfId="0" applyNumberFormat="1" applyFont="1" applyFill="1" applyBorder="1" applyAlignment="1">
      <alignment/>
    </xf>
    <xf numFmtId="185" fontId="4" fillId="25" borderId="18" xfId="0" applyNumberFormat="1" applyFont="1" applyFill="1" applyBorder="1" applyAlignment="1">
      <alignment/>
    </xf>
    <xf numFmtId="0" fontId="4" fillId="25" borderId="19" xfId="0" applyFont="1" applyFill="1" applyBorder="1" applyAlignment="1">
      <alignment vertical="center" wrapText="1"/>
    </xf>
    <xf numFmtId="3" fontId="30" fillId="25" borderId="19" xfId="0" applyNumberFormat="1" applyFont="1" applyFill="1" applyBorder="1" applyAlignment="1">
      <alignment vertical="center" wrapText="1"/>
    </xf>
    <xf numFmtId="3" fontId="5" fillId="25" borderId="19" xfId="0" applyNumberFormat="1" applyFont="1" applyFill="1" applyBorder="1" applyAlignment="1">
      <alignment vertical="center" wrapText="1"/>
    </xf>
    <xf numFmtId="3" fontId="5" fillId="25" borderId="20" xfId="0" applyNumberFormat="1" applyFont="1" applyFill="1" applyBorder="1" applyAlignment="1">
      <alignment vertical="center" wrapText="1"/>
    </xf>
    <xf numFmtId="185" fontId="4" fillId="0" borderId="26" xfId="0" applyNumberFormat="1" applyFont="1" applyFill="1" applyBorder="1" applyAlignment="1">
      <alignment/>
    </xf>
    <xf numFmtId="0" fontId="4" fillId="7" borderId="27" xfId="0" applyFont="1" applyFill="1" applyBorder="1" applyAlignment="1">
      <alignment vertical="center" wrapText="1"/>
    </xf>
    <xf numFmtId="3" fontId="30" fillId="0" borderId="27" xfId="0" applyNumberFormat="1" applyFont="1" applyFill="1" applyBorder="1" applyAlignment="1">
      <alignment vertical="center" wrapText="1"/>
    </xf>
    <xf numFmtId="3" fontId="5" fillId="0" borderId="27" xfId="0" applyNumberFormat="1" applyFont="1" applyFill="1" applyBorder="1" applyAlignment="1">
      <alignment vertical="center" wrapText="1"/>
    </xf>
    <xf numFmtId="3" fontId="5" fillId="0" borderId="28" xfId="0" applyNumberFormat="1" applyFont="1" applyFill="1" applyBorder="1" applyAlignment="1">
      <alignment vertical="center" wrapText="1"/>
    </xf>
    <xf numFmtId="0" fontId="4" fillId="7" borderId="21" xfId="0" applyFont="1" applyFill="1" applyBorder="1" applyAlignment="1">
      <alignment/>
    </xf>
    <xf numFmtId="0" fontId="4" fillId="7" borderId="11" xfId="0" applyFont="1" applyFill="1" applyBorder="1" applyAlignment="1">
      <alignment vertical="center" wrapText="1"/>
    </xf>
    <xf numFmtId="0" fontId="30" fillId="7" borderId="11" xfId="0" applyFont="1" applyFill="1" applyBorder="1" applyAlignment="1">
      <alignment vertical="center" wrapText="1"/>
    </xf>
    <xf numFmtId="3" fontId="5" fillId="7" borderId="22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2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 wrapText="1"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3" fontId="0" fillId="0" borderId="10" xfId="0" applyNumberFormat="1" applyBorder="1" applyAlignment="1">
      <alignment vertical="center"/>
    </xf>
    <xf numFmtId="0" fontId="0" fillId="0" borderId="29" xfId="0" applyFont="1" applyBorder="1" applyAlignment="1">
      <alignment/>
    </xf>
    <xf numFmtId="0" fontId="0" fillId="0" borderId="12" xfId="0" applyFont="1" applyBorder="1" applyAlignment="1">
      <alignment vertical="center" wrapText="1"/>
    </xf>
    <xf numFmtId="0" fontId="0" fillId="22" borderId="29" xfId="0" applyFont="1" applyFill="1" applyBorder="1" applyAlignment="1">
      <alignment/>
    </xf>
    <xf numFmtId="0" fontId="0" fillId="22" borderId="12" xfId="0" applyFont="1" applyFill="1" applyBorder="1" applyAlignment="1">
      <alignment vertical="center" wrapText="1"/>
    </xf>
    <xf numFmtId="3" fontId="0" fillId="22" borderId="10" xfId="0" applyNumberFormat="1" applyFill="1" applyBorder="1" applyAlignment="1">
      <alignment vertical="center"/>
    </xf>
    <xf numFmtId="3" fontId="0" fillId="22" borderId="10" xfId="0" applyNumberFormat="1" applyFont="1" applyFill="1" applyBorder="1" applyAlignment="1">
      <alignment vertical="center"/>
    </xf>
    <xf numFmtId="3" fontId="4" fillId="9" borderId="1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4" fillId="22" borderId="10" xfId="0" applyFont="1" applyFill="1" applyBorder="1" applyAlignment="1">
      <alignment vertical="center" wrapText="1"/>
    </xf>
    <xf numFmtId="3" fontId="4" fillId="22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justify" vertical="center" wrapText="1"/>
    </xf>
    <xf numFmtId="0" fontId="33" fillId="0" borderId="10" xfId="0" applyFont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Continuous" vertical="center" wrapText="1"/>
    </xf>
    <xf numFmtId="3" fontId="33" fillId="0" borderId="10" xfId="0" applyNumberFormat="1" applyFont="1" applyBorder="1" applyAlignment="1">
      <alignment horizontal="right" vertical="center"/>
    </xf>
    <xf numFmtId="3" fontId="33" fillId="0" borderId="10" xfId="0" applyNumberFormat="1" applyFont="1" applyBorder="1" applyAlignment="1">
      <alignment horizontal="center" vertical="center" wrapText="1"/>
    </xf>
    <xf numFmtId="3" fontId="33" fillId="26" borderId="10" xfId="0" applyNumberFormat="1" applyFont="1" applyFill="1" applyBorder="1" applyAlignment="1">
      <alignment horizontal="right" vertical="center"/>
    </xf>
    <xf numFmtId="0" fontId="33" fillId="0" borderId="10" xfId="0" applyFont="1" applyBorder="1" applyAlignment="1">
      <alignment horizontal="centerContinuous" vertical="center"/>
    </xf>
    <xf numFmtId="49" fontId="33" fillId="0" borderId="10" xfId="0" applyNumberFormat="1" applyFont="1" applyBorder="1" applyAlignment="1">
      <alignment horizontal="centerContinuous" vertical="center"/>
    </xf>
    <xf numFmtId="3" fontId="33" fillId="0" borderId="10" xfId="0" applyNumberFormat="1" applyFont="1" applyBorder="1" applyAlignment="1">
      <alignment horizontal="center" vertical="center"/>
    </xf>
    <xf numFmtId="3" fontId="33" fillId="26" borderId="10" xfId="0" applyNumberFormat="1" applyFont="1" applyFill="1" applyBorder="1" applyAlignment="1">
      <alignment horizontal="right"/>
    </xf>
    <xf numFmtId="0" fontId="33" fillId="26" borderId="10" xfId="0" applyFont="1" applyFill="1" applyBorder="1" applyAlignment="1">
      <alignment horizontal="left" vertical="center" wrapText="1"/>
    </xf>
    <xf numFmtId="0" fontId="33" fillId="26" borderId="10" xfId="0" applyNumberFormat="1" applyFont="1" applyFill="1" applyBorder="1" applyAlignment="1" quotePrefix="1">
      <alignment horizontal="center" vertical="center"/>
    </xf>
    <xf numFmtId="177" fontId="34" fillId="26" borderId="10" xfId="40" applyNumberFormat="1" applyFont="1" applyFill="1" applyBorder="1" applyAlignment="1">
      <alignment horizontal="center"/>
    </xf>
    <xf numFmtId="3" fontId="34" fillId="26" borderId="10" xfId="0" applyNumberFormat="1" applyFont="1" applyFill="1" applyBorder="1" applyAlignment="1">
      <alignment horizontal="right"/>
    </xf>
    <xf numFmtId="0" fontId="21" fillId="26" borderId="10" xfId="0" applyFont="1" applyFill="1" applyBorder="1" applyAlignment="1">
      <alignment horizontal="left" vertical="center" wrapText="1"/>
    </xf>
    <xf numFmtId="0" fontId="21" fillId="26" borderId="10" xfId="0" applyNumberFormat="1" applyFont="1" applyFill="1" applyBorder="1" applyAlignment="1" quotePrefix="1">
      <alignment horizontal="center" vertical="center"/>
    </xf>
    <xf numFmtId="3" fontId="35" fillId="26" borderId="10" xfId="0" applyNumberFormat="1" applyFont="1" applyFill="1" applyBorder="1" applyAlignment="1">
      <alignment horizontal="right"/>
    </xf>
    <xf numFmtId="3" fontId="21" fillId="26" borderId="10" xfId="0" applyNumberFormat="1" applyFont="1" applyFill="1" applyBorder="1" applyAlignment="1">
      <alignment horizontal="right"/>
    </xf>
    <xf numFmtId="49" fontId="33" fillId="0" borderId="10" xfId="0" applyNumberFormat="1" applyFont="1" applyBorder="1" applyAlignment="1" quotePrefix="1">
      <alignment horizontal="centerContinuous" vertical="center"/>
    </xf>
    <xf numFmtId="177" fontId="21" fillId="26" borderId="10" xfId="40" applyNumberFormat="1" applyFont="1" applyFill="1" applyBorder="1" applyAlignment="1">
      <alignment horizontal="right"/>
    </xf>
    <xf numFmtId="177" fontId="35" fillId="26" borderId="10" xfId="40" applyNumberFormat="1" applyFont="1" applyFill="1" applyBorder="1" applyAlignment="1">
      <alignment/>
    </xf>
    <xf numFmtId="177" fontId="21" fillId="26" borderId="10" xfId="40" applyNumberFormat="1" applyFont="1" applyFill="1" applyBorder="1" applyAlignment="1">
      <alignment horizontal="center"/>
    </xf>
    <xf numFmtId="0" fontId="28" fillId="11" borderId="17" xfId="0" applyFont="1" applyFill="1" applyBorder="1" applyAlignment="1">
      <alignment vertical="center" wrapText="1"/>
    </xf>
    <xf numFmtId="0" fontId="28" fillId="11" borderId="17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vertical="center" wrapText="1"/>
    </xf>
    <xf numFmtId="188" fontId="5" fillId="0" borderId="10" xfId="40" applyNumberFormat="1" applyFont="1" applyFill="1" applyBorder="1" applyAlignment="1">
      <alignment horizontal="right" vertical="center" wrapText="1"/>
    </xf>
    <xf numFmtId="3" fontId="30" fillId="0" borderId="0" xfId="0" applyNumberFormat="1" applyFont="1" applyFill="1" applyBorder="1" applyAlignment="1">
      <alignment vertical="center" wrapText="1"/>
    </xf>
    <xf numFmtId="49" fontId="30" fillId="0" borderId="11" xfId="0" applyNumberFormat="1" applyFont="1" applyFill="1" applyBorder="1" applyAlignment="1">
      <alignment horizontal="right" vertical="center" wrapText="1"/>
    </xf>
    <xf numFmtId="3" fontId="5" fillId="7" borderId="11" xfId="0" applyNumberFormat="1" applyFont="1" applyFill="1" applyBorder="1" applyAlignment="1">
      <alignment vertical="center" wrapText="1"/>
    </xf>
    <xf numFmtId="0" fontId="23" fillId="19" borderId="18" xfId="0" applyFont="1" applyFill="1" applyBorder="1" applyAlignment="1">
      <alignment/>
    </xf>
    <xf numFmtId="0" fontId="23" fillId="19" borderId="19" xfId="0" applyFont="1" applyFill="1" applyBorder="1" applyAlignment="1">
      <alignment vertical="center" wrapText="1"/>
    </xf>
    <xf numFmtId="0" fontId="30" fillId="19" borderId="19" xfId="0" applyFont="1" applyFill="1" applyBorder="1" applyAlignment="1">
      <alignment vertical="center" wrapText="1"/>
    </xf>
    <xf numFmtId="3" fontId="5" fillId="19" borderId="19" xfId="0" applyNumberFormat="1" applyFont="1" applyFill="1" applyBorder="1" applyAlignment="1">
      <alignment vertical="center" wrapText="1"/>
    </xf>
    <xf numFmtId="3" fontId="5" fillId="19" borderId="20" xfId="0" applyNumberFormat="1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right" vertical="center"/>
    </xf>
    <xf numFmtId="3" fontId="33" fillId="26" borderId="10" xfId="0" applyNumberFormat="1" applyFont="1" applyFill="1" applyBorder="1" applyAlignment="1">
      <alignment/>
    </xf>
    <xf numFmtId="3" fontId="33" fillId="26" borderId="10" xfId="40" applyNumberFormat="1" applyFont="1" applyFill="1" applyBorder="1" applyAlignment="1">
      <alignment/>
    </xf>
    <xf numFmtId="3" fontId="21" fillId="26" borderId="10" xfId="40" applyNumberFormat="1" applyFont="1" applyFill="1" applyBorder="1" applyAlignment="1">
      <alignment/>
    </xf>
    <xf numFmtId="3" fontId="34" fillId="26" borderId="10" xfId="40" applyNumberFormat="1" applyFont="1" applyFill="1" applyBorder="1" applyAlignment="1">
      <alignment/>
    </xf>
    <xf numFmtId="188" fontId="34" fillId="26" borderId="10" xfId="40" applyNumberFormat="1" applyFont="1" applyFill="1" applyBorder="1" applyAlignment="1">
      <alignment horizontal="right"/>
    </xf>
    <xf numFmtId="188" fontId="35" fillId="26" borderId="10" xfId="40" applyNumberFormat="1" applyFont="1" applyFill="1" applyBorder="1" applyAlignment="1">
      <alignment horizontal="right"/>
    </xf>
    <xf numFmtId="0" fontId="33" fillId="0" borderId="10" xfId="0" applyFont="1" applyBorder="1" applyAlignment="1">
      <alignment horizontal="right" vertical="center" wrapText="1"/>
    </xf>
    <xf numFmtId="2" fontId="5" fillId="0" borderId="0" xfId="0" applyNumberFormat="1" applyFont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22" borderId="10" xfId="0" applyFont="1" applyFill="1" applyBorder="1" applyAlignment="1">
      <alignment horizontal="center"/>
    </xf>
    <xf numFmtId="0" fontId="5" fillId="0" borderId="0" xfId="0" applyFont="1" applyAlignment="1">
      <alignment horizontal="center" shrinkToFit="1"/>
    </xf>
    <xf numFmtId="0" fontId="5" fillId="0" borderId="30" xfId="0" applyFont="1" applyBorder="1" applyAlignment="1">
      <alignment horizontal="center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22" borderId="29" xfId="0" applyFont="1" applyFill="1" applyBorder="1" applyAlignment="1">
      <alignment horizontal="center" vertical="center" wrapText="1" shrinkToFit="1"/>
    </xf>
    <xf numFmtId="0" fontId="4" fillId="22" borderId="32" xfId="0" applyFont="1" applyFill="1" applyBorder="1" applyAlignment="1">
      <alignment horizontal="center" vertical="center" wrapText="1" shrinkToFit="1"/>
    </xf>
    <xf numFmtId="0" fontId="4" fillId="22" borderId="12" xfId="0" applyFont="1" applyFill="1" applyBorder="1" applyAlignment="1">
      <alignment horizontal="center" vertical="center" wrapText="1" shrinkToFit="1"/>
    </xf>
    <xf numFmtId="0" fontId="12" fillId="0" borderId="0" xfId="0" applyFont="1" applyAlignment="1">
      <alignment horizontal="center"/>
    </xf>
    <xf numFmtId="0" fontId="12" fillId="0" borderId="30" xfId="0" applyFont="1" applyBorder="1" applyAlignment="1">
      <alignment horizontal="center"/>
    </xf>
    <xf numFmtId="0" fontId="9" fillId="0" borderId="29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29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1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/>
    </xf>
    <xf numFmtId="0" fontId="4" fillId="22" borderId="29" xfId="0" applyFont="1" applyFill="1" applyBorder="1" applyAlignment="1">
      <alignment horizontal="center" vertical="center" wrapText="1"/>
    </xf>
    <xf numFmtId="0" fontId="4" fillId="22" borderId="12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2" fontId="24" fillId="0" borderId="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 shrinkToFit="1"/>
    </xf>
    <xf numFmtId="0" fontId="9" fillId="22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29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5" fillId="0" borderId="29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6" fillId="4" borderId="33" xfId="0" applyFont="1" applyFill="1" applyBorder="1" applyAlignment="1">
      <alignment horizontal="center"/>
    </xf>
    <xf numFmtId="0" fontId="26" fillId="4" borderId="34" xfId="0" applyFont="1" applyFill="1" applyBorder="1" applyAlignment="1">
      <alignment horizontal="center"/>
    </xf>
    <xf numFmtId="0" fontId="26" fillId="4" borderId="35" xfId="0" applyFont="1" applyFill="1" applyBorder="1" applyAlignment="1">
      <alignment horizontal="center"/>
    </xf>
    <xf numFmtId="0" fontId="27" fillId="11" borderId="36" xfId="0" applyFont="1" applyFill="1" applyBorder="1" applyAlignment="1">
      <alignment horizontal="center" vertical="center" wrapText="1"/>
    </xf>
    <xf numFmtId="0" fontId="27" fillId="11" borderId="37" xfId="0" applyFont="1" applyFill="1" applyBorder="1" applyAlignment="1">
      <alignment horizontal="center" vertical="center" wrapText="1"/>
    </xf>
    <xf numFmtId="0" fontId="27" fillId="11" borderId="38" xfId="0" applyFont="1" applyFill="1" applyBorder="1" applyAlignment="1">
      <alignment horizontal="center" vertical="center" wrapText="1"/>
    </xf>
    <xf numFmtId="0" fontId="27" fillId="11" borderId="3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4" fillId="9" borderId="29" xfId="0" applyFont="1" applyFill="1" applyBorder="1" applyAlignment="1">
      <alignment horizontal="left"/>
    </xf>
    <xf numFmtId="0" fontId="4" fillId="9" borderId="12" xfId="0" applyFont="1" applyFill="1" applyBorder="1" applyAlignment="1">
      <alignment horizontal="left"/>
    </xf>
    <xf numFmtId="0" fontId="4" fillId="9" borderId="10" xfId="0" applyFont="1" applyFill="1" applyBorder="1" applyAlignment="1">
      <alignment horizontal="left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24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1" fillId="26" borderId="10" xfId="0" applyFont="1" applyFill="1" applyBorder="1" applyAlignment="1">
      <alignment horizontal="center" vertical="center"/>
    </xf>
    <xf numFmtId="0" fontId="32" fillId="26" borderId="10" xfId="0" applyFont="1" applyFill="1" applyBorder="1" applyAlignment="1">
      <alignment horizontal="right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6" sqref="E16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3"/>
  <legacyDrawing r:id="rId2"/>
  <oleObjects>
    <oleObject progId="Document" dvAspect="DVASPECT_ICON" shapeId="1490868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J12"/>
  <sheetViews>
    <sheetView view="pageLayout" workbookViewId="0" topLeftCell="A1">
      <selection activeCell="J47" sqref="J47"/>
    </sheetView>
  </sheetViews>
  <sheetFormatPr defaultColWidth="9.140625" defaultRowHeight="12.75"/>
  <cols>
    <col min="2" max="2" width="38.00390625" style="0" customWidth="1"/>
    <col min="4" max="4" width="8.8515625" style="0" customWidth="1"/>
    <col min="5" max="5" width="8.00390625" style="0" customWidth="1"/>
  </cols>
  <sheetData>
    <row r="1" spans="1:10" s="3" customFormat="1" ht="15.75">
      <c r="A1" s="372" t="s">
        <v>353</v>
      </c>
      <c r="B1" s="372"/>
      <c r="C1" s="372"/>
      <c r="D1" s="372"/>
      <c r="E1" s="372"/>
      <c r="F1" s="372"/>
      <c r="G1" s="372"/>
      <c r="H1" s="372"/>
      <c r="I1" s="372"/>
      <c r="J1" s="372"/>
    </row>
    <row r="2" spans="1:10" s="3" customFormat="1" ht="21.75" customHeight="1">
      <c r="A2" s="357" t="s">
        <v>122</v>
      </c>
      <c r="B2" s="357"/>
      <c r="C2" s="357"/>
      <c r="D2" s="357"/>
      <c r="E2" s="357"/>
      <c r="F2" s="357"/>
      <c r="G2" s="357"/>
      <c r="H2" s="357"/>
      <c r="I2" s="357"/>
      <c r="J2" s="357"/>
    </row>
    <row r="3" spans="1:10" s="3" customFormat="1" ht="12.75" customHeight="1">
      <c r="A3" s="377" t="s">
        <v>123</v>
      </c>
      <c r="B3" s="123" t="s">
        <v>97</v>
      </c>
      <c r="C3" s="373" t="s">
        <v>181</v>
      </c>
      <c r="D3" s="374"/>
      <c r="E3" s="374"/>
      <c r="F3" s="375"/>
      <c r="G3" s="373" t="s">
        <v>357</v>
      </c>
      <c r="H3" s="374"/>
      <c r="I3" s="374"/>
      <c r="J3" s="375"/>
    </row>
    <row r="4" spans="1:10" s="17" customFormat="1" ht="51.75" customHeight="1">
      <c r="A4" s="377"/>
      <c r="B4" s="378" t="s">
        <v>98</v>
      </c>
      <c r="C4" s="70" t="s">
        <v>99</v>
      </c>
      <c r="D4" s="70" t="s">
        <v>124</v>
      </c>
      <c r="E4" s="70" t="s">
        <v>125</v>
      </c>
      <c r="F4" s="124" t="s">
        <v>100</v>
      </c>
      <c r="G4" s="70" t="s">
        <v>99</v>
      </c>
      <c r="H4" s="70" t="s">
        <v>124</v>
      </c>
      <c r="I4" s="70" t="s">
        <v>125</v>
      </c>
      <c r="J4" s="124" t="s">
        <v>100</v>
      </c>
    </row>
    <row r="5" spans="1:10" ht="12.75">
      <c r="A5" s="377"/>
      <c r="B5" s="379"/>
      <c r="C5" s="63" t="s">
        <v>101</v>
      </c>
      <c r="D5" s="63" t="s">
        <v>101</v>
      </c>
      <c r="E5" s="63" t="s">
        <v>102</v>
      </c>
      <c r="F5" s="123" t="s">
        <v>102</v>
      </c>
      <c r="G5" s="63" t="s">
        <v>101</v>
      </c>
      <c r="H5" s="63" t="s">
        <v>101</v>
      </c>
      <c r="I5" s="63" t="s">
        <v>102</v>
      </c>
      <c r="J5" s="123" t="s">
        <v>102</v>
      </c>
    </row>
    <row r="6" spans="1:10" s="59" customFormat="1" ht="12.75">
      <c r="A6" s="63" t="s">
        <v>108</v>
      </c>
      <c r="B6" s="64" t="s">
        <v>118</v>
      </c>
      <c r="C6" s="65">
        <v>4</v>
      </c>
      <c r="D6" s="65">
        <v>2</v>
      </c>
      <c r="E6" s="65">
        <v>0</v>
      </c>
      <c r="F6" s="37">
        <f aca="true" t="shared" si="0" ref="F6:F11">SUM(C6:E6)</f>
        <v>6</v>
      </c>
      <c r="G6" s="65">
        <v>4</v>
      </c>
      <c r="H6" s="65">
        <v>2</v>
      </c>
      <c r="I6" s="65">
        <v>0</v>
      </c>
      <c r="J6" s="37">
        <f>SUM(G6:I6)</f>
        <v>6</v>
      </c>
    </row>
    <row r="7" spans="1:10" ht="20.25" customHeight="1">
      <c r="A7" s="63" t="s">
        <v>109</v>
      </c>
      <c r="B7" s="64" t="s">
        <v>151</v>
      </c>
      <c r="C7" s="66">
        <v>26</v>
      </c>
      <c r="D7" s="66">
        <v>0</v>
      </c>
      <c r="E7" s="66">
        <v>1</v>
      </c>
      <c r="F7" s="37">
        <f t="shared" si="0"/>
        <v>27</v>
      </c>
      <c r="G7" s="66">
        <v>27</v>
      </c>
      <c r="H7" s="66">
        <v>0</v>
      </c>
      <c r="I7" s="66">
        <v>1</v>
      </c>
      <c r="J7" s="37">
        <f>SUM(G7:I7)</f>
        <v>28</v>
      </c>
    </row>
    <row r="8" spans="1:10" ht="20.25" customHeight="1">
      <c r="A8" s="68" t="s">
        <v>94</v>
      </c>
      <c r="B8" s="64" t="s">
        <v>111</v>
      </c>
      <c r="C8" s="66">
        <v>140</v>
      </c>
      <c r="D8" s="66"/>
      <c r="E8" s="66"/>
      <c r="F8" s="37">
        <v>140</v>
      </c>
      <c r="G8" s="66">
        <v>153</v>
      </c>
      <c r="H8" s="66"/>
      <c r="I8" s="66"/>
      <c r="J8" s="37">
        <v>140</v>
      </c>
    </row>
    <row r="9" spans="1:10" ht="20.25" customHeight="1">
      <c r="A9" s="63" t="s">
        <v>110</v>
      </c>
      <c r="B9" s="64" t="s">
        <v>126</v>
      </c>
      <c r="C9" s="66">
        <v>35</v>
      </c>
      <c r="D9" s="66">
        <v>0</v>
      </c>
      <c r="E9" s="66">
        <v>0</v>
      </c>
      <c r="F9" s="37">
        <f t="shared" si="0"/>
        <v>35</v>
      </c>
      <c r="G9" s="66">
        <v>23</v>
      </c>
      <c r="H9" s="66">
        <v>0</v>
      </c>
      <c r="I9" s="66">
        <v>0</v>
      </c>
      <c r="J9" s="37">
        <f>SUM(G9:I9)</f>
        <v>23</v>
      </c>
    </row>
    <row r="10" spans="1:10" ht="18.75" customHeight="1">
      <c r="A10" s="63" t="s">
        <v>127</v>
      </c>
      <c r="B10" s="64" t="s">
        <v>128</v>
      </c>
      <c r="C10" s="66">
        <v>3</v>
      </c>
      <c r="D10" s="67">
        <v>0</v>
      </c>
      <c r="E10" s="67">
        <v>0</v>
      </c>
      <c r="F10" s="37">
        <f t="shared" si="0"/>
        <v>3</v>
      </c>
      <c r="G10" s="66">
        <v>3</v>
      </c>
      <c r="H10" s="67">
        <v>0</v>
      </c>
      <c r="I10" s="67">
        <v>0</v>
      </c>
      <c r="J10" s="37">
        <f>SUM(G10:I10)</f>
        <v>3</v>
      </c>
    </row>
    <row r="11" spans="1:10" s="3" customFormat="1" ht="22.5" customHeight="1">
      <c r="A11" s="376" t="s">
        <v>103</v>
      </c>
      <c r="B11" s="376"/>
      <c r="C11" s="37">
        <f>SUM(C6:C10)</f>
        <v>208</v>
      </c>
      <c r="D11" s="37">
        <f>SUM(D6:D10)</f>
        <v>2</v>
      </c>
      <c r="E11" s="37">
        <f>SUM(E6:E10)</f>
        <v>1</v>
      </c>
      <c r="F11" s="37">
        <f t="shared" si="0"/>
        <v>211</v>
      </c>
      <c r="G11" s="37">
        <f>SUM(G6:G10)</f>
        <v>210</v>
      </c>
      <c r="H11" s="37">
        <f>SUM(H6:H10)</f>
        <v>2</v>
      </c>
      <c r="I11" s="37">
        <f>SUM(I6:I10)</f>
        <v>1</v>
      </c>
      <c r="J11" s="37">
        <f>SUM(G11:I11)</f>
        <v>213</v>
      </c>
    </row>
    <row r="12" spans="3:6" ht="12.75">
      <c r="C12" s="39"/>
      <c r="D12" s="39"/>
      <c r="E12" s="39"/>
      <c r="F12" s="39"/>
    </row>
  </sheetData>
  <sheetProtection/>
  <mergeCells count="7">
    <mergeCell ref="A2:J2"/>
    <mergeCell ref="A1:J1"/>
    <mergeCell ref="C3:F3"/>
    <mergeCell ref="A11:B11"/>
    <mergeCell ref="A3:A5"/>
    <mergeCell ref="B4:B5"/>
    <mergeCell ref="G3:J3"/>
  </mergeCells>
  <printOptions headings="1"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  <headerFooter alignWithMargins="0">
    <oddHeader>&amp;L6. melléklet a 1/2016. (II.19.) önk.rendelethez, fő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A1">
      <selection activeCell="J47" sqref="J47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  <headerFooter alignWithMargins="0">
    <oddHeader>&amp;L7. melléklet a 1/2016, (II.19.) önk.rendelethez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J47" sqref="J47"/>
    </sheetView>
  </sheetViews>
  <sheetFormatPr defaultColWidth="9.140625" defaultRowHeight="12.75"/>
  <cols>
    <col min="1" max="1" width="42.7109375" style="0" customWidth="1"/>
    <col min="2" max="2" width="14.140625" style="0" bestFit="1" customWidth="1"/>
    <col min="3" max="3" width="10.00390625" style="0" customWidth="1"/>
    <col min="4" max="4" width="10.00390625" style="0" bestFit="1" customWidth="1"/>
    <col min="5" max="5" width="11.00390625" style="0" customWidth="1"/>
    <col min="6" max="6" width="9.8515625" style="0" customWidth="1"/>
    <col min="7" max="7" width="12.421875" style="0" bestFit="1" customWidth="1"/>
  </cols>
  <sheetData>
    <row r="1" spans="1:6" ht="18">
      <c r="A1" s="383" t="s">
        <v>218</v>
      </c>
      <c r="B1" s="383"/>
      <c r="C1" s="383"/>
      <c r="D1" s="383"/>
      <c r="E1" s="383"/>
      <c r="F1" s="383"/>
    </row>
    <row r="2" spans="1:6" ht="18">
      <c r="A2" s="384" t="s">
        <v>219</v>
      </c>
      <c r="B2" s="384"/>
      <c r="C2" s="384"/>
      <c r="D2" s="384"/>
      <c r="E2" s="384"/>
      <c r="F2" s="384"/>
    </row>
    <row r="3" spans="1:6" ht="12.75">
      <c r="A3" s="196"/>
      <c r="B3" s="196"/>
      <c r="C3" s="196"/>
      <c r="D3" s="196"/>
      <c r="E3" s="196"/>
      <c r="F3" s="196"/>
    </row>
    <row r="4" spans="1:6" ht="12.75">
      <c r="A4" s="196"/>
      <c r="B4" s="196"/>
      <c r="C4" s="196"/>
      <c r="D4" s="196"/>
      <c r="E4" s="196"/>
      <c r="F4" s="196"/>
    </row>
    <row r="5" spans="1:6" ht="12.75">
      <c r="A5" s="206"/>
      <c r="B5" s="207"/>
      <c r="C5" s="200"/>
      <c r="D5" s="200"/>
      <c r="E5" s="200"/>
      <c r="F5" s="200"/>
    </row>
    <row r="6" spans="1:6" ht="12.75">
      <c r="A6" s="381" t="s">
        <v>95</v>
      </c>
      <c r="B6" s="382"/>
      <c r="C6" s="197" t="s">
        <v>220</v>
      </c>
      <c r="D6" s="195" t="s">
        <v>221</v>
      </c>
      <c r="E6" s="195" t="s">
        <v>222</v>
      </c>
      <c r="F6" s="195" t="s">
        <v>223</v>
      </c>
    </row>
    <row r="7" spans="1:6" ht="38.25" customHeight="1">
      <c r="A7" s="385" t="s">
        <v>224</v>
      </c>
      <c r="B7" s="385"/>
      <c r="C7" s="201">
        <v>60241</v>
      </c>
      <c r="D7" s="202">
        <v>57641</v>
      </c>
      <c r="E7" s="202">
        <v>55041</v>
      </c>
      <c r="F7" s="202">
        <v>49392</v>
      </c>
    </row>
    <row r="8" spans="1:6" ht="12.75">
      <c r="A8" s="198" t="s">
        <v>225</v>
      </c>
      <c r="B8" s="199"/>
      <c r="C8" s="199">
        <f>SUM(C7:C7)</f>
        <v>60241</v>
      </c>
      <c r="D8" s="199">
        <f>SUM(D7:D7)</f>
        <v>57641</v>
      </c>
      <c r="E8" s="199">
        <f>SUM(E7:E7)</f>
        <v>55041</v>
      </c>
      <c r="F8" s="199">
        <f>SUM(F7:F7)</f>
        <v>49392</v>
      </c>
    </row>
    <row r="9" spans="1:6" ht="12.75">
      <c r="A9" s="12"/>
      <c r="B9" s="44"/>
      <c r="C9" s="44"/>
      <c r="D9" s="44"/>
      <c r="E9" s="44"/>
      <c r="F9" s="44"/>
    </row>
    <row r="10" spans="1:6" ht="12.75">
      <c r="A10" s="204"/>
      <c r="B10" s="203"/>
      <c r="C10" s="44"/>
      <c r="D10" s="44"/>
      <c r="E10" s="44"/>
      <c r="F10" s="44"/>
    </row>
    <row r="11" spans="1:6" ht="12.75">
      <c r="A11" s="380" t="s">
        <v>226</v>
      </c>
      <c r="B11" s="380"/>
      <c r="C11" s="44"/>
      <c r="D11" s="44"/>
      <c r="E11" s="44"/>
      <c r="F11" s="44"/>
    </row>
    <row r="12" spans="1:6" ht="12.75">
      <c r="A12" s="205" t="s">
        <v>382</v>
      </c>
      <c r="B12" s="205"/>
      <c r="C12" s="43">
        <v>41028</v>
      </c>
      <c r="D12" s="43">
        <v>41028</v>
      </c>
      <c r="E12" s="43">
        <v>41028</v>
      </c>
      <c r="F12" s="337">
        <v>27352</v>
      </c>
    </row>
    <row r="13" spans="1:6" ht="12.75">
      <c r="A13" s="380" t="s">
        <v>227</v>
      </c>
      <c r="B13" s="380"/>
      <c r="C13" s="43">
        <f>SUM(C12)</f>
        <v>41028</v>
      </c>
      <c r="D13" s="43">
        <f>SUM(D12)</f>
        <v>41028</v>
      </c>
      <c r="E13" s="43">
        <f>SUM(E12)</f>
        <v>41028</v>
      </c>
      <c r="F13" s="2">
        <f>SUM(F12)</f>
        <v>27352</v>
      </c>
    </row>
  </sheetData>
  <sheetProtection/>
  <mergeCells count="6">
    <mergeCell ref="A13:B13"/>
    <mergeCell ref="A6:B6"/>
    <mergeCell ref="A1:F1"/>
    <mergeCell ref="A2:F2"/>
    <mergeCell ref="A7:B7"/>
    <mergeCell ref="A11:B11"/>
  </mergeCells>
  <printOptions/>
  <pageMargins left="0.7" right="0.7" top="0.75" bottom="0.75" header="0.3" footer="0.3"/>
  <pageSetup horizontalDpi="600" verticalDpi="600" orientation="landscape" paperSize="9" r:id="rId1"/>
  <headerFooter alignWithMargins="0">
    <oddHeader>&amp;L8. melléklet a 1/2016. (II.19.) Önk.rendelethez, ezer Ft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J47" sqref="J47"/>
    </sheetView>
  </sheetViews>
  <sheetFormatPr defaultColWidth="9.140625" defaultRowHeight="12.75"/>
  <cols>
    <col min="2" max="2" width="52.00390625" style="0" customWidth="1"/>
    <col min="3" max="3" width="13.7109375" style="0" customWidth="1"/>
  </cols>
  <sheetData>
    <row r="1" spans="1:3" ht="15.75">
      <c r="A1" s="365" t="s">
        <v>353</v>
      </c>
      <c r="B1" s="365"/>
      <c r="C1" s="365"/>
    </row>
    <row r="2" spans="1:3" ht="15.75">
      <c r="A2" s="366" t="s">
        <v>228</v>
      </c>
      <c r="B2" s="366"/>
      <c r="C2" s="366"/>
    </row>
    <row r="3" spans="1:3" ht="27" customHeight="1">
      <c r="A3" s="187" t="s">
        <v>229</v>
      </c>
      <c r="B3" s="194" t="s">
        <v>230</v>
      </c>
      <c r="C3" s="208" t="s">
        <v>356</v>
      </c>
    </row>
    <row r="4" spans="1:3" ht="12.75">
      <c r="A4" s="209" t="s">
        <v>108</v>
      </c>
      <c r="B4" s="40" t="s">
        <v>231</v>
      </c>
      <c r="C4" s="2">
        <v>21466</v>
      </c>
    </row>
    <row r="5" spans="1:3" ht="12.75">
      <c r="A5" s="209" t="s">
        <v>109</v>
      </c>
      <c r="B5" s="40" t="s">
        <v>232</v>
      </c>
      <c r="C5" s="2">
        <v>4786</v>
      </c>
    </row>
    <row r="6" spans="1:3" ht="12" customHeight="1">
      <c r="A6" s="209" t="s">
        <v>94</v>
      </c>
      <c r="B6" s="21" t="s">
        <v>233</v>
      </c>
      <c r="C6" s="2"/>
    </row>
    <row r="7" spans="1:3" ht="12.75">
      <c r="A7" s="209" t="s">
        <v>110</v>
      </c>
      <c r="B7" s="21" t="s">
        <v>234</v>
      </c>
      <c r="C7" s="2">
        <v>272035</v>
      </c>
    </row>
    <row r="8" spans="1:3" ht="12.75">
      <c r="A8" s="209" t="s">
        <v>127</v>
      </c>
      <c r="B8" s="21" t="s">
        <v>236</v>
      </c>
      <c r="C8" s="2">
        <v>15600</v>
      </c>
    </row>
    <row r="9" spans="1:3" ht="12.75">
      <c r="A9" s="209"/>
      <c r="B9" s="21"/>
      <c r="C9" s="2"/>
    </row>
    <row r="10" spans="1:3" ht="12.75">
      <c r="A10" s="386" t="s">
        <v>235</v>
      </c>
      <c r="B10" s="386"/>
      <c r="C10" s="165">
        <f>SUM(C4:C8)</f>
        <v>313887</v>
      </c>
    </row>
    <row r="11" spans="1:3" ht="12.75">
      <c r="A11" s="210"/>
      <c r="B11" s="210"/>
      <c r="C11" s="4"/>
    </row>
    <row r="12" spans="1:3" ht="32.25" customHeight="1">
      <c r="A12" s="387" t="s">
        <v>358</v>
      </c>
      <c r="B12" s="387"/>
      <c r="C12" s="387"/>
    </row>
    <row r="13" spans="1:3" ht="12.75">
      <c r="A13" s="59"/>
      <c r="B13" s="211"/>
      <c r="C13" s="4"/>
    </row>
    <row r="14" spans="1:3" ht="12.75">
      <c r="A14" s="212" t="s">
        <v>108</v>
      </c>
      <c r="B14" s="213" t="s">
        <v>118</v>
      </c>
      <c r="C14" s="165">
        <v>5000</v>
      </c>
    </row>
    <row r="15" spans="1:3" ht="12.75">
      <c r="A15" s="169"/>
      <c r="B15" s="213" t="s">
        <v>235</v>
      </c>
      <c r="C15" s="165">
        <v>5000</v>
      </c>
    </row>
  </sheetData>
  <sheetProtection/>
  <mergeCells count="4">
    <mergeCell ref="A2:C2"/>
    <mergeCell ref="A10:B10"/>
    <mergeCell ref="A12:C12"/>
    <mergeCell ref="A1:C1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&amp;L9. melléklet a 1/2016. (II.19.) önk.rendelethez, ezer Ft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9"/>
  <sheetViews>
    <sheetView view="pageLayout" workbookViewId="0" topLeftCell="A1">
      <selection activeCell="J47" sqref="J47"/>
    </sheetView>
  </sheetViews>
  <sheetFormatPr defaultColWidth="9.140625" defaultRowHeight="12.75"/>
  <cols>
    <col min="1" max="1" width="48.7109375" style="0" customWidth="1"/>
  </cols>
  <sheetData>
    <row r="1" spans="1:14" ht="18">
      <c r="A1" s="388" t="s">
        <v>353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</row>
    <row r="2" spans="1:14" ht="18">
      <c r="A2" s="390" t="s">
        <v>199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</row>
    <row r="3" spans="1:14" ht="12.75">
      <c r="A3" s="186" t="s">
        <v>95</v>
      </c>
      <c r="B3" s="187" t="s">
        <v>200</v>
      </c>
      <c r="C3" s="187" t="s">
        <v>201</v>
      </c>
      <c r="D3" s="187" t="s">
        <v>202</v>
      </c>
      <c r="E3" s="187" t="s">
        <v>203</v>
      </c>
      <c r="F3" s="187" t="s">
        <v>204</v>
      </c>
      <c r="G3" s="187" t="s">
        <v>205</v>
      </c>
      <c r="H3" s="187" t="s">
        <v>206</v>
      </c>
      <c r="I3" s="187" t="s">
        <v>207</v>
      </c>
      <c r="J3" s="187" t="s">
        <v>208</v>
      </c>
      <c r="K3" s="187" t="s">
        <v>209</v>
      </c>
      <c r="L3" s="187" t="s">
        <v>210</v>
      </c>
      <c r="M3" s="187" t="s">
        <v>211</v>
      </c>
      <c r="N3" s="187" t="s">
        <v>212</v>
      </c>
    </row>
    <row r="4" spans="1:14" ht="35.25" customHeight="1">
      <c r="A4" s="188" t="s">
        <v>151</v>
      </c>
      <c r="B4" s="189">
        <v>8011</v>
      </c>
      <c r="C4" s="189">
        <v>8011</v>
      </c>
      <c r="D4" s="189">
        <v>8011</v>
      </c>
      <c r="E4" s="189">
        <v>8011</v>
      </c>
      <c r="F4" s="189">
        <v>8011</v>
      </c>
      <c r="G4" s="189">
        <v>8011</v>
      </c>
      <c r="H4" s="189">
        <v>8011</v>
      </c>
      <c r="I4" s="189">
        <v>8011</v>
      </c>
      <c r="J4" s="189">
        <v>8011</v>
      </c>
      <c r="K4" s="189">
        <v>8011</v>
      </c>
      <c r="L4" s="189">
        <v>8012</v>
      </c>
      <c r="M4" s="189">
        <v>8012</v>
      </c>
      <c r="N4" s="51">
        <f aca="true" t="shared" si="0" ref="N4:N9">SUM(B4:M4)</f>
        <v>96134</v>
      </c>
    </row>
    <row r="5" spans="1:14" ht="32.25" customHeight="1">
      <c r="A5" s="28" t="s">
        <v>213</v>
      </c>
      <c r="B5" s="190">
        <v>3665</v>
      </c>
      <c r="C5" s="190">
        <v>3665</v>
      </c>
      <c r="D5" s="190">
        <v>17622</v>
      </c>
      <c r="E5" s="190">
        <v>3665</v>
      </c>
      <c r="F5" s="190">
        <v>3665</v>
      </c>
      <c r="G5" s="190">
        <v>3665</v>
      </c>
      <c r="H5" s="190">
        <v>3665</v>
      </c>
      <c r="I5" s="190">
        <v>3665</v>
      </c>
      <c r="J5" s="190">
        <v>3665</v>
      </c>
      <c r="K5" s="190">
        <v>3665</v>
      </c>
      <c r="L5" s="190">
        <v>3665</v>
      </c>
      <c r="M5" s="190">
        <v>3665</v>
      </c>
      <c r="N5" s="51">
        <f t="shared" si="0"/>
        <v>57937</v>
      </c>
    </row>
    <row r="6" spans="1:14" ht="58.5" customHeight="1">
      <c r="A6" s="191" t="s">
        <v>214</v>
      </c>
      <c r="B6" s="192">
        <f aca="true" t="shared" si="1" ref="B6:N6">SUM(B4:B5)</f>
        <v>11676</v>
      </c>
      <c r="C6" s="192">
        <f t="shared" si="1"/>
        <v>11676</v>
      </c>
      <c r="D6" s="192">
        <f t="shared" si="1"/>
        <v>25633</v>
      </c>
      <c r="E6" s="192">
        <f t="shared" si="1"/>
        <v>11676</v>
      </c>
      <c r="F6" s="192">
        <f t="shared" si="1"/>
        <v>11676</v>
      </c>
      <c r="G6" s="192">
        <f t="shared" si="1"/>
        <v>11676</v>
      </c>
      <c r="H6" s="192">
        <f t="shared" si="1"/>
        <v>11676</v>
      </c>
      <c r="I6" s="192">
        <f t="shared" si="1"/>
        <v>11676</v>
      </c>
      <c r="J6" s="192">
        <f t="shared" si="1"/>
        <v>11676</v>
      </c>
      <c r="K6" s="192">
        <f t="shared" si="1"/>
        <v>11676</v>
      </c>
      <c r="L6" s="192">
        <f t="shared" si="1"/>
        <v>11677</v>
      </c>
      <c r="M6" s="192">
        <f t="shared" si="1"/>
        <v>11677</v>
      </c>
      <c r="N6" s="192">
        <f t="shared" si="1"/>
        <v>154071</v>
      </c>
    </row>
    <row r="7" spans="1:14" ht="47.25" customHeight="1">
      <c r="A7" s="28" t="s">
        <v>215</v>
      </c>
      <c r="B7" s="193">
        <v>1471</v>
      </c>
      <c r="C7" s="193">
        <v>1471</v>
      </c>
      <c r="D7" s="193">
        <v>1471</v>
      </c>
      <c r="E7" s="193">
        <v>1471</v>
      </c>
      <c r="F7" s="193">
        <v>1471</v>
      </c>
      <c r="G7" s="193">
        <v>1471</v>
      </c>
      <c r="H7" s="193">
        <v>1471</v>
      </c>
      <c r="I7" s="193">
        <v>1471</v>
      </c>
      <c r="J7" s="193">
        <v>1471</v>
      </c>
      <c r="K7" s="193">
        <v>1471</v>
      </c>
      <c r="L7" s="193">
        <v>1471</v>
      </c>
      <c r="M7" s="193">
        <v>1474</v>
      </c>
      <c r="N7" s="51">
        <f t="shared" si="0"/>
        <v>17655</v>
      </c>
    </row>
    <row r="8" spans="1:14" ht="33" customHeight="1">
      <c r="A8" s="191" t="s">
        <v>216</v>
      </c>
      <c r="B8" s="192">
        <f aca="true" t="shared" si="2" ref="B8:M8">SUM(B7:B7)</f>
        <v>1471</v>
      </c>
      <c r="C8" s="192">
        <f t="shared" si="2"/>
        <v>1471</v>
      </c>
      <c r="D8" s="192">
        <f t="shared" si="2"/>
        <v>1471</v>
      </c>
      <c r="E8" s="192">
        <f t="shared" si="2"/>
        <v>1471</v>
      </c>
      <c r="F8" s="192">
        <f t="shared" si="2"/>
        <v>1471</v>
      </c>
      <c r="G8" s="192">
        <f t="shared" si="2"/>
        <v>1471</v>
      </c>
      <c r="H8" s="192">
        <f t="shared" si="2"/>
        <v>1471</v>
      </c>
      <c r="I8" s="192">
        <f t="shared" si="2"/>
        <v>1471</v>
      </c>
      <c r="J8" s="192">
        <f t="shared" si="2"/>
        <v>1471</v>
      </c>
      <c r="K8" s="192">
        <f t="shared" si="2"/>
        <v>1471</v>
      </c>
      <c r="L8" s="192">
        <f t="shared" si="2"/>
        <v>1471</v>
      </c>
      <c r="M8" s="192">
        <f t="shared" si="2"/>
        <v>1474</v>
      </c>
      <c r="N8" s="146">
        <f t="shared" si="0"/>
        <v>17655</v>
      </c>
    </row>
    <row r="9" spans="1:14" ht="12.75">
      <c r="A9" s="191" t="s">
        <v>217</v>
      </c>
      <c r="B9" s="192">
        <f aca="true" t="shared" si="3" ref="B9:M9">SUM(B6+B8)</f>
        <v>13147</v>
      </c>
      <c r="C9" s="192">
        <f t="shared" si="3"/>
        <v>13147</v>
      </c>
      <c r="D9" s="192">
        <f t="shared" si="3"/>
        <v>27104</v>
      </c>
      <c r="E9" s="192">
        <f t="shared" si="3"/>
        <v>13147</v>
      </c>
      <c r="F9" s="192">
        <f t="shared" si="3"/>
        <v>13147</v>
      </c>
      <c r="G9" s="192">
        <f t="shared" si="3"/>
        <v>13147</v>
      </c>
      <c r="H9" s="192">
        <f t="shared" si="3"/>
        <v>13147</v>
      </c>
      <c r="I9" s="192">
        <f t="shared" si="3"/>
        <v>13147</v>
      </c>
      <c r="J9" s="192">
        <f t="shared" si="3"/>
        <v>13147</v>
      </c>
      <c r="K9" s="192">
        <f t="shared" si="3"/>
        <v>13147</v>
      </c>
      <c r="L9" s="192">
        <f t="shared" si="3"/>
        <v>13148</v>
      </c>
      <c r="M9" s="192">
        <f t="shared" si="3"/>
        <v>13151</v>
      </c>
      <c r="N9" s="146">
        <f t="shared" si="0"/>
        <v>171726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horizontalDpi="600" verticalDpi="600" orientation="landscape" paperSize="9" scale="69" r:id="rId1"/>
  <headerFooter alignWithMargins="0">
    <oddHeader>&amp;L10. melléklet a 1/2016. (II.19.) önk.rendelethez, ezer Ft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13"/>
  <sheetViews>
    <sheetView view="pageLayout" workbookViewId="0" topLeftCell="A1">
      <selection activeCell="J47" sqref="J47"/>
    </sheetView>
  </sheetViews>
  <sheetFormatPr defaultColWidth="9.140625" defaultRowHeight="12.75"/>
  <cols>
    <col min="1" max="1" width="3.421875" style="0" customWidth="1"/>
    <col min="2" max="2" width="59.421875" style="0" customWidth="1"/>
    <col min="3" max="3" width="11.421875" style="0" bestFit="1" customWidth="1"/>
  </cols>
  <sheetData>
    <row r="1" spans="1:4" ht="15.75">
      <c r="A1" s="395" t="s">
        <v>359</v>
      </c>
      <c r="B1" s="396"/>
      <c r="C1" s="397"/>
      <c r="D1" s="183"/>
    </row>
    <row r="2" spans="1:3" ht="12.75">
      <c r="A2" s="393" t="s">
        <v>189</v>
      </c>
      <c r="B2" s="394"/>
      <c r="C2" s="184">
        <v>3255917</v>
      </c>
    </row>
    <row r="3" spans="1:3" ht="12.75">
      <c r="A3" s="391"/>
      <c r="B3" s="392"/>
      <c r="C3" s="185"/>
    </row>
    <row r="4" spans="1:3" ht="12.75">
      <c r="A4" s="393" t="s">
        <v>190</v>
      </c>
      <c r="B4" s="394"/>
      <c r="C4" s="185"/>
    </row>
    <row r="5" spans="1:3" ht="12.75">
      <c r="A5" s="1" t="s">
        <v>191</v>
      </c>
      <c r="B5" s="1"/>
      <c r="C5" s="185"/>
    </row>
    <row r="6" spans="1:3" ht="12.75">
      <c r="A6" s="1" t="s">
        <v>192</v>
      </c>
      <c r="B6" s="1"/>
      <c r="C6" s="185">
        <v>966578</v>
      </c>
    </row>
    <row r="7" spans="1:3" ht="12.75">
      <c r="A7" s="1" t="s">
        <v>193</v>
      </c>
      <c r="B7" s="1"/>
      <c r="C7" s="185">
        <v>13570</v>
      </c>
    </row>
    <row r="8" spans="1:3" ht="12.75">
      <c r="A8" s="1" t="s">
        <v>194</v>
      </c>
      <c r="B8" s="1"/>
      <c r="C8" s="185">
        <v>45000</v>
      </c>
    </row>
    <row r="9" spans="1:3" ht="12.75">
      <c r="A9" s="1" t="s">
        <v>195</v>
      </c>
      <c r="B9" s="1"/>
      <c r="C9" s="185">
        <v>299020</v>
      </c>
    </row>
    <row r="10" spans="1:3" ht="12.75">
      <c r="A10" s="1" t="s">
        <v>196</v>
      </c>
      <c r="B10" s="1"/>
      <c r="C10" s="185">
        <v>0</v>
      </c>
    </row>
    <row r="11" spans="1:3" ht="12.75">
      <c r="A11" s="60" t="s">
        <v>197</v>
      </c>
      <c r="B11" s="60"/>
      <c r="C11" s="184">
        <f>SUM(C6:C10)</f>
        <v>1324168</v>
      </c>
    </row>
    <row r="12" spans="1:3" ht="12.75">
      <c r="A12" s="391"/>
      <c r="B12" s="392"/>
      <c r="C12" s="1"/>
    </row>
    <row r="13" spans="1:3" ht="12.75">
      <c r="A13" s="393" t="s">
        <v>198</v>
      </c>
      <c r="B13" s="394"/>
      <c r="C13" s="184">
        <v>1470936</v>
      </c>
    </row>
  </sheetData>
  <sheetProtection/>
  <mergeCells count="6">
    <mergeCell ref="A12:B12"/>
    <mergeCell ref="A13:B13"/>
    <mergeCell ref="A1:C1"/>
    <mergeCell ref="A2:B2"/>
    <mergeCell ref="A3:B3"/>
    <mergeCell ref="A4:B4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&amp;L11. melléklet a 1/2016. (II.19.) önk.rendelethez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1">
      <selection activeCell="J47" sqref="J47"/>
    </sheetView>
  </sheetViews>
  <sheetFormatPr defaultColWidth="9.140625" defaultRowHeight="12.75"/>
  <cols>
    <col min="1" max="1" width="7.8515625" style="0" customWidth="1"/>
    <col min="2" max="2" width="38.57421875" style="17" customWidth="1"/>
    <col min="3" max="3" width="8.8515625" style="17" customWidth="1"/>
    <col min="4" max="4" width="11.140625" style="17" customWidth="1"/>
    <col min="5" max="5" width="19.00390625" style="17" bestFit="1" customWidth="1"/>
    <col min="6" max="6" width="8.8515625" style="334" customWidth="1"/>
    <col min="7" max="7" width="15.421875" style="334" customWidth="1"/>
    <col min="8" max="8" width="17.00390625" style="17" bestFit="1" customWidth="1"/>
    <col min="9" max="9" width="11.57421875" style="0" bestFit="1" customWidth="1"/>
    <col min="11" max="11" width="11.140625" style="0" bestFit="1" customWidth="1"/>
  </cols>
  <sheetData>
    <row r="1" spans="1:8" ht="20.25">
      <c r="A1" s="398" t="s">
        <v>360</v>
      </c>
      <c r="B1" s="399"/>
      <c r="C1" s="399"/>
      <c r="D1" s="399"/>
      <c r="E1" s="399"/>
      <c r="F1" s="399"/>
      <c r="G1" s="399"/>
      <c r="H1" s="400"/>
    </row>
    <row r="2" spans="1:9" ht="24.75" customHeight="1">
      <c r="A2" s="401" t="s">
        <v>237</v>
      </c>
      <c r="B2" s="402"/>
      <c r="C2" s="214" t="s">
        <v>240</v>
      </c>
      <c r="D2" s="214" t="s">
        <v>238</v>
      </c>
      <c r="E2" s="215" t="s">
        <v>239</v>
      </c>
      <c r="F2" s="216" t="s">
        <v>240</v>
      </c>
      <c r="G2" s="216" t="s">
        <v>241</v>
      </c>
      <c r="H2" s="322" t="s">
        <v>361</v>
      </c>
      <c r="I2" s="217"/>
    </row>
    <row r="3" spans="1:9" ht="23.25" customHeight="1" thickBot="1">
      <c r="A3" s="403"/>
      <c r="B3" s="404"/>
      <c r="C3" s="215">
        <v>2016</v>
      </c>
      <c r="D3" s="215">
        <v>2016</v>
      </c>
      <c r="E3" s="215">
        <v>2016</v>
      </c>
      <c r="F3" s="218">
        <v>2015</v>
      </c>
      <c r="G3" s="218">
        <v>2015</v>
      </c>
      <c r="H3" s="323">
        <v>2015</v>
      </c>
      <c r="I3" s="217"/>
    </row>
    <row r="4" spans="1:9" s="225" customFormat="1" ht="25.5">
      <c r="A4" s="219" t="s">
        <v>6</v>
      </c>
      <c r="B4" s="220" t="s">
        <v>242</v>
      </c>
      <c r="C4" s="221"/>
      <c r="D4" s="221"/>
      <c r="E4" s="221"/>
      <c r="F4" s="222"/>
      <c r="G4" s="222"/>
      <c r="H4" s="223"/>
      <c r="I4" s="224"/>
    </row>
    <row r="5" spans="1:9" s="225" customFormat="1" ht="25.5">
      <c r="A5" s="226" t="s">
        <v>243</v>
      </c>
      <c r="B5" s="28" t="s">
        <v>244</v>
      </c>
      <c r="C5" s="227"/>
      <c r="D5" s="228">
        <v>4580000</v>
      </c>
      <c r="E5" s="229">
        <v>96134200</v>
      </c>
      <c r="F5" s="227">
        <v>21.09</v>
      </c>
      <c r="G5" s="228">
        <v>4580000</v>
      </c>
      <c r="H5" s="230">
        <v>96592200</v>
      </c>
      <c r="I5" s="224"/>
    </row>
    <row r="6" spans="1:9" s="225" customFormat="1" ht="25.5">
      <c r="A6" s="226" t="s">
        <v>245</v>
      </c>
      <c r="B6" s="28" t="s">
        <v>246</v>
      </c>
      <c r="C6" s="228"/>
      <c r="D6" s="228">
        <v>22300</v>
      </c>
      <c r="E6" s="324">
        <v>8097130</v>
      </c>
      <c r="F6" s="228"/>
      <c r="G6" s="228"/>
      <c r="H6" s="231">
        <v>8097351</v>
      </c>
      <c r="I6" s="224"/>
    </row>
    <row r="7" spans="1:9" s="225" customFormat="1" ht="16.5">
      <c r="A7" s="226" t="s">
        <v>247</v>
      </c>
      <c r="B7" s="28" t="s">
        <v>248</v>
      </c>
      <c r="C7" s="228"/>
      <c r="D7" s="228"/>
      <c r="E7" s="324">
        <v>25216000</v>
      </c>
      <c r="F7" s="228"/>
      <c r="G7" s="228"/>
      <c r="H7" s="231">
        <v>25216000</v>
      </c>
      <c r="I7" s="224"/>
    </row>
    <row r="8" spans="1:9" s="225" customFormat="1" ht="25.5">
      <c r="A8" s="226" t="s">
        <v>249</v>
      </c>
      <c r="B8" s="28" t="s">
        <v>250</v>
      </c>
      <c r="C8" s="228"/>
      <c r="D8" s="228"/>
      <c r="E8" s="324">
        <v>100000</v>
      </c>
      <c r="F8" s="228"/>
      <c r="G8" s="228"/>
      <c r="H8" s="231">
        <v>1511928</v>
      </c>
      <c r="I8" s="224"/>
    </row>
    <row r="9" spans="1:9" s="225" customFormat="1" ht="16.5">
      <c r="A9" s="226" t="s">
        <v>251</v>
      </c>
      <c r="B9" s="28" t="s">
        <v>252</v>
      </c>
      <c r="C9" s="228"/>
      <c r="D9" s="228"/>
      <c r="E9" s="324">
        <v>8523850</v>
      </c>
      <c r="F9" s="228"/>
      <c r="G9" s="228"/>
      <c r="H9" s="231">
        <v>8523850</v>
      </c>
      <c r="I9" s="224"/>
    </row>
    <row r="10" spans="1:9" s="225" customFormat="1" ht="16.5">
      <c r="A10" s="226"/>
      <c r="B10" s="28" t="s">
        <v>253</v>
      </c>
      <c r="C10" s="228"/>
      <c r="D10" s="228"/>
      <c r="E10" s="324">
        <f>SUM(E6:E9)</f>
        <v>41936980</v>
      </c>
      <c r="F10" s="228"/>
      <c r="G10" s="228"/>
      <c r="H10" s="230">
        <f>SUM(H6:H9)</f>
        <v>43349129</v>
      </c>
      <c r="I10" s="224"/>
    </row>
    <row r="11" spans="1:9" s="225" customFormat="1" ht="25.5">
      <c r="A11" s="226"/>
      <c r="B11" s="28" t="s">
        <v>362</v>
      </c>
      <c r="C11" s="228"/>
      <c r="D11" s="228"/>
      <c r="E11" s="229">
        <v>41189328</v>
      </c>
      <c r="F11" s="228"/>
      <c r="G11" s="228"/>
      <c r="H11" s="230">
        <v>43349129</v>
      </c>
      <c r="I11" s="224"/>
    </row>
    <row r="12" spans="1:9" s="225" customFormat="1" ht="25.5">
      <c r="A12" s="226" t="s">
        <v>254</v>
      </c>
      <c r="B12" s="28" t="s">
        <v>255</v>
      </c>
      <c r="C12" s="228"/>
      <c r="D12" s="228">
        <v>2700</v>
      </c>
      <c r="E12" s="229">
        <v>14021100</v>
      </c>
      <c r="F12" s="228"/>
      <c r="G12" s="228"/>
      <c r="H12" s="231">
        <v>14177700</v>
      </c>
      <c r="I12" s="224"/>
    </row>
    <row r="13" spans="1:9" s="225" customFormat="1" ht="25.5">
      <c r="A13" s="226"/>
      <c r="B13" s="28" t="s">
        <v>363</v>
      </c>
      <c r="C13" s="228"/>
      <c r="D13" s="228"/>
      <c r="E13" s="229">
        <v>0</v>
      </c>
      <c r="F13" s="228"/>
      <c r="G13" s="228"/>
      <c r="H13" s="231">
        <v>5669645</v>
      </c>
      <c r="I13" s="224"/>
    </row>
    <row r="14" spans="1:9" s="225" customFormat="1" ht="25.5">
      <c r="A14" s="226" t="s">
        <v>364</v>
      </c>
      <c r="B14" s="28" t="s">
        <v>256</v>
      </c>
      <c r="C14" s="232">
        <v>447</v>
      </c>
      <c r="D14" s="232">
        <v>2550</v>
      </c>
      <c r="E14" s="325">
        <v>1139850</v>
      </c>
      <c r="F14" s="232">
        <v>452</v>
      </c>
      <c r="G14" s="232">
        <v>2550</v>
      </c>
      <c r="H14" s="230">
        <f>F14*G14</f>
        <v>1152600</v>
      </c>
      <c r="I14" s="224"/>
    </row>
    <row r="15" spans="1:9" s="225" customFormat="1" ht="16.5">
      <c r="A15" s="226" t="s">
        <v>384</v>
      </c>
      <c r="B15" s="28" t="s">
        <v>385</v>
      </c>
      <c r="C15" s="232"/>
      <c r="D15" s="232"/>
      <c r="E15" s="325">
        <v>459740</v>
      </c>
      <c r="F15" s="232"/>
      <c r="G15" s="232"/>
      <c r="H15" s="230"/>
      <c r="I15" s="224"/>
    </row>
    <row r="16" spans="1:9" s="225" customFormat="1" ht="38.25">
      <c r="A16" s="233"/>
      <c r="B16" s="28" t="s">
        <v>257</v>
      </c>
      <c r="C16" s="228">
        <v>1</v>
      </c>
      <c r="D16" s="228"/>
      <c r="E16" s="229"/>
      <c r="F16" s="228"/>
      <c r="G16" s="228"/>
      <c r="H16" s="230">
        <v>352000</v>
      </c>
      <c r="I16" s="224"/>
    </row>
    <row r="17" spans="1:9" s="225" customFormat="1" ht="17.25" thickBot="1">
      <c r="A17" s="234"/>
      <c r="B17" s="235" t="s">
        <v>2</v>
      </c>
      <c r="C17" s="236"/>
      <c r="D17" s="236"/>
      <c r="E17" s="237">
        <f>E5+E11+E13+E15</f>
        <v>137783268</v>
      </c>
      <c r="F17" s="236"/>
      <c r="G17" s="236"/>
      <c r="H17" s="238">
        <f>H5+H13+H14+H11</f>
        <v>146763574</v>
      </c>
      <c r="I17" s="224"/>
    </row>
    <row r="18" spans="1:9" s="225" customFormat="1" ht="16.5">
      <c r="A18" s="239" t="s">
        <v>7</v>
      </c>
      <c r="B18" s="240" t="s">
        <v>258</v>
      </c>
      <c r="C18" s="222"/>
      <c r="D18" s="222"/>
      <c r="E18" s="241"/>
      <c r="F18" s="222"/>
      <c r="G18" s="222"/>
      <c r="H18" s="242"/>
      <c r="I18" s="224"/>
    </row>
    <row r="19" spans="1:9" s="44" customFormat="1" ht="15.75">
      <c r="A19" s="233" t="s">
        <v>259</v>
      </c>
      <c r="B19" s="28" t="s">
        <v>260</v>
      </c>
      <c r="C19" s="228"/>
      <c r="D19" s="228"/>
      <c r="E19" s="229">
        <v>48249600</v>
      </c>
      <c r="F19" s="228"/>
      <c r="G19" s="228"/>
      <c r="H19" s="230">
        <v>47866700</v>
      </c>
      <c r="I19" s="217"/>
    </row>
    <row r="20" spans="1:9" s="44" customFormat="1" ht="25.5">
      <c r="A20" s="233" t="s">
        <v>261</v>
      </c>
      <c r="B20" s="28" t="s">
        <v>262</v>
      </c>
      <c r="C20" s="228"/>
      <c r="D20" s="228"/>
      <c r="E20" s="229">
        <v>12600000</v>
      </c>
      <c r="F20" s="228"/>
      <c r="G20" s="228"/>
      <c r="H20" s="230">
        <v>12600000</v>
      </c>
      <c r="I20" s="217"/>
    </row>
    <row r="21" spans="1:9" s="44" customFormat="1" ht="25.5">
      <c r="A21" s="233" t="s">
        <v>365</v>
      </c>
      <c r="B21" s="28" t="s">
        <v>366</v>
      </c>
      <c r="C21" s="228"/>
      <c r="D21" s="228"/>
      <c r="E21" s="229">
        <v>392000</v>
      </c>
      <c r="F21" s="228"/>
      <c r="G21" s="228"/>
      <c r="H21" s="230"/>
      <c r="I21" s="217"/>
    </row>
    <row r="22" spans="1:9" s="44" customFormat="1" ht="15.75">
      <c r="A22" s="243" t="s">
        <v>367</v>
      </c>
      <c r="B22" s="28" t="s">
        <v>263</v>
      </c>
      <c r="C22" s="228"/>
      <c r="D22" s="228"/>
      <c r="E22" s="229">
        <v>10080000</v>
      </c>
      <c r="F22" s="228"/>
      <c r="G22" s="228"/>
      <c r="H22" s="230">
        <v>9310000</v>
      </c>
      <c r="I22" s="326"/>
    </row>
    <row r="23" spans="1:9" s="44" customFormat="1" ht="38.25">
      <c r="A23" s="263" t="s">
        <v>368</v>
      </c>
      <c r="B23" s="245" t="s">
        <v>265</v>
      </c>
      <c r="C23" s="246"/>
      <c r="D23" s="246"/>
      <c r="E23" s="247">
        <v>965333</v>
      </c>
      <c r="F23" s="246"/>
      <c r="G23" s="246"/>
      <c r="H23" s="248">
        <v>1689333</v>
      </c>
      <c r="I23" s="326"/>
    </row>
    <row r="24" spans="1:9" s="44" customFormat="1" ht="31.5" customHeight="1">
      <c r="A24" s="244" t="s">
        <v>264</v>
      </c>
      <c r="B24" s="245" t="s">
        <v>369</v>
      </c>
      <c r="C24" s="246"/>
      <c r="D24" s="246"/>
      <c r="E24" s="247">
        <v>2886000</v>
      </c>
      <c r="F24" s="246"/>
      <c r="G24" s="246"/>
      <c r="H24" s="248"/>
      <c r="I24" s="217"/>
    </row>
    <row r="25" spans="1:9" s="44" customFormat="1" ht="31.5" customHeight="1">
      <c r="A25" s="244" t="s">
        <v>370</v>
      </c>
      <c r="B25" s="245" t="s">
        <v>257</v>
      </c>
      <c r="C25" s="246"/>
      <c r="D25" s="246"/>
      <c r="E25" s="247">
        <v>770000</v>
      </c>
      <c r="F25" s="246"/>
      <c r="G25" s="246"/>
      <c r="H25" s="248"/>
      <c r="I25" s="217"/>
    </row>
    <row r="26" spans="1:9" s="44" customFormat="1" ht="16.5" thickBot="1">
      <c r="A26" s="249"/>
      <c r="B26" s="250" t="s">
        <v>2</v>
      </c>
      <c r="C26" s="251"/>
      <c r="D26" s="251"/>
      <c r="E26" s="252">
        <f>SUM(E19:E25)</f>
        <v>75942933</v>
      </c>
      <c r="F26" s="251"/>
      <c r="G26" s="251"/>
      <c r="H26" s="253">
        <f>SUM(H19:H24)</f>
        <v>71466033</v>
      </c>
      <c r="I26" s="217"/>
    </row>
    <row r="27" spans="1:9" s="44" customFormat="1" ht="25.5">
      <c r="A27" s="254" t="s">
        <v>8</v>
      </c>
      <c r="B27" s="255" t="s">
        <v>266</v>
      </c>
      <c r="C27" s="222"/>
      <c r="D27" s="222"/>
      <c r="E27" s="241"/>
      <c r="F27" s="222"/>
      <c r="G27" s="222"/>
      <c r="H27" s="242"/>
      <c r="I27" s="256"/>
    </row>
    <row r="28" spans="1:9" s="44" customFormat="1" ht="15.75">
      <c r="A28" s="257" t="s">
        <v>267</v>
      </c>
      <c r="B28" s="258" t="s">
        <v>268</v>
      </c>
      <c r="C28" s="259"/>
      <c r="D28" s="259"/>
      <c r="E28" s="260">
        <v>38414071</v>
      </c>
      <c r="F28" s="259"/>
      <c r="G28" s="259"/>
      <c r="H28" s="261">
        <v>24229060</v>
      </c>
      <c r="I28" s="217"/>
    </row>
    <row r="29" spans="1:11" s="44" customFormat="1" ht="15.75">
      <c r="A29" s="243" t="s">
        <v>371</v>
      </c>
      <c r="B29" s="28" t="s">
        <v>269</v>
      </c>
      <c r="C29" s="228">
        <v>15</v>
      </c>
      <c r="D29" s="228">
        <v>494100</v>
      </c>
      <c r="E29" s="229">
        <v>7411500</v>
      </c>
      <c r="F29" s="228">
        <v>16</v>
      </c>
      <c r="G29" s="228">
        <v>494100</v>
      </c>
      <c r="H29" s="230">
        <f>F29*G29</f>
        <v>7905600</v>
      </c>
      <c r="I29" s="217"/>
      <c r="K29" s="262"/>
    </row>
    <row r="30" spans="1:11" s="44" customFormat="1" ht="15.75">
      <c r="A30" s="263" t="s">
        <v>372</v>
      </c>
      <c r="B30" s="245" t="s">
        <v>373</v>
      </c>
      <c r="C30" s="246">
        <v>1</v>
      </c>
      <c r="D30" s="246">
        <v>741150</v>
      </c>
      <c r="E30" s="247">
        <v>741150</v>
      </c>
      <c r="F30" s="246"/>
      <c r="G30" s="246"/>
      <c r="H30" s="248"/>
      <c r="I30" s="217"/>
      <c r="K30" s="262"/>
    </row>
    <row r="31" spans="1:9" s="44" customFormat="1" ht="15.75">
      <c r="A31" s="263" t="s">
        <v>270</v>
      </c>
      <c r="B31" s="245" t="s">
        <v>271</v>
      </c>
      <c r="C31" s="327">
        <v>8.52</v>
      </c>
      <c r="D31" s="246">
        <v>1632000</v>
      </c>
      <c r="E31" s="247">
        <v>13904640</v>
      </c>
      <c r="F31" s="246"/>
      <c r="G31" s="246"/>
      <c r="H31" s="248">
        <v>13969920</v>
      </c>
      <c r="I31" s="217"/>
    </row>
    <row r="32" spans="1:9" s="44" customFormat="1" ht="15.75">
      <c r="A32" s="263" t="s">
        <v>272</v>
      </c>
      <c r="B32" s="245" t="s">
        <v>273</v>
      </c>
      <c r="C32" s="246"/>
      <c r="D32" s="246"/>
      <c r="E32" s="247">
        <v>21257906</v>
      </c>
      <c r="F32" s="246"/>
      <c r="G32" s="246"/>
      <c r="H32" s="248">
        <v>12713405</v>
      </c>
      <c r="I32" s="217"/>
    </row>
    <row r="33" spans="1:9" s="44" customFormat="1" ht="25.5">
      <c r="A33" s="263" t="s">
        <v>374</v>
      </c>
      <c r="B33" s="245" t="s">
        <v>375</v>
      </c>
      <c r="C33" s="246">
        <v>2070</v>
      </c>
      <c r="D33" s="246">
        <v>570</v>
      </c>
      <c r="E33" s="247">
        <v>1179900</v>
      </c>
      <c r="F33" s="246"/>
      <c r="G33" s="246"/>
      <c r="H33" s="248"/>
      <c r="I33" s="217"/>
    </row>
    <row r="34" spans="1:9" s="44" customFormat="1" ht="38.25">
      <c r="A34" s="263" t="s">
        <v>386</v>
      </c>
      <c r="B34" s="245" t="s">
        <v>387</v>
      </c>
      <c r="C34" s="246"/>
      <c r="D34" s="246"/>
      <c r="E34" s="247">
        <v>1508760</v>
      </c>
      <c r="F34" s="246"/>
      <c r="G34" s="246"/>
      <c r="H34" s="248"/>
      <c r="I34" s="217"/>
    </row>
    <row r="35" spans="1:9" s="44" customFormat="1" ht="16.5" thickBot="1">
      <c r="A35" s="264"/>
      <c r="B35" s="265" t="s">
        <v>2</v>
      </c>
      <c r="C35" s="266"/>
      <c r="D35" s="266"/>
      <c r="E35" s="267">
        <f>SUM(E28:E34)</f>
        <v>84417927</v>
      </c>
      <c r="F35" s="266"/>
      <c r="G35" s="266"/>
      <c r="H35" s="268">
        <f>SUM(H28:H32)</f>
        <v>58817985</v>
      </c>
      <c r="I35" s="217"/>
    </row>
    <row r="36" spans="1:9" s="44" customFormat="1" ht="15.75">
      <c r="A36" s="269" t="s">
        <v>274</v>
      </c>
      <c r="B36" s="270" t="s">
        <v>275</v>
      </c>
      <c r="C36" s="271"/>
      <c r="D36" s="271"/>
      <c r="E36" s="272"/>
      <c r="F36" s="271"/>
      <c r="G36" s="271"/>
      <c r="H36" s="273"/>
      <c r="I36" s="217"/>
    </row>
    <row r="37" spans="1:9" s="3" customFormat="1" ht="15.75">
      <c r="A37" s="257" t="s">
        <v>274</v>
      </c>
      <c r="B37" s="258" t="s">
        <v>276</v>
      </c>
      <c r="C37" s="259">
        <v>5193</v>
      </c>
      <c r="D37" s="259">
        <v>1140</v>
      </c>
      <c r="E37" s="260">
        <f>C37*D37</f>
        <v>5920020</v>
      </c>
      <c r="F37" s="259">
        <v>5251</v>
      </c>
      <c r="G37" s="259">
        <v>1140</v>
      </c>
      <c r="H37" s="261">
        <f>F37*G37</f>
        <v>5986140</v>
      </c>
      <c r="I37" s="224"/>
    </row>
    <row r="38" spans="1:9" s="3" customFormat="1" ht="15.75">
      <c r="A38" s="274"/>
      <c r="B38" s="275" t="s">
        <v>2</v>
      </c>
      <c r="C38" s="276"/>
      <c r="D38" s="276"/>
      <c r="E38" s="328">
        <f>SUM(E37)</f>
        <v>5920020</v>
      </c>
      <c r="F38" s="276"/>
      <c r="G38" s="276"/>
      <c r="H38" s="277">
        <f>SUM(H37)</f>
        <v>5986140</v>
      </c>
      <c r="I38" s="224"/>
    </row>
    <row r="39" spans="1:9" s="279" customFormat="1" ht="18.75" thickBot="1">
      <c r="A39" s="329"/>
      <c r="B39" s="330" t="s">
        <v>129</v>
      </c>
      <c r="C39" s="331"/>
      <c r="D39" s="331"/>
      <c r="E39" s="332">
        <f>E17+E26+E35+E38</f>
        <v>304064148</v>
      </c>
      <c r="F39" s="331"/>
      <c r="G39" s="331"/>
      <c r="H39" s="333">
        <f>H17+H26+H35+H38</f>
        <v>283033732</v>
      </c>
      <c r="I39" s="224"/>
    </row>
    <row r="40" spans="1:9" s="3" customFormat="1" ht="12.75">
      <c r="A40" s="280"/>
      <c r="B40" s="281" t="s">
        <v>277</v>
      </c>
      <c r="C40" s="281"/>
      <c r="D40" s="281"/>
      <c r="E40" s="281"/>
      <c r="F40" s="282"/>
      <c r="G40" s="282"/>
      <c r="H40" s="282"/>
      <c r="I40" s="224"/>
    </row>
    <row r="41" spans="1:8" s="3" customFormat="1" ht="12.75">
      <c r="A41" s="280"/>
      <c r="B41" s="281"/>
      <c r="C41" s="281"/>
      <c r="D41" s="281"/>
      <c r="E41" s="281"/>
      <c r="F41" s="282"/>
      <c r="G41" s="282"/>
      <c r="H41" s="281"/>
    </row>
    <row r="42" spans="1:8" s="3" customFormat="1" ht="12.75">
      <c r="A42" s="280"/>
      <c r="B42" s="281"/>
      <c r="C42" s="281"/>
      <c r="D42" s="281"/>
      <c r="E42" s="281"/>
      <c r="F42" s="282"/>
      <c r="G42" s="282"/>
      <c r="H42" s="281"/>
    </row>
    <row r="43" spans="2:8" ht="23.25" customHeight="1">
      <c r="B43"/>
      <c r="C43" t="s">
        <v>278</v>
      </c>
      <c r="D43"/>
      <c r="E43"/>
      <c r="F43" s="217"/>
      <c r="G43" s="217"/>
      <c r="H43"/>
    </row>
    <row r="44" spans="2:8" ht="12.75">
      <c r="B44"/>
      <c r="C44"/>
      <c r="D44"/>
      <c r="E44"/>
      <c r="F44" s="217"/>
      <c r="G44" s="217"/>
      <c r="H44"/>
    </row>
    <row r="45" spans="2:8" ht="12.75">
      <c r="B45"/>
      <c r="C45"/>
      <c r="D45"/>
      <c r="E45"/>
      <c r="F45" s="217"/>
      <c r="G45" s="217"/>
      <c r="H45"/>
    </row>
    <row r="46" spans="2:8" ht="12.75">
      <c r="B46"/>
      <c r="C46"/>
      <c r="D46"/>
      <c r="E46"/>
      <c r="F46" s="217"/>
      <c r="G46" s="217"/>
      <c r="H46"/>
    </row>
    <row r="47" spans="2:8" ht="12.75">
      <c r="B47"/>
      <c r="C47"/>
      <c r="D47"/>
      <c r="E47"/>
      <c r="F47" s="217"/>
      <c r="G47" s="217"/>
      <c r="H47"/>
    </row>
    <row r="48" spans="2:8" ht="12.75">
      <c r="B48"/>
      <c r="C48"/>
      <c r="D48"/>
      <c r="E48"/>
      <c r="F48" s="217"/>
      <c r="G48" s="217"/>
      <c r="H48"/>
    </row>
    <row r="49" spans="2:8" ht="12.75">
      <c r="B49"/>
      <c r="C49"/>
      <c r="D49"/>
      <c r="E49"/>
      <c r="F49" s="217"/>
      <c r="G49" s="217"/>
      <c r="H49"/>
    </row>
    <row r="50" spans="2:8" ht="12.75">
      <c r="B50"/>
      <c r="C50"/>
      <c r="D50"/>
      <c r="E50"/>
      <c r="F50" s="217"/>
      <c r="G50" s="217"/>
      <c r="H50"/>
    </row>
    <row r="51" spans="2:8" ht="12.75">
      <c r="B51"/>
      <c r="C51"/>
      <c r="D51"/>
      <c r="E51"/>
      <c r="F51" s="217"/>
      <c r="G51" s="217"/>
      <c r="H51"/>
    </row>
    <row r="52" spans="2:8" ht="12.75">
      <c r="B52"/>
      <c r="C52"/>
      <c r="D52"/>
      <c r="E52"/>
      <c r="F52" s="217"/>
      <c r="G52" s="217"/>
      <c r="H52"/>
    </row>
    <row r="53" spans="2:8" ht="12.75">
      <c r="B53"/>
      <c r="C53"/>
      <c r="D53"/>
      <c r="E53"/>
      <c r="F53" s="217"/>
      <c r="G53" s="217"/>
      <c r="H53"/>
    </row>
    <row r="54" spans="2:8" ht="12.75">
      <c r="B54"/>
      <c r="C54"/>
      <c r="D54"/>
      <c r="E54"/>
      <c r="F54" s="217"/>
      <c r="G54" s="217"/>
      <c r="H54"/>
    </row>
  </sheetData>
  <sheetProtection/>
  <mergeCells count="2">
    <mergeCell ref="A1:H1"/>
    <mergeCell ref="A2:B3"/>
  </mergeCells>
  <printOptions/>
  <pageMargins left="0.7" right="0.7" top="0.75" bottom="0.75" header="0.3" footer="0.3"/>
  <pageSetup horizontalDpi="600" verticalDpi="600" orientation="portrait" paperSize="9" scale="68" r:id="rId1"/>
  <headerFooter alignWithMargins="0">
    <oddHeader>&amp;L12. melléklet a 1/2016. (II.19.) önk.rendelethez, Ft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J47" sqref="J47"/>
    </sheetView>
  </sheetViews>
  <sheetFormatPr defaultColWidth="9.140625" defaultRowHeight="12.75"/>
  <cols>
    <col min="1" max="1" width="5.57421875" style="0" customWidth="1"/>
    <col min="2" max="2" width="30.421875" style="8" customWidth="1"/>
    <col min="3" max="3" width="13.421875" style="0" customWidth="1"/>
    <col min="4" max="4" width="11.00390625" style="0" customWidth="1"/>
    <col min="5" max="5" width="11.140625" style="0" customWidth="1"/>
    <col min="6" max="6" width="15.00390625" style="0" customWidth="1"/>
    <col min="7" max="7" width="13.28125" style="0" customWidth="1"/>
  </cols>
  <sheetData>
    <row r="1" spans="1:7" ht="15.75">
      <c r="A1" s="405" t="s">
        <v>279</v>
      </c>
      <c r="B1" s="405"/>
      <c r="C1" s="405"/>
      <c r="D1" s="405"/>
      <c r="E1" s="405"/>
      <c r="F1" s="405"/>
      <c r="G1" s="405"/>
    </row>
    <row r="2" spans="1:7" s="286" customFormat="1" ht="48">
      <c r="A2" s="283" t="s">
        <v>280</v>
      </c>
      <c r="B2" s="284" t="s">
        <v>95</v>
      </c>
      <c r="C2" s="284" t="s">
        <v>118</v>
      </c>
      <c r="D2" s="284" t="s">
        <v>281</v>
      </c>
      <c r="E2" s="284" t="s">
        <v>126</v>
      </c>
      <c r="F2" s="284" t="s">
        <v>282</v>
      </c>
      <c r="G2" s="285" t="s">
        <v>2</v>
      </c>
    </row>
    <row r="3" spans="1:7" ht="12.75">
      <c r="A3" s="41" t="s">
        <v>72</v>
      </c>
      <c r="B3" s="21" t="s">
        <v>119</v>
      </c>
      <c r="C3" s="287">
        <v>151738</v>
      </c>
      <c r="D3" s="287">
        <v>72288</v>
      </c>
      <c r="E3" s="287">
        <v>40717</v>
      </c>
      <c r="F3" s="287">
        <v>8055</v>
      </c>
      <c r="G3" s="136">
        <f aca="true" t="shared" si="0" ref="G3:G23">SUM(C3:F3)</f>
        <v>272798</v>
      </c>
    </row>
    <row r="4" spans="1:7" ht="12.75">
      <c r="A4" s="41" t="s">
        <v>74</v>
      </c>
      <c r="B4" s="21" t="s">
        <v>120</v>
      </c>
      <c r="C4" s="287">
        <v>23869</v>
      </c>
      <c r="D4" s="287">
        <v>21145</v>
      </c>
      <c r="E4" s="287">
        <v>10988</v>
      </c>
      <c r="F4" s="287">
        <v>2175</v>
      </c>
      <c r="G4" s="136">
        <f t="shared" si="0"/>
        <v>58177</v>
      </c>
    </row>
    <row r="5" spans="1:7" ht="12.75">
      <c r="A5" s="41" t="s">
        <v>75</v>
      </c>
      <c r="B5" s="21" t="s">
        <v>0</v>
      </c>
      <c r="C5" s="287">
        <v>124159</v>
      </c>
      <c r="D5" s="53">
        <v>10701</v>
      </c>
      <c r="E5" s="287">
        <v>67506</v>
      </c>
      <c r="F5" s="287">
        <v>10039</v>
      </c>
      <c r="G5" s="136">
        <f t="shared" si="0"/>
        <v>212405</v>
      </c>
    </row>
    <row r="6" spans="1:7" ht="12.75">
      <c r="A6" s="41" t="s">
        <v>76</v>
      </c>
      <c r="B6" s="21" t="s">
        <v>121</v>
      </c>
      <c r="C6" s="287">
        <v>24584</v>
      </c>
      <c r="D6" s="53"/>
      <c r="E6" s="287"/>
      <c r="F6" s="287"/>
      <c r="G6" s="136">
        <f t="shared" si="0"/>
        <v>24584</v>
      </c>
    </row>
    <row r="7" spans="1:7" ht="12.75">
      <c r="A7" s="41" t="s">
        <v>77</v>
      </c>
      <c r="B7" s="21" t="s">
        <v>82</v>
      </c>
      <c r="C7" s="287">
        <v>493782</v>
      </c>
      <c r="D7" s="53"/>
      <c r="E7" s="287"/>
      <c r="F7" s="287"/>
      <c r="G7" s="136">
        <f t="shared" si="0"/>
        <v>493782</v>
      </c>
    </row>
    <row r="8" spans="1:7" ht="12.75">
      <c r="A8" s="41" t="s">
        <v>78</v>
      </c>
      <c r="B8" s="21" t="s">
        <v>283</v>
      </c>
      <c r="C8" s="287">
        <v>1000</v>
      </c>
      <c r="D8" s="53"/>
      <c r="E8" s="287">
        <v>300</v>
      </c>
      <c r="F8" s="287">
        <v>853</v>
      </c>
      <c r="G8" s="136">
        <f t="shared" si="0"/>
        <v>2153</v>
      </c>
    </row>
    <row r="9" spans="1:7" ht="12.75">
      <c r="A9" s="41" t="s">
        <v>79</v>
      </c>
      <c r="B9" s="21" t="s">
        <v>21</v>
      </c>
      <c r="C9" s="287"/>
      <c r="D9" s="53"/>
      <c r="E9" s="287"/>
      <c r="F9" s="287"/>
      <c r="G9" s="136">
        <f t="shared" si="0"/>
        <v>0</v>
      </c>
    </row>
    <row r="10" spans="1:7" ht="12.75">
      <c r="A10" s="41" t="s">
        <v>80</v>
      </c>
      <c r="B10" s="21" t="s">
        <v>90</v>
      </c>
      <c r="C10" s="287">
        <v>278964</v>
      </c>
      <c r="D10" s="53"/>
      <c r="E10" s="287"/>
      <c r="F10" s="287"/>
      <c r="G10" s="136">
        <f t="shared" si="0"/>
        <v>278964</v>
      </c>
    </row>
    <row r="11" spans="1:7" ht="12.75">
      <c r="A11" s="288" t="s">
        <v>169</v>
      </c>
      <c r="B11" s="289" t="s">
        <v>168</v>
      </c>
      <c r="C11" s="287"/>
      <c r="D11" s="53"/>
      <c r="E11" s="287"/>
      <c r="F11" s="287"/>
      <c r="G11" s="136">
        <f t="shared" si="0"/>
        <v>0</v>
      </c>
    </row>
    <row r="12" spans="1:7" ht="12.75">
      <c r="A12" s="290"/>
      <c r="B12" s="291" t="s">
        <v>284</v>
      </c>
      <c r="C12" s="292"/>
      <c r="D12" s="293"/>
      <c r="E12" s="292"/>
      <c r="F12" s="292"/>
      <c r="G12" s="146">
        <f t="shared" si="0"/>
        <v>0</v>
      </c>
    </row>
    <row r="13" spans="1:7" ht="12.75">
      <c r="A13" s="406" t="s">
        <v>285</v>
      </c>
      <c r="B13" s="407"/>
      <c r="C13" s="294">
        <f>SUM(C3:C12)</f>
        <v>1098096</v>
      </c>
      <c r="D13" s="294">
        <f>SUM(D3:D10)</f>
        <v>104134</v>
      </c>
      <c r="E13" s="294">
        <f>SUM(E3:E10)</f>
        <v>119511</v>
      </c>
      <c r="F13" s="294">
        <f>SUM(F3:F10)</f>
        <v>21122</v>
      </c>
      <c r="G13" s="294">
        <f t="shared" si="0"/>
        <v>1342863</v>
      </c>
    </row>
    <row r="14" spans="1:7" ht="25.5">
      <c r="A14" s="1" t="s">
        <v>35</v>
      </c>
      <c r="B14" s="20" t="s">
        <v>36</v>
      </c>
      <c r="C14" s="287">
        <v>519707</v>
      </c>
      <c r="D14" s="287">
        <v>3000</v>
      </c>
      <c r="E14" s="287"/>
      <c r="F14" s="287"/>
      <c r="G14" s="136">
        <f t="shared" si="0"/>
        <v>522707</v>
      </c>
    </row>
    <row r="15" spans="1:7" ht="25.5">
      <c r="A15" s="1" t="s">
        <v>38</v>
      </c>
      <c r="B15" s="20" t="s">
        <v>37</v>
      </c>
      <c r="C15" s="287">
        <v>136684</v>
      </c>
      <c r="D15" s="287"/>
      <c r="E15" s="287"/>
      <c r="F15" s="287"/>
      <c r="G15" s="136">
        <f t="shared" si="0"/>
        <v>136684</v>
      </c>
    </row>
    <row r="16" spans="1:7" ht="12.75">
      <c r="A16" s="1" t="s">
        <v>41</v>
      </c>
      <c r="B16" s="20" t="s">
        <v>42</v>
      </c>
      <c r="C16" s="287">
        <v>153807</v>
      </c>
      <c r="D16" s="287"/>
      <c r="E16" s="287"/>
      <c r="F16" s="287"/>
      <c r="G16" s="136">
        <f t="shared" si="0"/>
        <v>153807</v>
      </c>
    </row>
    <row r="17" spans="1:7" ht="12.75">
      <c r="A17" s="1" t="s">
        <v>43</v>
      </c>
      <c r="B17" s="20" t="s">
        <v>44</v>
      </c>
      <c r="C17" s="287">
        <v>59624</v>
      </c>
      <c r="D17" s="287"/>
      <c r="E17" s="287">
        <v>61574</v>
      </c>
      <c r="F17" s="287">
        <v>3467</v>
      </c>
      <c r="G17" s="136">
        <f t="shared" si="0"/>
        <v>124665</v>
      </c>
    </row>
    <row r="18" spans="1:7" ht="12.75">
      <c r="A18" s="1" t="s">
        <v>47</v>
      </c>
      <c r="B18" s="20" t="s">
        <v>48</v>
      </c>
      <c r="C18" s="287"/>
      <c r="D18" s="287"/>
      <c r="E18" s="287"/>
      <c r="F18" s="287"/>
      <c r="G18" s="136">
        <f t="shared" si="0"/>
        <v>0</v>
      </c>
    </row>
    <row r="19" spans="1:7" ht="25.5">
      <c r="A19" s="1" t="s">
        <v>49</v>
      </c>
      <c r="B19" s="20" t="s">
        <v>50</v>
      </c>
      <c r="C19" s="287"/>
      <c r="D19" s="287"/>
      <c r="E19" s="287"/>
      <c r="F19" s="287"/>
      <c r="G19" s="136">
        <f t="shared" si="0"/>
        <v>0</v>
      </c>
    </row>
    <row r="20" spans="1:7" ht="25.5">
      <c r="A20" s="1" t="s">
        <v>53</v>
      </c>
      <c r="B20" s="20" t="s">
        <v>54</v>
      </c>
      <c r="C20" s="287"/>
      <c r="D20" s="287"/>
      <c r="E20" s="287"/>
      <c r="F20" s="287"/>
      <c r="G20" s="136">
        <f t="shared" si="0"/>
        <v>0</v>
      </c>
    </row>
    <row r="21" spans="1:7" ht="12.75">
      <c r="A21" s="1" t="s">
        <v>57</v>
      </c>
      <c r="B21" s="21" t="s">
        <v>58</v>
      </c>
      <c r="C21" s="287">
        <v>400000</v>
      </c>
      <c r="D21" s="287">
        <v>5000</v>
      </c>
      <c r="E21" s="287"/>
      <c r="F21" s="287"/>
      <c r="G21" s="136">
        <f t="shared" si="0"/>
        <v>405000</v>
      </c>
    </row>
    <row r="22" spans="1:7" ht="12.75">
      <c r="A22" s="408" t="s">
        <v>286</v>
      </c>
      <c r="B22" s="408"/>
      <c r="C22" s="294">
        <f>SUM(C14:C21)</f>
        <v>1269822</v>
      </c>
      <c r="D22" s="294">
        <f>SUM(D14:D21)</f>
        <v>8000</v>
      </c>
      <c r="E22" s="294">
        <f>SUM(E14:E21)</f>
        <v>61574</v>
      </c>
      <c r="F22" s="294">
        <f>SUM(F14:F21)</f>
        <v>3467</v>
      </c>
      <c r="G22" s="294">
        <f t="shared" si="0"/>
        <v>1342863</v>
      </c>
    </row>
    <row r="23" spans="1:7" ht="12.75">
      <c r="A23" s="164"/>
      <c r="B23" s="168" t="s">
        <v>287</v>
      </c>
      <c r="C23" s="146"/>
      <c r="D23" s="146">
        <v>96134</v>
      </c>
      <c r="E23" s="146">
        <f>E13-E22</f>
        <v>57937</v>
      </c>
      <c r="F23" s="146">
        <f>F13-F22</f>
        <v>17655</v>
      </c>
      <c r="G23" s="146">
        <f t="shared" si="0"/>
        <v>171726</v>
      </c>
    </row>
    <row r="24" spans="1:7" ht="12.75">
      <c r="A24" s="1"/>
      <c r="B24" s="21" t="s">
        <v>288</v>
      </c>
      <c r="C24" s="287"/>
      <c r="D24" s="287">
        <v>96134</v>
      </c>
      <c r="E24" s="287">
        <v>15973</v>
      </c>
      <c r="F24" s="287">
        <v>5920</v>
      </c>
      <c r="G24" s="136">
        <f>SUM(C24:F24)</f>
        <v>118027</v>
      </c>
    </row>
    <row r="25" spans="1:7" ht="25.5">
      <c r="A25" s="1"/>
      <c r="B25" s="21" t="s">
        <v>289</v>
      </c>
      <c r="C25" s="287"/>
      <c r="D25" s="287">
        <f>D23-D24</f>
        <v>0</v>
      </c>
      <c r="E25" s="287">
        <v>41964</v>
      </c>
      <c r="F25" s="287">
        <f>F23-F24</f>
        <v>11735</v>
      </c>
      <c r="G25" s="136">
        <f>SUM(C25:F25)</f>
        <v>53699</v>
      </c>
    </row>
  </sheetData>
  <sheetProtection/>
  <mergeCells count="3">
    <mergeCell ref="A1:G1"/>
    <mergeCell ref="A13:B13"/>
    <mergeCell ref="A22:B22"/>
  </mergeCells>
  <printOptions/>
  <pageMargins left="0.7" right="0.7" top="0.75" bottom="0.75" header="0.3" footer="0.3"/>
  <pageSetup horizontalDpi="600" verticalDpi="600" orientation="portrait" paperSize="9" scale="89" r:id="rId1"/>
  <headerFooter alignWithMargins="0">
    <oddHeader>&amp;L13. melléklet a 1/2016. (II.19.) önk. rendelethez, ezer Ft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N21"/>
  <sheetViews>
    <sheetView view="pageLayout" workbookViewId="0" topLeftCell="A10">
      <selection activeCell="J47" sqref="J47"/>
    </sheetView>
  </sheetViews>
  <sheetFormatPr defaultColWidth="9.140625" defaultRowHeight="12.75"/>
  <cols>
    <col min="1" max="1" width="19.8515625" style="0" customWidth="1"/>
    <col min="3" max="13" width="9.28125" style="0" bestFit="1" customWidth="1"/>
    <col min="14" max="14" width="10.421875" style="0" bestFit="1" customWidth="1"/>
  </cols>
  <sheetData>
    <row r="1" spans="1:14" ht="18">
      <c r="A1" s="383" t="s">
        <v>353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</row>
    <row r="2" spans="1:14" ht="18">
      <c r="A2" s="410" t="s">
        <v>376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</row>
    <row r="3" spans="1:14" ht="12.75">
      <c r="A3" s="186" t="s">
        <v>95</v>
      </c>
      <c r="B3" s="187" t="s">
        <v>200</v>
      </c>
      <c r="C3" s="187" t="s">
        <v>201</v>
      </c>
      <c r="D3" s="187" t="s">
        <v>202</v>
      </c>
      <c r="E3" s="187" t="s">
        <v>290</v>
      </c>
      <c r="F3" s="187" t="s">
        <v>204</v>
      </c>
      <c r="G3" s="187" t="s">
        <v>205</v>
      </c>
      <c r="H3" s="187" t="s">
        <v>206</v>
      </c>
      <c r="I3" s="187" t="s">
        <v>207</v>
      </c>
      <c r="J3" s="187" t="s">
        <v>208</v>
      </c>
      <c r="K3" s="187" t="s">
        <v>291</v>
      </c>
      <c r="L3" s="187" t="s">
        <v>210</v>
      </c>
      <c r="M3" s="187" t="s">
        <v>211</v>
      </c>
      <c r="N3" s="187" t="s">
        <v>2</v>
      </c>
    </row>
    <row r="4" spans="1:14" ht="12.75">
      <c r="A4" s="191" t="s">
        <v>292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295"/>
    </row>
    <row r="5" spans="1:14" ht="38.25">
      <c r="A5" s="296" t="s">
        <v>293</v>
      </c>
      <c r="B5" s="62">
        <v>43560</v>
      </c>
      <c r="C5" s="62">
        <v>43560</v>
      </c>
      <c r="D5" s="62">
        <v>43560</v>
      </c>
      <c r="E5" s="62">
        <v>43560</v>
      </c>
      <c r="F5" s="62">
        <v>43560</v>
      </c>
      <c r="G5" s="62">
        <v>43560</v>
      </c>
      <c r="H5" s="62">
        <v>43560</v>
      </c>
      <c r="I5" s="62">
        <v>43560</v>
      </c>
      <c r="J5" s="62">
        <v>43560</v>
      </c>
      <c r="K5" s="62">
        <v>43560</v>
      </c>
      <c r="L5" s="62">
        <v>43560</v>
      </c>
      <c r="M5" s="62">
        <v>43547</v>
      </c>
      <c r="N5" s="295">
        <f aca="true" t="shared" si="0" ref="N5:N10">SUM(B5:M5)</f>
        <v>522707</v>
      </c>
    </row>
    <row r="6" spans="1:14" ht="25.5">
      <c r="A6" s="296" t="s">
        <v>294</v>
      </c>
      <c r="B6" s="62">
        <v>5380</v>
      </c>
      <c r="C6" s="62">
        <v>5380</v>
      </c>
      <c r="D6" s="62">
        <v>50000</v>
      </c>
      <c r="E6" s="62">
        <v>5380</v>
      </c>
      <c r="F6" s="62">
        <v>5380</v>
      </c>
      <c r="G6" s="62">
        <v>5380</v>
      </c>
      <c r="H6" s="62">
        <v>5380</v>
      </c>
      <c r="I6" s="62">
        <v>5380</v>
      </c>
      <c r="J6" s="62">
        <v>50000</v>
      </c>
      <c r="K6" s="62">
        <v>5380</v>
      </c>
      <c r="L6" s="62">
        <v>5380</v>
      </c>
      <c r="M6" s="62">
        <v>5387</v>
      </c>
      <c r="N6" s="295">
        <f t="shared" si="0"/>
        <v>153807</v>
      </c>
    </row>
    <row r="7" spans="1:14" ht="12.75">
      <c r="A7" s="296" t="s">
        <v>295</v>
      </c>
      <c r="B7" s="62">
        <v>10390</v>
      </c>
      <c r="C7" s="62">
        <v>10390</v>
      </c>
      <c r="D7" s="62">
        <v>10390</v>
      </c>
      <c r="E7" s="62">
        <v>10390</v>
      </c>
      <c r="F7" s="62">
        <v>10390</v>
      </c>
      <c r="G7" s="62">
        <v>10390</v>
      </c>
      <c r="H7" s="62">
        <v>10390</v>
      </c>
      <c r="I7" s="62">
        <v>10390</v>
      </c>
      <c r="J7" s="62">
        <v>10390</v>
      </c>
      <c r="K7" s="62">
        <v>10390</v>
      </c>
      <c r="L7" s="62">
        <v>10390</v>
      </c>
      <c r="M7" s="62">
        <v>10375</v>
      </c>
      <c r="N7" s="295">
        <f t="shared" si="0"/>
        <v>124665</v>
      </c>
    </row>
    <row r="8" spans="1:14" ht="23.25" customHeight="1">
      <c r="A8" s="296" t="s">
        <v>296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295">
        <f t="shared" si="0"/>
        <v>0</v>
      </c>
    </row>
    <row r="9" spans="1:14" ht="25.5">
      <c r="A9" s="296" t="s">
        <v>297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295">
        <f t="shared" si="0"/>
        <v>0</v>
      </c>
    </row>
    <row r="10" spans="1:14" ht="25.5">
      <c r="A10" s="296" t="s">
        <v>298</v>
      </c>
      <c r="B10" s="62">
        <v>405000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295">
        <f t="shared" si="0"/>
        <v>405000</v>
      </c>
    </row>
    <row r="11" spans="1:14" ht="51">
      <c r="A11" s="296" t="s">
        <v>299</v>
      </c>
      <c r="B11" s="62"/>
      <c r="C11" s="62"/>
      <c r="D11" s="62"/>
      <c r="E11" s="62">
        <v>80000</v>
      </c>
      <c r="F11" s="62"/>
      <c r="G11" s="62"/>
      <c r="H11" s="62"/>
      <c r="I11" s="62"/>
      <c r="J11" s="62"/>
      <c r="K11" s="62">
        <v>56684</v>
      </c>
      <c r="L11" s="62"/>
      <c r="M11" s="62"/>
      <c r="N11" s="295">
        <f>SUM(B11:M11)</f>
        <v>136684</v>
      </c>
    </row>
    <row r="12" spans="1:14" ht="25.5">
      <c r="A12" s="297" t="s">
        <v>300</v>
      </c>
      <c r="B12" s="298">
        <f aca="true" t="shared" si="1" ref="B12:N12">SUM(B5:B11)</f>
        <v>464330</v>
      </c>
      <c r="C12" s="298">
        <f t="shared" si="1"/>
        <v>59330</v>
      </c>
      <c r="D12" s="298">
        <f t="shared" si="1"/>
        <v>103950</v>
      </c>
      <c r="E12" s="298">
        <f t="shared" si="1"/>
        <v>139330</v>
      </c>
      <c r="F12" s="298">
        <f t="shared" si="1"/>
        <v>59330</v>
      </c>
      <c r="G12" s="298">
        <f t="shared" si="1"/>
        <v>59330</v>
      </c>
      <c r="H12" s="298">
        <f t="shared" si="1"/>
        <v>59330</v>
      </c>
      <c r="I12" s="298">
        <f t="shared" si="1"/>
        <v>59330</v>
      </c>
      <c r="J12" s="298">
        <f t="shared" si="1"/>
        <v>103950</v>
      </c>
      <c r="K12" s="298">
        <f t="shared" si="1"/>
        <v>116014</v>
      </c>
      <c r="L12" s="298">
        <f t="shared" si="1"/>
        <v>59330</v>
      </c>
      <c r="M12" s="298">
        <f t="shared" si="1"/>
        <v>59309</v>
      </c>
      <c r="N12" s="298">
        <f t="shared" si="1"/>
        <v>1342863</v>
      </c>
    </row>
    <row r="13" spans="1:14" ht="12.75">
      <c r="A13" s="191" t="s">
        <v>301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295"/>
    </row>
    <row r="14" spans="1:14" ht="25.5">
      <c r="A14" s="296" t="s">
        <v>302</v>
      </c>
      <c r="B14" s="62">
        <v>88480</v>
      </c>
      <c r="C14" s="62">
        <v>88480</v>
      </c>
      <c r="D14" s="62">
        <v>88480</v>
      </c>
      <c r="E14" s="62">
        <v>88480</v>
      </c>
      <c r="F14" s="62">
        <v>88480</v>
      </c>
      <c r="G14" s="62">
        <v>88480</v>
      </c>
      <c r="H14" s="62">
        <v>88480</v>
      </c>
      <c r="I14" s="62">
        <v>88480</v>
      </c>
      <c r="J14" s="62">
        <v>88480</v>
      </c>
      <c r="K14" s="62">
        <v>88480</v>
      </c>
      <c r="L14" s="62">
        <v>88480</v>
      </c>
      <c r="M14" s="62">
        <v>88466</v>
      </c>
      <c r="N14" s="49">
        <f aca="true" t="shared" si="2" ref="N14:N19">SUM(B14:M14)</f>
        <v>1061746</v>
      </c>
    </row>
    <row r="15" spans="1:14" ht="25.5">
      <c r="A15" s="296" t="s">
        <v>303</v>
      </c>
      <c r="B15" s="62"/>
      <c r="C15" s="62"/>
      <c r="D15" s="62"/>
      <c r="E15" s="62"/>
      <c r="F15" s="62">
        <v>318887</v>
      </c>
      <c r="G15" s="62"/>
      <c r="H15" s="62"/>
      <c r="I15" s="62"/>
      <c r="J15" s="62"/>
      <c r="K15" s="62"/>
      <c r="L15" s="62"/>
      <c r="M15" s="62"/>
      <c r="N15" s="295">
        <f t="shared" si="2"/>
        <v>318887</v>
      </c>
    </row>
    <row r="16" spans="1:14" ht="51">
      <c r="A16" s="296" t="s">
        <v>304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299">
        <f t="shared" si="2"/>
        <v>0</v>
      </c>
    </row>
    <row r="17" spans="1:14" ht="12.75">
      <c r="A17" s="296" t="s">
        <v>305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295">
        <f t="shared" si="2"/>
        <v>0</v>
      </c>
    </row>
    <row r="18" spans="1:14" ht="25.5">
      <c r="A18" s="296" t="s">
        <v>306</v>
      </c>
      <c r="B18" s="62"/>
      <c r="C18" s="62">
        <v>900</v>
      </c>
      <c r="D18" s="62"/>
      <c r="E18" s="62"/>
      <c r="F18" s="62">
        <v>1253</v>
      </c>
      <c r="G18" s="62"/>
      <c r="H18" s="62"/>
      <c r="I18" s="62"/>
      <c r="J18" s="62"/>
      <c r="K18" s="62"/>
      <c r="L18" s="62"/>
      <c r="M18" s="62"/>
      <c r="N18" s="295">
        <f t="shared" si="2"/>
        <v>2153</v>
      </c>
    </row>
    <row r="19" spans="1:14" ht="25.5">
      <c r="A19" s="296" t="s">
        <v>90</v>
      </c>
      <c r="B19" s="62">
        <v>23247</v>
      </c>
      <c r="C19" s="62">
        <v>23247</v>
      </c>
      <c r="D19" s="62">
        <v>23247</v>
      </c>
      <c r="E19" s="62">
        <v>23247</v>
      </c>
      <c r="F19" s="62">
        <v>23247</v>
      </c>
      <c r="G19" s="62">
        <v>23247</v>
      </c>
      <c r="H19" s="62">
        <v>23247</v>
      </c>
      <c r="I19" s="62">
        <v>23247</v>
      </c>
      <c r="J19" s="62">
        <v>23247</v>
      </c>
      <c r="K19" s="62">
        <v>23247</v>
      </c>
      <c r="L19" s="62">
        <v>23247</v>
      </c>
      <c r="M19" s="62">
        <v>23247</v>
      </c>
      <c r="N19" s="295">
        <f t="shared" si="2"/>
        <v>278964</v>
      </c>
    </row>
    <row r="20" spans="1:14" ht="25.5">
      <c r="A20" s="297" t="s">
        <v>307</v>
      </c>
      <c r="B20" s="298">
        <f>B14+B16+B17+B18+B19</f>
        <v>111727</v>
      </c>
      <c r="C20" s="298">
        <f aca="true" t="shared" si="3" ref="C20:N20">C14+C16+C17+C18+C19</f>
        <v>112627</v>
      </c>
      <c r="D20" s="298">
        <f t="shared" si="3"/>
        <v>111727</v>
      </c>
      <c r="E20" s="298">
        <f t="shared" si="3"/>
        <v>111727</v>
      </c>
      <c r="F20" s="298">
        <f t="shared" si="3"/>
        <v>112980</v>
      </c>
      <c r="G20" s="298">
        <f t="shared" si="3"/>
        <v>111727</v>
      </c>
      <c r="H20" s="298">
        <f t="shared" si="3"/>
        <v>111727</v>
      </c>
      <c r="I20" s="298">
        <f t="shared" si="3"/>
        <v>111727</v>
      </c>
      <c r="J20" s="298">
        <f t="shared" si="3"/>
        <v>111727</v>
      </c>
      <c r="K20" s="298">
        <f t="shared" si="3"/>
        <v>111727</v>
      </c>
      <c r="L20" s="298">
        <f t="shared" si="3"/>
        <v>111727</v>
      </c>
      <c r="M20" s="298">
        <f t="shared" si="3"/>
        <v>111713</v>
      </c>
      <c r="N20" s="165">
        <f t="shared" si="3"/>
        <v>1342863</v>
      </c>
    </row>
    <row r="21" spans="1:14" ht="38.25">
      <c r="A21" s="300" t="s">
        <v>308</v>
      </c>
      <c r="B21" s="62">
        <f aca="true" t="shared" si="4" ref="B21:M21">B12-B20</f>
        <v>352603</v>
      </c>
      <c r="C21" s="62">
        <f t="shared" si="4"/>
        <v>-53297</v>
      </c>
      <c r="D21" s="62">
        <f t="shared" si="4"/>
        <v>-7777</v>
      </c>
      <c r="E21" s="62">
        <f t="shared" si="4"/>
        <v>27603</v>
      </c>
      <c r="F21" s="62">
        <f t="shared" si="4"/>
        <v>-53650</v>
      </c>
      <c r="G21" s="62">
        <f t="shared" si="4"/>
        <v>-52397</v>
      </c>
      <c r="H21" s="62">
        <f t="shared" si="4"/>
        <v>-52397</v>
      </c>
      <c r="I21" s="62">
        <f t="shared" si="4"/>
        <v>-52397</v>
      </c>
      <c r="J21" s="62">
        <f t="shared" si="4"/>
        <v>-7777</v>
      </c>
      <c r="K21" s="62">
        <f t="shared" si="4"/>
        <v>4287</v>
      </c>
      <c r="L21" s="62">
        <f t="shared" si="4"/>
        <v>-52397</v>
      </c>
      <c r="M21" s="62">
        <f t="shared" si="4"/>
        <v>-52404</v>
      </c>
      <c r="N21" s="295"/>
    </row>
  </sheetData>
  <sheetProtection/>
  <mergeCells count="2">
    <mergeCell ref="A1:N1"/>
    <mergeCell ref="A2:N2"/>
  </mergeCells>
  <printOptions/>
  <pageMargins left="0.7" right="0.7" top="0.75" bottom="0.75" header="0.3" footer="0.3"/>
  <pageSetup horizontalDpi="600" verticalDpi="600" orientation="portrait" paperSize="9" scale="63" r:id="rId1"/>
  <headerFooter alignWithMargins="0">
    <oddHeader>&amp;L14. melléklet a 1/2016. (II.19.) önk. rendelethez, ezer Ft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J47" sqref="J47"/>
    </sheetView>
  </sheetViews>
  <sheetFormatPr defaultColWidth="9.140625" defaultRowHeight="12.75"/>
  <cols>
    <col min="1" max="1" width="66.28125" style="0" customWidth="1"/>
    <col min="3" max="5" width="11.8515625" style="0" bestFit="1" customWidth="1"/>
  </cols>
  <sheetData>
    <row r="1" spans="1:6" ht="15.75">
      <c r="A1" s="414" t="s">
        <v>309</v>
      </c>
      <c r="B1" s="414"/>
      <c r="C1" s="414"/>
      <c r="D1" s="414"/>
      <c r="E1" s="414"/>
      <c r="F1" s="414"/>
    </row>
    <row r="2" spans="1:6" ht="15.75">
      <c r="A2" s="414" t="s">
        <v>378</v>
      </c>
      <c r="B2" s="414"/>
      <c r="C2" s="414"/>
      <c r="D2" s="414"/>
      <c r="E2" s="414"/>
      <c r="F2" s="414"/>
    </row>
    <row r="3" spans="1:6" ht="12.75">
      <c r="A3" s="415" t="s">
        <v>310</v>
      </c>
      <c r="B3" s="415"/>
      <c r="C3" s="415"/>
      <c r="D3" s="415"/>
      <c r="E3" s="415"/>
      <c r="F3" s="415"/>
    </row>
    <row r="4" spans="1:6" ht="12.75" customHeight="1">
      <c r="A4" s="301" t="s">
        <v>95</v>
      </c>
      <c r="B4" s="302" t="s">
        <v>229</v>
      </c>
      <c r="C4" s="345" t="s">
        <v>311</v>
      </c>
      <c r="D4" s="303" t="s">
        <v>345</v>
      </c>
      <c r="E4" s="304" t="s">
        <v>346</v>
      </c>
      <c r="F4" s="305" t="s">
        <v>377</v>
      </c>
    </row>
    <row r="5" spans="1:6" ht="12.75">
      <c r="A5" s="306">
        <v>1</v>
      </c>
      <c r="B5" s="307">
        <v>2</v>
      </c>
      <c r="C5" s="301">
        <v>3</v>
      </c>
      <c r="D5" s="308">
        <v>4</v>
      </c>
      <c r="E5" s="308">
        <v>5</v>
      </c>
      <c r="F5" s="309"/>
    </row>
    <row r="6" spans="1:6" ht="12.75">
      <c r="A6" s="412" t="s">
        <v>312</v>
      </c>
      <c r="B6" s="413"/>
      <c r="C6" s="413"/>
      <c r="D6" s="413"/>
      <c r="E6" s="413"/>
      <c r="F6" s="413"/>
    </row>
    <row r="7" spans="1:6" ht="12.75" customHeight="1">
      <c r="A7" s="310" t="s">
        <v>36</v>
      </c>
      <c r="B7" s="311">
        <v>1</v>
      </c>
      <c r="C7" s="343">
        <v>522707</v>
      </c>
      <c r="D7" s="313">
        <f aca="true" t="shared" si="0" ref="D7:F11">C7*1.05</f>
        <v>548842.35</v>
      </c>
      <c r="E7" s="313">
        <f t="shared" si="0"/>
        <v>576284.4675</v>
      </c>
      <c r="F7" s="313">
        <f t="shared" si="0"/>
        <v>605098.6908750001</v>
      </c>
    </row>
    <row r="8" spans="1:6" ht="12.75" customHeight="1">
      <c r="A8" s="310" t="s">
        <v>42</v>
      </c>
      <c r="B8" s="311">
        <v>2</v>
      </c>
      <c r="C8" s="343">
        <v>2574</v>
      </c>
      <c r="D8" s="313">
        <f t="shared" si="0"/>
        <v>2702.7000000000003</v>
      </c>
      <c r="E8" s="313">
        <f t="shared" si="0"/>
        <v>2837.8350000000005</v>
      </c>
      <c r="F8" s="313">
        <f t="shared" si="0"/>
        <v>2979.7267500000007</v>
      </c>
    </row>
    <row r="9" spans="1:6" ht="12.75" customHeight="1">
      <c r="A9" s="310" t="s">
        <v>44</v>
      </c>
      <c r="B9" s="311">
        <v>3</v>
      </c>
      <c r="C9" s="343">
        <v>124665</v>
      </c>
      <c r="D9" s="313">
        <f t="shared" si="0"/>
        <v>130898.25</v>
      </c>
      <c r="E9" s="313">
        <f t="shared" si="0"/>
        <v>137443.1625</v>
      </c>
      <c r="F9" s="313">
        <f t="shared" si="0"/>
        <v>144315.32062500002</v>
      </c>
    </row>
    <row r="10" spans="1:6" ht="12.75" customHeight="1">
      <c r="A10" s="310" t="s">
        <v>50</v>
      </c>
      <c r="B10" s="311">
        <v>4</v>
      </c>
      <c r="C10" s="343"/>
      <c r="D10" s="313">
        <f t="shared" si="0"/>
        <v>0</v>
      </c>
      <c r="E10" s="313">
        <f t="shared" si="0"/>
        <v>0</v>
      </c>
      <c r="F10" s="313">
        <f t="shared" si="0"/>
        <v>0</v>
      </c>
    </row>
    <row r="11" spans="1:6" ht="12.75" customHeight="1">
      <c r="A11" s="310" t="s">
        <v>313</v>
      </c>
      <c r="B11" s="311">
        <v>5</v>
      </c>
      <c r="C11" s="343"/>
      <c r="D11" s="313">
        <f t="shared" si="0"/>
        <v>0</v>
      </c>
      <c r="E11" s="313">
        <f t="shared" si="0"/>
        <v>0</v>
      </c>
      <c r="F11" s="313">
        <f t="shared" si="0"/>
        <v>0</v>
      </c>
    </row>
    <row r="12" spans="1:6" ht="12.75" customHeight="1">
      <c r="A12" s="314" t="s">
        <v>314</v>
      </c>
      <c r="B12" s="315">
        <v>6</v>
      </c>
      <c r="C12" s="344">
        <f>SUM(C7:C11)</f>
        <v>649946</v>
      </c>
      <c r="D12" s="316">
        <f>SUM(D7:D11)</f>
        <v>682443.2999999999</v>
      </c>
      <c r="E12" s="317">
        <f>SUM(E7:E11)</f>
        <v>716565.465</v>
      </c>
      <c r="F12" s="317">
        <f>SUM(F7:F11)</f>
        <v>752393.7382500002</v>
      </c>
    </row>
    <row r="13" spans="1:6" ht="12.75" customHeight="1">
      <c r="A13" s="310" t="s">
        <v>3</v>
      </c>
      <c r="B13" s="311">
        <v>7</v>
      </c>
      <c r="C13" s="343">
        <v>272798</v>
      </c>
      <c r="D13" s="313">
        <f>C13*1.0505</f>
        <v>286574.299</v>
      </c>
      <c r="E13" s="313">
        <f>D13*1.0505</f>
        <v>301046.3010995</v>
      </c>
      <c r="F13" s="313">
        <f>E13*1.0505</f>
        <v>316249.1393050247</v>
      </c>
    </row>
    <row r="14" spans="1:6" ht="12.75" customHeight="1">
      <c r="A14" s="310" t="s">
        <v>73</v>
      </c>
      <c r="B14" s="311">
        <v>8</v>
      </c>
      <c r="C14" s="343">
        <v>58177</v>
      </c>
      <c r="D14" s="313">
        <f aca="true" t="shared" si="1" ref="D14:F20">C14*1.0505</f>
        <v>61114.9385</v>
      </c>
      <c r="E14" s="313">
        <f t="shared" si="1"/>
        <v>64201.24289425</v>
      </c>
      <c r="F14" s="313">
        <f t="shared" si="1"/>
        <v>67443.40566040963</v>
      </c>
    </row>
    <row r="15" spans="1:6" ht="12.75" customHeight="1">
      <c r="A15" s="310" t="s">
        <v>0</v>
      </c>
      <c r="B15" s="311">
        <v>9</v>
      </c>
      <c r="C15" s="343">
        <v>212405</v>
      </c>
      <c r="D15" s="313">
        <f t="shared" si="1"/>
        <v>223131.45249999998</v>
      </c>
      <c r="E15" s="313">
        <f t="shared" si="1"/>
        <v>234399.59085125</v>
      </c>
      <c r="F15" s="313">
        <f t="shared" si="1"/>
        <v>246236.7701892381</v>
      </c>
    </row>
    <row r="16" spans="1:6" ht="12.75" customHeight="1">
      <c r="A16" s="310" t="s">
        <v>81</v>
      </c>
      <c r="B16" s="311">
        <v>10</v>
      </c>
      <c r="C16" s="343">
        <v>24584</v>
      </c>
      <c r="D16" s="313">
        <f t="shared" si="1"/>
        <v>25825.492</v>
      </c>
      <c r="E16" s="313">
        <f t="shared" si="1"/>
        <v>27129.679345999997</v>
      </c>
      <c r="F16" s="313">
        <f t="shared" si="1"/>
        <v>28499.728152972995</v>
      </c>
    </row>
    <row r="17" spans="1:6" ht="12.75" customHeight="1">
      <c r="A17" s="310" t="s">
        <v>82</v>
      </c>
      <c r="B17" s="311">
        <v>11</v>
      </c>
      <c r="C17" s="343">
        <f>C18+C19+C20</f>
        <v>179895</v>
      </c>
      <c r="D17" s="313">
        <f t="shared" si="1"/>
        <v>188979.6975</v>
      </c>
      <c r="E17" s="313">
        <f t="shared" si="1"/>
        <v>198523.17222375</v>
      </c>
      <c r="F17" s="313">
        <f t="shared" si="1"/>
        <v>208548.59242104937</v>
      </c>
    </row>
    <row r="18" spans="1:6" ht="12.75" customHeight="1">
      <c r="A18" s="310" t="s">
        <v>83</v>
      </c>
      <c r="B18" s="311">
        <v>12</v>
      </c>
      <c r="C18" s="343">
        <v>167136</v>
      </c>
      <c r="D18" s="313">
        <f t="shared" si="1"/>
        <v>175576.368</v>
      </c>
      <c r="E18" s="313">
        <f t="shared" si="1"/>
        <v>184442.97458399998</v>
      </c>
      <c r="F18" s="313">
        <f t="shared" si="1"/>
        <v>193757.344800492</v>
      </c>
    </row>
    <row r="19" spans="1:6" ht="12.75" customHeight="1">
      <c r="A19" s="310" t="s">
        <v>85</v>
      </c>
      <c r="B19" s="311">
        <v>13</v>
      </c>
      <c r="C19" s="343">
        <v>7759</v>
      </c>
      <c r="D19" s="313">
        <f t="shared" si="1"/>
        <v>8150.8295</v>
      </c>
      <c r="E19" s="313">
        <f t="shared" si="1"/>
        <v>8562.446389749999</v>
      </c>
      <c r="F19" s="313">
        <f t="shared" si="1"/>
        <v>8994.849932432375</v>
      </c>
    </row>
    <row r="20" spans="1:6" ht="12.75" customHeight="1">
      <c r="A20" s="310" t="s">
        <v>88</v>
      </c>
      <c r="B20" s="311">
        <v>14</v>
      </c>
      <c r="C20" s="343">
        <v>5000</v>
      </c>
      <c r="D20" s="313">
        <f t="shared" si="1"/>
        <v>5252.5</v>
      </c>
      <c r="E20" s="313">
        <f t="shared" si="1"/>
        <v>5517.75125</v>
      </c>
      <c r="F20" s="313">
        <f t="shared" si="1"/>
        <v>5796.397688125</v>
      </c>
    </row>
    <row r="21" spans="1:6" ht="12.75" customHeight="1">
      <c r="A21" s="314" t="s">
        <v>315</v>
      </c>
      <c r="B21" s="315">
        <v>15</v>
      </c>
      <c r="C21" s="344">
        <f>C13+C14+C15+C16+C17</f>
        <v>747859</v>
      </c>
      <c r="D21" s="344">
        <f>D13+D14+D15+D16+D17</f>
        <v>785625.8794999999</v>
      </c>
      <c r="E21" s="317">
        <f>SUM(E13:E17)</f>
        <v>825299.98641475</v>
      </c>
      <c r="F21" s="317">
        <f>SUM(F13:F17)</f>
        <v>866977.6357286948</v>
      </c>
    </row>
    <row r="22" spans="1:6" ht="12.75">
      <c r="A22" s="412" t="s">
        <v>316</v>
      </c>
      <c r="B22" s="413"/>
      <c r="C22" s="413"/>
      <c r="D22" s="413"/>
      <c r="E22" s="413"/>
      <c r="F22" s="413"/>
    </row>
    <row r="23" spans="1:6" ht="12.75" customHeight="1">
      <c r="A23" s="310" t="s">
        <v>37</v>
      </c>
      <c r="B23" s="318" t="s">
        <v>317</v>
      </c>
      <c r="C23" s="339">
        <v>136684</v>
      </c>
      <c r="D23" s="309">
        <f aca="true" t="shared" si="2" ref="D23:F26">C23*1.05</f>
        <v>143518.2</v>
      </c>
      <c r="E23" s="309">
        <f t="shared" si="2"/>
        <v>150694.11000000002</v>
      </c>
      <c r="F23" s="309">
        <f t="shared" si="2"/>
        <v>158228.81550000003</v>
      </c>
    </row>
    <row r="24" spans="1:6" ht="12.75" customHeight="1">
      <c r="A24" s="310" t="s">
        <v>388</v>
      </c>
      <c r="B24" s="318" t="s">
        <v>318</v>
      </c>
      <c r="C24" s="340">
        <v>151233</v>
      </c>
      <c r="D24" s="309">
        <f t="shared" si="2"/>
        <v>158794.65</v>
      </c>
      <c r="E24" s="309">
        <f t="shared" si="2"/>
        <v>166734.3825</v>
      </c>
      <c r="F24" s="309">
        <f t="shared" si="2"/>
        <v>175071.101625</v>
      </c>
    </row>
    <row r="25" spans="1:6" ht="12.75" customHeight="1">
      <c r="A25" s="310" t="s">
        <v>54</v>
      </c>
      <c r="B25" s="318" t="s">
        <v>319</v>
      </c>
      <c r="C25" s="340"/>
      <c r="D25" s="309">
        <f t="shared" si="2"/>
        <v>0</v>
      </c>
      <c r="E25" s="309">
        <f t="shared" si="2"/>
        <v>0</v>
      </c>
      <c r="F25" s="309">
        <f t="shared" si="2"/>
        <v>0</v>
      </c>
    </row>
    <row r="26" spans="1:6" ht="12.75" customHeight="1">
      <c r="A26" s="310" t="s">
        <v>60</v>
      </c>
      <c r="B26" s="318" t="s">
        <v>320</v>
      </c>
      <c r="C26" s="340">
        <v>307087</v>
      </c>
      <c r="D26" s="309">
        <f t="shared" si="2"/>
        <v>322441.35000000003</v>
      </c>
      <c r="E26" s="309">
        <f t="shared" si="2"/>
        <v>338563.41750000004</v>
      </c>
      <c r="F26" s="309">
        <f t="shared" si="2"/>
        <v>355491.58837500005</v>
      </c>
    </row>
    <row r="27" spans="1:6" ht="12.75" customHeight="1">
      <c r="A27" s="314" t="s">
        <v>321</v>
      </c>
      <c r="B27" s="318" t="s">
        <v>322</v>
      </c>
      <c r="C27" s="341">
        <f>SUM(C23:C26)</f>
        <v>595004</v>
      </c>
      <c r="D27" s="319">
        <f>SUM(D24:D26)</f>
        <v>481236</v>
      </c>
      <c r="E27" s="320">
        <f>SUM(E24:E26)</f>
        <v>505297.80000000005</v>
      </c>
      <c r="F27" s="317">
        <f>SUM(F24:F26)</f>
        <v>530562.6900000001</v>
      </c>
    </row>
    <row r="28" spans="1:6" ht="12.75" customHeight="1">
      <c r="A28" s="310" t="s">
        <v>323</v>
      </c>
      <c r="B28" s="318" t="s">
        <v>324</v>
      </c>
      <c r="C28" s="340">
        <v>2153</v>
      </c>
      <c r="D28" s="309">
        <f aca="true" t="shared" si="3" ref="D28:F31">C28*1.05</f>
        <v>2260.65</v>
      </c>
      <c r="E28" s="309">
        <f t="shared" si="3"/>
        <v>2373.6825000000003</v>
      </c>
      <c r="F28" s="309">
        <f t="shared" si="3"/>
        <v>2492.3666250000006</v>
      </c>
    </row>
    <row r="29" spans="1:6" ht="12.75" customHeight="1">
      <c r="A29" s="310" t="s">
        <v>325</v>
      </c>
      <c r="B29" s="318" t="s">
        <v>326</v>
      </c>
      <c r="C29" s="340"/>
      <c r="D29" s="309">
        <f t="shared" si="3"/>
        <v>0</v>
      </c>
      <c r="E29" s="309">
        <f t="shared" si="3"/>
        <v>0</v>
      </c>
      <c r="F29" s="309">
        <f t="shared" si="3"/>
        <v>0</v>
      </c>
    </row>
    <row r="30" spans="1:6" ht="12.75" customHeight="1">
      <c r="A30" s="310" t="s">
        <v>90</v>
      </c>
      <c r="B30" s="318" t="s">
        <v>327</v>
      </c>
      <c r="C30" s="340">
        <v>278964</v>
      </c>
      <c r="D30" s="309">
        <f t="shared" si="3"/>
        <v>292912.2</v>
      </c>
      <c r="E30" s="309">
        <f t="shared" si="3"/>
        <v>307557.81</v>
      </c>
      <c r="F30" s="309">
        <f t="shared" si="3"/>
        <v>322935.70050000004</v>
      </c>
    </row>
    <row r="31" spans="1:6" ht="12.75" customHeight="1">
      <c r="A31" s="310" t="s">
        <v>328</v>
      </c>
      <c r="B31" s="318" t="s">
        <v>329</v>
      </c>
      <c r="C31" s="340">
        <v>278964</v>
      </c>
      <c r="D31" s="309">
        <f t="shared" si="3"/>
        <v>292912.2</v>
      </c>
      <c r="E31" s="309">
        <f t="shared" si="3"/>
        <v>307557.81</v>
      </c>
      <c r="F31" s="309">
        <f t="shared" si="3"/>
        <v>322935.70050000004</v>
      </c>
    </row>
    <row r="32" spans="1:6" ht="12.75" customHeight="1">
      <c r="A32" s="310" t="s">
        <v>91</v>
      </c>
      <c r="B32" s="318" t="s">
        <v>330</v>
      </c>
      <c r="C32" s="340"/>
      <c r="D32" s="309"/>
      <c r="E32" s="309"/>
      <c r="F32" s="309"/>
    </row>
    <row r="33" spans="1:6" ht="12.75" customHeight="1">
      <c r="A33" s="310" t="s">
        <v>331</v>
      </c>
      <c r="B33" s="318" t="s">
        <v>332</v>
      </c>
      <c r="C33" s="340"/>
      <c r="D33" s="309"/>
      <c r="E33" s="309"/>
      <c r="F33" s="309"/>
    </row>
    <row r="34" spans="1:6" ht="12.75" customHeight="1">
      <c r="A34" s="310" t="s">
        <v>333</v>
      </c>
      <c r="B34" s="318" t="s">
        <v>334</v>
      </c>
      <c r="C34" s="340"/>
      <c r="D34" s="309"/>
      <c r="E34" s="309"/>
      <c r="F34" s="309"/>
    </row>
    <row r="35" spans="1:6" ht="12.75" customHeight="1">
      <c r="A35" s="310" t="s">
        <v>335</v>
      </c>
      <c r="B35" s="318" t="s">
        <v>336</v>
      </c>
      <c r="C35" s="340"/>
      <c r="D35" s="309"/>
      <c r="E35" s="309"/>
      <c r="F35" s="309"/>
    </row>
    <row r="36" spans="1:6" ht="12.75" customHeight="1">
      <c r="A36" s="310" t="s">
        <v>337</v>
      </c>
      <c r="B36" s="318" t="s">
        <v>338</v>
      </c>
      <c r="C36" s="340">
        <v>313887</v>
      </c>
      <c r="D36" s="309">
        <f>C36*1.05</f>
        <v>329581.35000000003</v>
      </c>
      <c r="E36" s="309">
        <f>D36*1.05</f>
        <v>346060.41750000004</v>
      </c>
      <c r="F36" s="309">
        <f>E36*1.05</f>
        <v>363363.4383750001</v>
      </c>
    </row>
    <row r="37" spans="1:6" ht="13.5" customHeight="1">
      <c r="A37" s="314" t="s">
        <v>339</v>
      </c>
      <c r="B37" s="318" t="s">
        <v>340</v>
      </c>
      <c r="C37" s="341">
        <f>C28+C29+C30+C34+C36</f>
        <v>595004</v>
      </c>
      <c r="D37" s="321">
        <f>D28+D29+D30+D34</f>
        <v>295172.85000000003</v>
      </c>
      <c r="E37" s="321">
        <f>E28+E29+E30+E34</f>
        <v>309931.4925</v>
      </c>
      <c r="F37" s="317">
        <f>SUM(F28:F36)</f>
        <v>1011727.2060000002</v>
      </c>
    </row>
    <row r="38" spans="1:6" ht="13.5" customHeight="1">
      <c r="A38" s="314" t="s">
        <v>341</v>
      </c>
      <c r="B38" s="318" t="s">
        <v>342</v>
      </c>
      <c r="C38" s="342">
        <f>C12+C27</f>
        <v>1244950</v>
      </c>
      <c r="D38" s="312">
        <f>D12+D27</f>
        <v>1163679.2999999998</v>
      </c>
      <c r="E38" s="312">
        <f>E12+E27</f>
        <v>1221863.2650000001</v>
      </c>
      <c r="F38" s="309">
        <f>F12+F27</f>
        <v>1282956.4282500003</v>
      </c>
    </row>
    <row r="39" spans="1:6" ht="12.75" customHeight="1">
      <c r="A39" s="314" t="s">
        <v>343</v>
      </c>
      <c r="B39" s="318" t="s">
        <v>344</v>
      </c>
      <c r="C39" s="342">
        <f>C21+C37</f>
        <v>1342863</v>
      </c>
      <c r="D39" s="312">
        <f>D21+D37</f>
        <v>1080798.7295</v>
      </c>
      <c r="E39" s="312">
        <f>E21+E37</f>
        <v>1135231.47891475</v>
      </c>
      <c r="F39" s="309">
        <f>F21+F37</f>
        <v>1878704.8417286952</v>
      </c>
    </row>
  </sheetData>
  <sheetProtection/>
  <mergeCells count="5">
    <mergeCell ref="A22:F22"/>
    <mergeCell ref="A1:F1"/>
    <mergeCell ref="A2:F2"/>
    <mergeCell ref="A3:F3"/>
    <mergeCell ref="A6:F6"/>
  </mergeCells>
  <printOptions/>
  <pageMargins left="0.7" right="0.7" top="0.75" bottom="0.75" header="0.3" footer="0.3"/>
  <pageSetup horizontalDpi="600" verticalDpi="600" orientation="portrait" paperSize="9" scale="69" r:id="rId1"/>
  <headerFooter alignWithMargins="0">
    <oddHeader>&amp;L15.melléklet a 1/2016. (II.19.) önk.rendelethez, ezer Ft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48" sqref="B48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Document" dvAspect="DVASPECT_ICON" shapeId="50471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85" workbookViewId="0" topLeftCell="A1">
      <selection activeCell="K10" sqref="K10"/>
    </sheetView>
  </sheetViews>
  <sheetFormatPr defaultColWidth="9.140625" defaultRowHeight="12.75"/>
  <cols>
    <col min="1" max="1" width="7.7109375" style="15" customWidth="1"/>
    <col min="2" max="2" width="6.7109375" style="15" customWidth="1"/>
    <col min="3" max="3" width="7.00390625" style="15" customWidth="1"/>
    <col min="4" max="4" width="38.421875" style="12" customWidth="1"/>
    <col min="5" max="5" width="13.421875" style="16" customWidth="1"/>
    <col min="6" max="6" width="15.28125" style="16" customWidth="1"/>
    <col min="7" max="7" width="10.57421875" style="16" customWidth="1"/>
    <col min="8" max="8" width="15.00390625" style="16" customWidth="1"/>
    <col min="9" max="9" width="13.421875" style="16" customWidth="1"/>
    <col min="10" max="10" width="15.28125" style="16" customWidth="1"/>
    <col min="11" max="11" width="10.57421875" style="16" customWidth="1"/>
    <col min="12" max="12" width="15.00390625" style="16" customWidth="1"/>
  </cols>
  <sheetData>
    <row r="1" spans="1:12" ht="19.5" customHeight="1">
      <c r="A1" s="346" t="s">
        <v>347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</row>
    <row r="2" spans="1:12" ht="24.75" customHeight="1">
      <c r="A2" s="347" t="s">
        <v>22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</row>
    <row r="3" spans="1:12" s="8" customFormat="1" ht="78.75">
      <c r="A3" s="22" t="s">
        <v>18</v>
      </c>
      <c r="B3" s="22" t="s">
        <v>19</v>
      </c>
      <c r="C3" s="22" t="s">
        <v>16</v>
      </c>
      <c r="D3" s="22" t="s">
        <v>17</v>
      </c>
      <c r="E3" s="33" t="s">
        <v>177</v>
      </c>
      <c r="F3" s="33" t="s">
        <v>178</v>
      </c>
      <c r="G3" s="33" t="s">
        <v>179</v>
      </c>
      <c r="H3" s="33" t="s">
        <v>2</v>
      </c>
      <c r="I3" s="33" t="s">
        <v>348</v>
      </c>
      <c r="J3" s="33" t="s">
        <v>349</v>
      </c>
      <c r="K3" s="33" t="s">
        <v>350</v>
      </c>
      <c r="L3" s="33" t="s">
        <v>2</v>
      </c>
    </row>
    <row r="4" spans="1:12" s="9" customFormat="1" ht="31.5">
      <c r="A4" s="29" t="s">
        <v>6</v>
      </c>
      <c r="B4" s="29" t="s">
        <v>35</v>
      </c>
      <c r="C4" s="30"/>
      <c r="D4" s="31" t="s">
        <v>36</v>
      </c>
      <c r="E4" s="32">
        <f aca="true" t="shared" si="0" ref="E4:L4">SUM(E5:E11)</f>
        <v>355357</v>
      </c>
      <c r="F4" s="32">
        <f t="shared" si="0"/>
        <v>0</v>
      </c>
      <c r="G4" s="32">
        <f t="shared" si="0"/>
        <v>0</v>
      </c>
      <c r="H4" s="32">
        <f t="shared" si="0"/>
        <v>355357</v>
      </c>
      <c r="I4" s="32">
        <f t="shared" si="0"/>
        <v>374163</v>
      </c>
      <c r="J4" s="32">
        <f t="shared" si="0"/>
        <v>148544</v>
      </c>
      <c r="K4" s="32">
        <f t="shared" si="0"/>
        <v>0</v>
      </c>
      <c r="L4" s="32">
        <f t="shared" si="0"/>
        <v>522707</v>
      </c>
    </row>
    <row r="5" spans="1:12" ht="24" customHeight="1">
      <c r="A5" s="23"/>
      <c r="B5" s="23"/>
      <c r="C5" s="24" t="s">
        <v>29</v>
      </c>
      <c r="D5" s="25" t="s">
        <v>24</v>
      </c>
      <c r="E5" s="53">
        <v>146764</v>
      </c>
      <c r="F5" s="53"/>
      <c r="G5" s="53"/>
      <c r="H5" s="53">
        <f aca="true" t="shared" si="1" ref="H5:H19">SUM(E5:G5)</f>
        <v>146764</v>
      </c>
      <c r="I5" s="53">
        <v>137783</v>
      </c>
      <c r="J5" s="53"/>
      <c r="K5" s="53"/>
      <c r="L5" s="53">
        <f aca="true" t="shared" si="2" ref="L5:L14">SUM(I5:K5)</f>
        <v>137783</v>
      </c>
    </row>
    <row r="6" spans="1:12" ht="33" customHeight="1">
      <c r="A6" s="23"/>
      <c r="B6" s="23"/>
      <c r="C6" s="24" t="s">
        <v>30</v>
      </c>
      <c r="D6" s="25" t="s">
        <v>25</v>
      </c>
      <c r="E6" s="53">
        <v>71818</v>
      </c>
      <c r="F6" s="53"/>
      <c r="G6" s="53"/>
      <c r="H6" s="53">
        <f t="shared" si="1"/>
        <v>71818</v>
      </c>
      <c r="I6" s="53">
        <v>75943</v>
      </c>
      <c r="J6" s="53"/>
      <c r="K6" s="53"/>
      <c r="L6" s="53">
        <f t="shared" si="2"/>
        <v>75943</v>
      </c>
    </row>
    <row r="7" spans="1:12" ht="24.75" customHeight="1">
      <c r="A7" s="23"/>
      <c r="B7" s="23"/>
      <c r="C7" s="24" t="s">
        <v>31</v>
      </c>
      <c r="D7" s="25" t="s">
        <v>26</v>
      </c>
      <c r="E7" s="53">
        <v>58818</v>
      </c>
      <c r="F7" s="53"/>
      <c r="G7" s="53"/>
      <c r="H7" s="53">
        <f t="shared" si="1"/>
        <v>58818</v>
      </c>
      <c r="I7" s="53">
        <v>84418</v>
      </c>
      <c r="J7" s="53"/>
      <c r="K7" s="53"/>
      <c r="L7" s="53">
        <f t="shared" si="2"/>
        <v>84418</v>
      </c>
    </row>
    <row r="8" spans="1:12" ht="23.25" customHeight="1">
      <c r="A8" s="23"/>
      <c r="B8" s="23"/>
      <c r="C8" s="24" t="s">
        <v>32</v>
      </c>
      <c r="D8" s="25" t="s">
        <v>27</v>
      </c>
      <c r="E8" s="53">
        <v>5986</v>
      </c>
      <c r="F8" s="74"/>
      <c r="G8" s="74"/>
      <c r="H8" s="53">
        <f t="shared" si="1"/>
        <v>5986</v>
      </c>
      <c r="I8" s="53">
        <v>5920</v>
      </c>
      <c r="J8" s="74"/>
      <c r="K8" s="74"/>
      <c r="L8" s="53">
        <f t="shared" si="2"/>
        <v>5920</v>
      </c>
    </row>
    <row r="9" spans="1:12" ht="27" customHeight="1">
      <c r="A9" s="23"/>
      <c r="B9" s="23"/>
      <c r="C9" s="24" t="s">
        <v>33</v>
      </c>
      <c r="D9" s="25" t="s">
        <v>23</v>
      </c>
      <c r="E9" s="126">
        <v>0</v>
      </c>
      <c r="F9" s="54"/>
      <c r="G9" s="54"/>
      <c r="H9" s="53">
        <f t="shared" si="1"/>
        <v>0</v>
      </c>
      <c r="I9" s="126">
        <v>0</v>
      </c>
      <c r="J9" s="54"/>
      <c r="K9" s="54"/>
      <c r="L9" s="53">
        <f t="shared" si="2"/>
        <v>0</v>
      </c>
    </row>
    <row r="10" spans="1:12" ht="33" customHeight="1">
      <c r="A10" s="23"/>
      <c r="B10" s="23"/>
      <c r="C10" s="24" t="s">
        <v>34</v>
      </c>
      <c r="D10" s="25" t="s">
        <v>28</v>
      </c>
      <c r="E10" s="53">
        <v>68971</v>
      </c>
      <c r="F10" s="53"/>
      <c r="G10" s="53"/>
      <c r="H10" s="53">
        <f t="shared" si="1"/>
        <v>68971</v>
      </c>
      <c r="I10" s="53">
        <v>67099</v>
      </c>
      <c r="J10" s="53"/>
      <c r="K10" s="53"/>
      <c r="L10" s="53">
        <f t="shared" si="2"/>
        <v>67099</v>
      </c>
    </row>
    <row r="11" spans="1:12" ht="27.75" customHeight="1">
      <c r="A11" s="23"/>
      <c r="B11" s="23"/>
      <c r="C11" s="24" t="s">
        <v>68</v>
      </c>
      <c r="D11" s="25" t="s">
        <v>69</v>
      </c>
      <c r="E11" s="53">
        <v>3000</v>
      </c>
      <c r="F11" s="53"/>
      <c r="G11" s="53"/>
      <c r="H11" s="53">
        <f t="shared" si="1"/>
        <v>3000</v>
      </c>
      <c r="I11" s="53">
        <v>3000</v>
      </c>
      <c r="J11" s="53">
        <v>148544</v>
      </c>
      <c r="K11" s="53"/>
      <c r="L11" s="53">
        <f t="shared" si="2"/>
        <v>151544</v>
      </c>
    </row>
    <row r="12" spans="1:12" s="11" customFormat="1" ht="31.5">
      <c r="A12" s="29" t="s">
        <v>7</v>
      </c>
      <c r="B12" s="29" t="s">
        <v>38</v>
      </c>
      <c r="C12" s="30"/>
      <c r="D12" s="31" t="s">
        <v>37</v>
      </c>
      <c r="E12" s="32">
        <f>E13+E14</f>
        <v>0</v>
      </c>
      <c r="F12" s="32">
        <f>F13+F14</f>
        <v>61725</v>
      </c>
      <c r="G12" s="32">
        <f>G13+G14</f>
        <v>0</v>
      </c>
      <c r="H12" s="32">
        <f t="shared" si="1"/>
        <v>61725</v>
      </c>
      <c r="I12" s="32">
        <f>I13+I14</f>
        <v>0</v>
      </c>
      <c r="J12" s="32">
        <f>J13+J14</f>
        <v>136684</v>
      </c>
      <c r="K12" s="32">
        <f>K13+K14</f>
        <v>0</v>
      </c>
      <c r="L12" s="32">
        <f t="shared" si="2"/>
        <v>136684</v>
      </c>
    </row>
    <row r="13" spans="1:12" ht="25.5">
      <c r="A13" s="23"/>
      <c r="B13" s="23"/>
      <c r="C13" s="24" t="s">
        <v>39</v>
      </c>
      <c r="D13" s="25" t="s">
        <v>40</v>
      </c>
      <c r="E13" s="35">
        <v>0</v>
      </c>
      <c r="F13" s="35">
        <v>0</v>
      </c>
      <c r="G13" s="35">
        <v>0</v>
      </c>
      <c r="H13" s="34">
        <f t="shared" si="1"/>
        <v>0</v>
      </c>
      <c r="I13" s="35">
        <v>0</v>
      </c>
      <c r="J13" s="35">
        <v>0</v>
      </c>
      <c r="K13" s="35">
        <v>0</v>
      </c>
      <c r="L13" s="34">
        <f t="shared" si="2"/>
        <v>0</v>
      </c>
    </row>
    <row r="14" spans="1:12" s="44" customFormat="1" ht="25.5">
      <c r="A14" s="23"/>
      <c r="B14" s="23"/>
      <c r="C14" s="24" t="s">
        <v>70</v>
      </c>
      <c r="D14" s="25" t="s">
        <v>71</v>
      </c>
      <c r="E14" s="338">
        <v>0</v>
      </c>
      <c r="F14" s="338">
        <v>61725</v>
      </c>
      <c r="G14" s="338"/>
      <c r="H14" s="53">
        <f t="shared" si="1"/>
        <v>61725</v>
      </c>
      <c r="I14" s="338">
        <v>0</v>
      </c>
      <c r="J14" s="338">
        <v>136684</v>
      </c>
      <c r="K14" s="338"/>
      <c r="L14" s="53">
        <f t="shared" si="2"/>
        <v>136684</v>
      </c>
    </row>
    <row r="15" spans="1:12" s="11" customFormat="1" ht="15.75">
      <c r="A15" s="29" t="s">
        <v>8</v>
      </c>
      <c r="B15" s="29" t="s">
        <v>41</v>
      </c>
      <c r="C15" s="30"/>
      <c r="D15" s="31" t="s">
        <v>42</v>
      </c>
      <c r="E15" s="32">
        <f>E18+E20+E24+E17</f>
        <v>144342</v>
      </c>
      <c r="F15" s="32">
        <v>0</v>
      </c>
      <c r="G15" s="32">
        <v>0</v>
      </c>
      <c r="H15" s="32">
        <f>SUM(E15:G15)</f>
        <v>144342</v>
      </c>
      <c r="I15" s="32">
        <f>I18+I20+I24+I17</f>
        <v>153807</v>
      </c>
      <c r="J15" s="32">
        <v>0</v>
      </c>
      <c r="K15" s="32">
        <v>0</v>
      </c>
      <c r="L15" s="32">
        <f>SUM(I15:K15)</f>
        <v>153807</v>
      </c>
    </row>
    <row r="16" spans="1:12" s="11" customFormat="1" ht="15.75">
      <c r="A16" s="61"/>
      <c r="B16" s="61"/>
      <c r="C16" s="27" t="s">
        <v>113</v>
      </c>
      <c r="D16" s="28" t="s">
        <v>114</v>
      </c>
      <c r="E16" s="51">
        <f>E17</f>
        <v>24</v>
      </c>
      <c r="F16" s="51">
        <f>F17</f>
        <v>0</v>
      </c>
      <c r="G16" s="51">
        <f>G17</f>
        <v>0</v>
      </c>
      <c r="H16" s="51">
        <f t="shared" si="1"/>
        <v>24</v>
      </c>
      <c r="I16" s="51">
        <f>I17</f>
        <v>0</v>
      </c>
      <c r="J16" s="51">
        <f>J17</f>
        <v>0</v>
      </c>
      <c r="K16" s="51">
        <f>K17</f>
        <v>0</v>
      </c>
      <c r="L16" s="51">
        <f>SUM(I16:K16)</f>
        <v>0</v>
      </c>
    </row>
    <row r="17" spans="1:12" s="9" customFormat="1" ht="25.5">
      <c r="A17" s="75"/>
      <c r="B17" s="75"/>
      <c r="C17" s="24" t="s">
        <v>116</v>
      </c>
      <c r="D17" s="25" t="s">
        <v>115</v>
      </c>
      <c r="E17" s="53">
        <v>24</v>
      </c>
      <c r="F17" s="53"/>
      <c r="G17" s="53"/>
      <c r="H17" s="53">
        <f t="shared" si="1"/>
        <v>24</v>
      </c>
      <c r="I17" s="53"/>
      <c r="J17" s="53"/>
      <c r="K17" s="53"/>
      <c r="L17" s="53">
        <f>SUM(I17:K17)</f>
        <v>0</v>
      </c>
    </row>
    <row r="18" spans="1:12" s="11" customFormat="1" ht="15.75">
      <c r="A18" s="26"/>
      <c r="B18" s="26"/>
      <c r="C18" s="27" t="s">
        <v>61</v>
      </c>
      <c r="D18" s="28" t="s">
        <v>62</v>
      </c>
      <c r="E18" s="51">
        <f>E19</f>
        <v>17466</v>
      </c>
      <c r="F18" s="51">
        <f>F19</f>
        <v>0</v>
      </c>
      <c r="G18" s="51">
        <f>G19</f>
        <v>0</v>
      </c>
      <c r="H18" s="51">
        <f t="shared" si="1"/>
        <v>17466</v>
      </c>
      <c r="I18" s="51">
        <f>I19</f>
        <v>16974</v>
      </c>
      <c r="J18" s="51">
        <f>J19</f>
        <v>0</v>
      </c>
      <c r="K18" s="51">
        <f>K19</f>
        <v>0</v>
      </c>
      <c r="L18" s="51">
        <f>SUM(I18:K18)</f>
        <v>16974</v>
      </c>
    </row>
    <row r="19" spans="1:12" s="11" customFormat="1" ht="15.75">
      <c r="A19" s="26"/>
      <c r="B19" s="26"/>
      <c r="C19" s="27"/>
      <c r="D19" s="25" t="s">
        <v>63</v>
      </c>
      <c r="E19" s="53">
        <v>17466</v>
      </c>
      <c r="F19" s="51"/>
      <c r="G19" s="51"/>
      <c r="H19" s="53">
        <f t="shared" si="1"/>
        <v>17466</v>
      </c>
      <c r="I19" s="53">
        <v>16974</v>
      </c>
      <c r="J19" s="51"/>
      <c r="K19" s="51"/>
      <c r="L19" s="53">
        <f>SUM(I19:K19)</f>
        <v>16974</v>
      </c>
    </row>
    <row r="20" spans="1:12" s="11" customFormat="1" ht="15.75">
      <c r="A20" s="26"/>
      <c r="B20" s="26"/>
      <c r="C20" s="27" t="s">
        <v>64</v>
      </c>
      <c r="D20" s="28" t="s">
        <v>104</v>
      </c>
      <c r="E20" s="51">
        <f>E21+E22+E23</f>
        <v>125044</v>
      </c>
      <c r="F20" s="51">
        <f>F21+F23</f>
        <v>0</v>
      </c>
      <c r="G20" s="51">
        <f>G21+G23</f>
        <v>0</v>
      </c>
      <c r="H20" s="51">
        <f>H21+H22+H23</f>
        <v>125044</v>
      </c>
      <c r="I20" s="51">
        <f>I21+I22+I23</f>
        <v>126382</v>
      </c>
      <c r="J20" s="51">
        <f>J21+J23</f>
        <v>0</v>
      </c>
      <c r="K20" s="51">
        <f>K21+K23</f>
        <v>0</v>
      </c>
      <c r="L20" s="51">
        <f>L21+L22+L23</f>
        <v>126382</v>
      </c>
    </row>
    <row r="21" spans="1:12" s="11" customFormat="1" ht="15.75">
      <c r="A21" s="26"/>
      <c r="B21" s="26"/>
      <c r="C21" s="27"/>
      <c r="D21" s="25" t="s">
        <v>4</v>
      </c>
      <c r="E21" s="53">
        <v>109772</v>
      </c>
      <c r="F21" s="51"/>
      <c r="G21" s="51"/>
      <c r="H21" s="53">
        <f aca="true" t="shared" si="3" ref="H21:H29">SUM(E21:G21)</f>
        <v>109772</v>
      </c>
      <c r="I21" s="53">
        <v>113040</v>
      </c>
      <c r="J21" s="51"/>
      <c r="K21" s="51"/>
      <c r="L21" s="53">
        <f aca="true" t="shared" si="4" ref="L21:L26">SUM(I21:K21)</f>
        <v>113040</v>
      </c>
    </row>
    <row r="22" spans="1:12" s="11" customFormat="1" ht="15.75">
      <c r="A22" s="26"/>
      <c r="B22" s="26"/>
      <c r="C22" s="27"/>
      <c r="D22" s="25" t="s">
        <v>117</v>
      </c>
      <c r="E22" s="53">
        <v>789</v>
      </c>
      <c r="F22" s="51"/>
      <c r="G22" s="51"/>
      <c r="H22" s="53">
        <f t="shared" si="3"/>
        <v>789</v>
      </c>
      <c r="I22" s="53">
        <v>455</v>
      </c>
      <c r="J22" s="51"/>
      <c r="K22" s="51"/>
      <c r="L22" s="53">
        <f t="shared" si="4"/>
        <v>455</v>
      </c>
    </row>
    <row r="23" spans="1:12" s="3" customFormat="1" ht="12.75">
      <c r="A23" s="26"/>
      <c r="B23" s="26"/>
      <c r="C23" s="24" t="s">
        <v>112</v>
      </c>
      <c r="D23" s="25" t="s">
        <v>5</v>
      </c>
      <c r="E23" s="53">
        <v>14483</v>
      </c>
      <c r="F23" s="51"/>
      <c r="G23" s="51"/>
      <c r="H23" s="53">
        <f t="shared" si="3"/>
        <v>14483</v>
      </c>
      <c r="I23" s="53">
        <v>12887</v>
      </c>
      <c r="J23" s="51"/>
      <c r="K23" s="51"/>
      <c r="L23" s="53">
        <f t="shared" si="4"/>
        <v>12887</v>
      </c>
    </row>
    <row r="24" spans="1:12" s="11" customFormat="1" ht="15.75">
      <c r="A24" s="26"/>
      <c r="B24" s="26"/>
      <c r="C24" s="27" t="s">
        <v>65</v>
      </c>
      <c r="D24" s="28" t="s">
        <v>66</v>
      </c>
      <c r="E24" s="51">
        <f>E25</f>
        <v>1808</v>
      </c>
      <c r="F24" s="51">
        <f>F25</f>
        <v>0</v>
      </c>
      <c r="G24" s="51">
        <f>G25</f>
        <v>0</v>
      </c>
      <c r="H24" s="51">
        <f t="shared" si="3"/>
        <v>1808</v>
      </c>
      <c r="I24" s="51">
        <f>I25+I26</f>
        <v>10451</v>
      </c>
      <c r="J24" s="51">
        <f>J25</f>
        <v>0</v>
      </c>
      <c r="K24" s="51">
        <f>K25</f>
        <v>0</v>
      </c>
      <c r="L24" s="51">
        <f t="shared" si="4"/>
        <v>10451</v>
      </c>
    </row>
    <row r="25" spans="1:12" s="3" customFormat="1" ht="25.5">
      <c r="A25" s="26"/>
      <c r="B25" s="26"/>
      <c r="C25" s="27"/>
      <c r="D25" s="25" t="s">
        <v>67</v>
      </c>
      <c r="E25" s="53">
        <v>1808</v>
      </c>
      <c r="F25" s="51"/>
      <c r="G25" s="51"/>
      <c r="H25" s="53">
        <f t="shared" si="3"/>
        <v>1808</v>
      </c>
      <c r="I25" s="53">
        <v>875</v>
      </c>
      <c r="J25" s="51"/>
      <c r="K25" s="51"/>
      <c r="L25" s="53">
        <f t="shared" si="4"/>
        <v>875</v>
      </c>
    </row>
    <row r="26" spans="1:12" s="278" customFormat="1" ht="12.75">
      <c r="A26" s="26"/>
      <c r="B26" s="26"/>
      <c r="C26" s="27"/>
      <c r="D26" s="25" t="s">
        <v>352</v>
      </c>
      <c r="E26" s="53"/>
      <c r="F26" s="51"/>
      <c r="G26" s="51"/>
      <c r="H26" s="53"/>
      <c r="I26" s="53">
        <v>9576</v>
      </c>
      <c r="J26" s="51"/>
      <c r="K26" s="51"/>
      <c r="L26" s="53">
        <f t="shared" si="4"/>
        <v>9576</v>
      </c>
    </row>
    <row r="27" spans="1:12" s="11" customFormat="1" ht="15.75">
      <c r="A27" s="29" t="s">
        <v>9</v>
      </c>
      <c r="B27" s="29" t="s">
        <v>43</v>
      </c>
      <c r="C27" s="30"/>
      <c r="D27" s="31" t="s">
        <v>44</v>
      </c>
      <c r="E27" s="32">
        <v>101627</v>
      </c>
      <c r="F27" s="32">
        <v>29994</v>
      </c>
      <c r="G27" s="32">
        <v>0</v>
      </c>
      <c r="H27" s="32">
        <f>SUM(E27:G27)</f>
        <v>131621</v>
      </c>
      <c r="I27" s="32">
        <v>69067</v>
      </c>
      <c r="J27" s="32">
        <v>55598</v>
      </c>
      <c r="K27" s="32">
        <v>0</v>
      </c>
      <c r="L27" s="32">
        <f>SUM(I27:K27)</f>
        <v>124665</v>
      </c>
    </row>
    <row r="28" spans="1:12" s="11" customFormat="1" ht="15.75">
      <c r="A28" s="23"/>
      <c r="B28" s="23"/>
      <c r="C28" s="24" t="s">
        <v>45</v>
      </c>
      <c r="D28" s="25" t="s">
        <v>46</v>
      </c>
      <c r="E28" s="34">
        <v>3000</v>
      </c>
      <c r="F28" s="34"/>
      <c r="G28" s="34"/>
      <c r="H28" s="34">
        <f t="shared" si="3"/>
        <v>3000</v>
      </c>
      <c r="I28" s="34">
        <v>3000</v>
      </c>
      <c r="J28" s="34"/>
      <c r="K28" s="34"/>
      <c r="L28" s="34">
        <f>SUM(I28:K28)</f>
        <v>3000</v>
      </c>
    </row>
    <row r="29" spans="1:12" s="11" customFormat="1" ht="15.75">
      <c r="A29" s="29" t="s">
        <v>10</v>
      </c>
      <c r="B29" s="29" t="s">
        <v>47</v>
      </c>
      <c r="C29" s="30"/>
      <c r="D29" s="31" t="s">
        <v>48</v>
      </c>
      <c r="E29" s="58"/>
      <c r="F29" s="58"/>
      <c r="G29" s="58"/>
      <c r="H29" s="32">
        <f t="shared" si="3"/>
        <v>0</v>
      </c>
      <c r="I29" s="58"/>
      <c r="J29" s="58"/>
      <c r="K29" s="58"/>
      <c r="L29" s="32">
        <f>SUM(I29:K29)</f>
        <v>0</v>
      </c>
    </row>
    <row r="30" spans="1:12" s="11" customFormat="1" ht="31.5">
      <c r="A30" s="29" t="s">
        <v>20</v>
      </c>
      <c r="B30" s="29" t="s">
        <v>49</v>
      </c>
      <c r="C30" s="30"/>
      <c r="D30" s="31" t="s">
        <v>50</v>
      </c>
      <c r="E30" s="32">
        <f aca="true" t="shared" si="5" ref="E30:L30">E31+E32</f>
        <v>0</v>
      </c>
      <c r="F30" s="32">
        <f t="shared" si="5"/>
        <v>0</v>
      </c>
      <c r="G30" s="32">
        <f t="shared" si="5"/>
        <v>0</v>
      </c>
      <c r="H30" s="32">
        <f t="shared" si="5"/>
        <v>0</v>
      </c>
      <c r="I30" s="32">
        <f t="shared" si="5"/>
        <v>0</v>
      </c>
      <c r="J30" s="32">
        <f t="shared" si="5"/>
        <v>0</v>
      </c>
      <c r="K30" s="32">
        <f t="shared" si="5"/>
        <v>0</v>
      </c>
      <c r="L30" s="32">
        <f t="shared" si="5"/>
        <v>0</v>
      </c>
    </row>
    <row r="31" spans="1:12" s="11" customFormat="1" ht="15.75">
      <c r="A31" s="23"/>
      <c r="B31" s="23"/>
      <c r="C31" s="24" t="s">
        <v>105</v>
      </c>
      <c r="D31" s="25" t="s">
        <v>106</v>
      </c>
      <c r="E31" s="52"/>
      <c r="F31" s="52"/>
      <c r="G31" s="52"/>
      <c r="H31" s="52">
        <f>SUM(E31:G31)</f>
        <v>0</v>
      </c>
      <c r="I31" s="52"/>
      <c r="J31" s="52"/>
      <c r="K31" s="52"/>
      <c r="L31" s="52">
        <f>SUM(I31:K31)</f>
        <v>0</v>
      </c>
    </row>
    <row r="32" spans="1:12" s="11" customFormat="1" ht="15.75">
      <c r="A32" s="23"/>
      <c r="B32" s="23"/>
      <c r="C32" s="24" t="s">
        <v>52</v>
      </c>
      <c r="D32" s="25" t="s">
        <v>51</v>
      </c>
      <c r="E32" s="34"/>
      <c r="F32" s="34"/>
      <c r="G32" s="34"/>
      <c r="H32" s="34">
        <f>SUM(E32:G32)</f>
        <v>0</v>
      </c>
      <c r="I32" s="34"/>
      <c r="J32" s="34"/>
      <c r="K32" s="34"/>
      <c r="L32" s="34">
        <f>SUM(I32:K32)</f>
        <v>0</v>
      </c>
    </row>
    <row r="33" spans="1:12" s="11" customFormat="1" ht="31.5">
      <c r="A33" s="29" t="s">
        <v>11</v>
      </c>
      <c r="B33" s="29" t="s">
        <v>53</v>
      </c>
      <c r="C33" s="30"/>
      <c r="D33" s="31" t="s">
        <v>54</v>
      </c>
      <c r="E33" s="32">
        <f aca="true" t="shared" si="6" ref="E33:L33">E34+E35</f>
        <v>0</v>
      </c>
      <c r="F33" s="32">
        <f t="shared" si="6"/>
        <v>613</v>
      </c>
      <c r="G33" s="32">
        <f t="shared" si="6"/>
        <v>0</v>
      </c>
      <c r="H33" s="32">
        <f t="shared" si="6"/>
        <v>613</v>
      </c>
      <c r="I33" s="32">
        <f t="shared" si="6"/>
        <v>0</v>
      </c>
      <c r="J33" s="32">
        <f t="shared" si="6"/>
        <v>0</v>
      </c>
      <c r="K33" s="32">
        <f t="shared" si="6"/>
        <v>0</v>
      </c>
      <c r="L33" s="32">
        <f t="shared" si="6"/>
        <v>0</v>
      </c>
    </row>
    <row r="34" spans="1:12" s="11" customFormat="1" ht="15.75">
      <c r="A34" s="23"/>
      <c r="B34" s="23"/>
      <c r="C34" s="24" t="s">
        <v>105</v>
      </c>
      <c r="D34" s="25" t="s">
        <v>107</v>
      </c>
      <c r="E34" s="53"/>
      <c r="F34" s="53">
        <v>613</v>
      </c>
      <c r="G34" s="53"/>
      <c r="H34" s="53">
        <f>SUM(E34:G34)</f>
        <v>613</v>
      </c>
      <c r="I34" s="53"/>
      <c r="J34" s="53"/>
      <c r="K34" s="53"/>
      <c r="L34" s="53">
        <f>SUM(I34:K34)</f>
        <v>0</v>
      </c>
    </row>
    <row r="35" spans="1:12" s="3" customFormat="1" ht="25.5">
      <c r="A35" s="23"/>
      <c r="B35" s="23"/>
      <c r="C35" s="24" t="s">
        <v>55</v>
      </c>
      <c r="D35" s="25" t="s">
        <v>56</v>
      </c>
      <c r="E35" s="34"/>
      <c r="F35" s="34"/>
      <c r="G35" s="34"/>
      <c r="H35" s="34">
        <f>SUM(E35:G35)</f>
        <v>0</v>
      </c>
      <c r="I35" s="34"/>
      <c r="J35" s="34"/>
      <c r="K35" s="34"/>
      <c r="L35" s="34">
        <f>SUM(I35:K35)</f>
        <v>0</v>
      </c>
    </row>
    <row r="36" spans="1:12" s="11" customFormat="1" ht="15.75">
      <c r="A36" s="29" t="s">
        <v>12</v>
      </c>
      <c r="B36" s="29" t="s">
        <v>57</v>
      </c>
      <c r="C36" s="30"/>
      <c r="D36" s="31" t="s">
        <v>58</v>
      </c>
      <c r="E36" s="32">
        <f>E37</f>
        <v>372353</v>
      </c>
      <c r="F36" s="32">
        <f>F37</f>
        <v>0</v>
      </c>
      <c r="G36" s="32">
        <f>G37</f>
        <v>0</v>
      </c>
      <c r="H36" s="32">
        <f>SUM(E36:G36)</f>
        <v>372353</v>
      </c>
      <c r="I36" s="32">
        <f>I37</f>
        <v>405000</v>
      </c>
      <c r="J36" s="32">
        <f>J37</f>
        <v>0</v>
      </c>
      <c r="K36" s="32">
        <f>K37</f>
        <v>0</v>
      </c>
      <c r="L36" s="32">
        <f>SUM(I36:K36)</f>
        <v>405000</v>
      </c>
    </row>
    <row r="37" spans="1:12" s="57" customFormat="1" ht="25.5">
      <c r="A37" s="23"/>
      <c r="B37" s="23"/>
      <c r="C37" s="24" t="s">
        <v>59</v>
      </c>
      <c r="D37" s="25" t="s">
        <v>60</v>
      </c>
      <c r="E37" s="34">
        <v>372353</v>
      </c>
      <c r="F37" s="34"/>
      <c r="G37" s="34"/>
      <c r="H37" s="34">
        <f>SUM(E37:G37)</f>
        <v>372353</v>
      </c>
      <c r="I37" s="34">
        <v>405000</v>
      </c>
      <c r="J37" s="34"/>
      <c r="K37" s="34"/>
      <c r="L37" s="34">
        <f>SUM(I37:K37)</f>
        <v>405000</v>
      </c>
    </row>
    <row r="38" spans="1:12" ht="15.75">
      <c r="A38" s="29"/>
      <c r="B38" s="29"/>
      <c r="C38" s="30"/>
      <c r="D38" s="31" t="s">
        <v>13</v>
      </c>
      <c r="E38" s="32">
        <f>E4+E12+E15+E27+E29+E30+E33+E36</f>
        <v>973679</v>
      </c>
      <c r="F38" s="32">
        <f>F4+F12+F15+F27+F29+F30+F33+F36</f>
        <v>92332</v>
      </c>
      <c r="G38" s="32">
        <f>G4+G12+G15+G27+G29+G30+G33+G36</f>
        <v>0</v>
      </c>
      <c r="H38" s="32">
        <f>SUM(E38:G38)</f>
        <v>1066011</v>
      </c>
      <c r="I38" s="32">
        <f>I4+I12+I15+I27+I29+I30+I33+I36</f>
        <v>1002037</v>
      </c>
      <c r="J38" s="32">
        <f>J4+J12+J15+J27+J29+J30+J33+J36</f>
        <v>340826</v>
      </c>
      <c r="K38" s="32">
        <f>K4+K12+K15+K27+K29+K30+K33+K36</f>
        <v>0</v>
      </c>
      <c r="L38" s="32">
        <f>SUM(I38:K38)</f>
        <v>1342863</v>
      </c>
    </row>
    <row r="39" spans="1:12" s="9" customFormat="1" ht="15">
      <c r="A39" s="18"/>
      <c r="B39" s="18"/>
      <c r="C39" s="18"/>
      <c r="D39" s="14"/>
      <c r="E39" s="19"/>
      <c r="F39" s="19"/>
      <c r="G39" s="19"/>
      <c r="H39" s="19"/>
      <c r="I39" s="19"/>
      <c r="J39" s="19"/>
      <c r="K39" s="19"/>
      <c r="L39" s="19"/>
    </row>
    <row r="40" spans="1:12" s="9" customFormat="1" ht="15">
      <c r="A40" s="18"/>
      <c r="B40" s="18"/>
      <c r="C40" s="18"/>
      <c r="D40" s="14"/>
      <c r="E40" s="19"/>
      <c r="F40" s="19"/>
      <c r="G40" s="19"/>
      <c r="H40" s="19"/>
      <c r="I40" s="19"/>
      <c r="J40" s="19"/>
      <c r="K40" s="19"/>
      <c r="L40" s="19"/>
    </row>
    <row r="41" spans="1:12" s="44" customFormat="1" ht="15">
      <c r="A41" s="18"/>
      <c r="B41" s="18"/>
      <c r="C41" s="18"/>
      <c r="D41" s="14"/>
      <c r="E41" s="19"/>
      <c r="F41" s="19"/>
      <c r="G41" s="19"/>
      <c r="H41" s="19"/>
      <c r="I41" s="19"/>
      <c r="J41" s="19"/>
      <c r="K41" s="19"/>
      <c r="L41" s="19"/>
    </row>
    <row r="42" spans="1:12" ht="15">
      <c r="A42" s="18"/>
      <c r="B42" s="18"/>
      <c r="C42" s="18"/>
      <c r="D42" s="14"/>
      <c r="E42" s="19"/>
      <c r="F42" s="19"/>
      <c r="G42" s="19"/>
      <c r="H42" s="19"/>
      <c r="I42" s="19"/>
      <c r="J42" s="19"/>
      <c r="K42" s="19"/>
      <c r="L42" s="19"/>
    </row>
    <row r="43" spans="1:12" s="9" customFormat="1" ht="15">
      <c r="A43" s="18"/>
      <c r="B43" s="18"/>
      <c r="C43" s="18"/>
      <c r="D43" s="14"/>
      <c r="E43" s="19"/>
      <c r="F43" s="19"/>
      <c r="G43" s="19"/>
      <c r="H43" s="19"/>
      <c r="I43" s="19"/>
      <c r="J43" s="19"/>
      <c r="K43" s="19"/>
      <c r="L43" s="19"/>
    </row>
    <row r="44" spans="1:12" s="44" customFormat="1" ht="15">
      <c r="A44" s="18"/>
      <c r="B44" s="18"/>
      <c r="C44" s="18"/>
      <c r="D44" s="14"/>
      <c r="E44" s="19"/>
      <c r="F44" s="19"/>
      <c r="G44" s="19"/>
      <c r="H44" s="19"/>
      <c r="I44" s="19"/>
      <c r="J44" s="19"/>
      <c r="K44" s="19"/>
      <c r="L44" s="19"/>
    </row>
    <row r="45" spans="1:12" ht="15">
      <c r="A45" s="18"/>
      <c r="B45" s="18"/>
      <c r="C45" s="18"/>
      <c r="D45" s="14"/>
      <c r="E45" s="19"/>
      <c r="F45" s="19"/>
      <c r="G45" s="19"/>
      <c r="H45" s="19"/>
      <c r="I45" s="19"/>
      <c r="J45" s="19"/>
      <c r="K45" s="19"/>
      <c r="L45" s="19"/>
    </row>
    <row r="46" spans="1:12" s="9" customFormat="1" ht="15">
      <c r="A46" s="18"/>
      <c r="B46" s="18"/>
      <c r="C46" s="18"/>
      <c r="D46" s="14"/>
      <c r="E46" s="19"/>
      <c r="F46" s="19"/>
      <c r="G46" s="19"/>
      <c r="H46" s="19"/>
      <c r="I46" s="19"/>
      <c r="J46" s="19"/>
      <c r="K46" s="19"/>
      <c r="L46" s="19"/>
    </row>
    <row r="47" spans="1:12" ht="15">
      <c r="A47" s="18"/>
      <c r="B47" s="18"/>
      <c r="C47" s="18"/>
      <c r="D47" s="14"/>
      <c r="E47" s="19"/>
      <c r="F47" s="19"/>
      <c r="G47" s="19"/>
      <c r="H47" s="19"/>
      <c r="I47" s="19"/>
      <c r="J47" s="19"/>
      <c r="K47" s="19"/>
      <c r="L47" s="19"/>
    </row>
    <row r="48" spans="1:12" s="11" customFormat="1" ht="15.75">
      <c r="A48" s="18"/>
      <c r="B48" s="18"/>
      <c r="C48" s="18"/>
      <c r="D48" s="14"/>
      <c r="E48" s="19"/>
      <c r="F48" s="19"/>
      <c r="G48" s="19"/>
      <c r="H48" s="19"/>
      <c r="I48" s="19"/>
      <c r="J48" s="19"/>
      <c r="K48" s="19"/>
      <c r="L48" s="19"/>
    </row>
    <row r="49" spans="1:12" ht="15">
      <c r="A49" s="18"/>
      <c r="B49" s="18"/>
      <c r="C49" s="18"/>
      <c r="D49" s="14"/>
      <c r="E49" s="19"/>
      <c r="F49" s="19"/>
      <c r="G49" s="19"/>
      <c r="H49" s="19"/>
      <c r="I49" s="19"/>
      <c r="J49" s="19"/>
      <c r="K49" s="19"/>
      <c r="L49" s="19"/>
    </row>
    <row r="50" spans="1:12" ht="15">
      <c r="A50" s="18"/>
      <c r="B50" s="18"/>
      <c r="C50" s="18"/>
      <c r="D50" s="14"/>
      <c r="E50" s="19"/>
      <c r="F50" s="19"/>
      <c r="G50" s="19"/>
      <c r="H50" s="19"/>
      <c r="I50" s="19"/>
      <c r="J50" s="19"/>
      <c r="K50" s="19"/>
      <c r="L50" s="19"/>
    </row>
    <row r="51" spans="1:12" ht="15">
      <c r="A51" s="18"/>
      <c r="B51" s="18"/>
      <c r="C51" s="18"/>
      <c r="D51" s="14"/>
      <c r="E51" s="19"/>
      <c r="F51" s="19"/>
      <c r="G51" s="19"/>
      <c r="H51" s="19"/>
      <c r="I51" s="19"/>
      <c r="J51" s="19"/>
      <c r="K51" s="19"/>
      <c r="L51" s="19"/>
    </row>
    <row r="52" spans="1:12" ht="15">
      <c r="A52" s="18"/>
      <c r="B52" s="18"/>
      <c r="C52" s="18"/>
      <c r="D52" s="14"/>
      <c r="E52" s="19"/>
      <c r="F52" s="19"/>
      <c r="G52" s="19"/>
      <c r="H52" s="19"/>
      <c r="I52" s="19"/>
      <c r="J52" s="19"/>
      <c r="K52" s="19"/>
      <c r="L52" s="19"/>
    </row>
    <row r="53" spans="1:12" ht="15">
      <c r="A53" s="18"/>
      <c r="B53" s="18"/>
      <c r="C53" s="18"/>
      <c r="D53" s="14"/>
      <c r="E53" s="19"/>
      <c r="F53" s="19"/>
      <c r="G53" s="19"/>
      <c r="H53" s="19"/>
      <c r="I53" s="19"/>
      <c r="J53" s="19"/>
      <c r="K53" s="19"/>
      <c r="L53" s="19"/>
    </row>
    <row r="54" spans="1:12" ht="15">
      <c r="A54" s="18"/>
      <c r="B54" s="18"/>
      <c r="C54" s="18"/>
      <c r="D54" s="14"/>
      <c r="E54" s="19"/>
      <c r="F54" s="19"/>
      <c r="G54" s="19"/>
      <c r="H54" s="19"/>
      <c r="I54" s="19"/>
      <c r="J54" s="19"/>
      <c r="K54" s="19"/>
      <c r="L54" s="19"/>
    </row>
    <row r="55" spans="1:12" ht="15">
      <c r="A55" s="18"/>
      <c r="B55" s="18"/>
      <c r="C55" s="18"/>
      <c r="D55" s="14"/>
      <c r="E55" s="19"/>
      <c r="F55" s="19"/>
      <c r="G55" s="19"/>
      <c r="H55" s="19"/>
      <c r="I55" s="19"/>
      <c r="J55" s="19"/>
      <c r="K55" s="19"/>
      <c r="L55" s="19"/>
    </row>
  </sheetData>
  <sheetProtection/>
  <mergeCells count="2">
    <mergeCell ref="A1:L1"/>
    <mergeCell ref="A2:L2"/>
  </mergeCells>
  <printOptions headings="1"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50" r:id="rId1"/>
  <headerFooter alignWithMargins="0">
    <oddHeader>&amp;L1. melléklet a 1/2016. (II.19.) önk. rendelethez ezer Ft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5"/>
  <sheetViews>
    <sheetView workbookViewId="0" topLeftCell="A48">
      <selection activeCell="J47" sqref="J47"/>
    </sheetView>
  </sheetViews>
  <sheetFormatPr defaultColWidth="9.140625" defaultRowHeight="12.75"/>
  <cols>
    <col min="1" max="1" width="7.7109375" style="15" customWidth="1"/>
    <col min="2" max="2" width="6.7109375" style="15" customWidth="1"/>
    <col min="3" max="3" width="7.00390625" style="15" customWidth="1"/>
    <col min="4" max="4" width="34.7109375" style="12" customWidth="1"/>
    <col min="5" max="5" width="13.421875" style="16" customWidth="1"/>
    <col min="6" max="6" width="15.28125" style="16" customWidth="1"/>
    <col min="7" max="7" width="10.57421875" style="16" customWidth="1"/>
    <col min="8" max="8" width="15.00390625" style="16" customWidth="1"/>
    <col min="9" max="9" width="13.421875" style="16" customWidth="1"/>
    <col min="10" max="10" width="15.28125" style="16" customWidth="1"/>
    <col min="11" max="11" width="10.57421875" style="16" customWidth="1"/>
    <col min="12" max="12" width="15.00390625" style="16" customWidth="1"/>
  </cols>
  <sheetData>
    <row r="1" spans="1:12" ht="15.75">
      <c r="A1" s="348" t="s">
        <v>347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</row>
    <row r="2" spans="1:12" ht="15.75">
      <c r="A2" s="350" t="s">
        <v>150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</row>
    <row r="3" spans="1:12" ht="15.75">
      <c r="A3" s="354"/>
      <c r="B3" s="354"/>
      <c r="C3" s="354"/>
      <c r="D3" s="354"/>
      <c r="E3" s="15"/>
      <c r="F3" s="7"/>
      <c r="G3"/>
      <c r="H3"/>
      <c r="I3" s="15"/>
      <c r="J3" s="7"/>
      <c r="K3"/>
      <c r="L3"/>
    </row>
    <row r="4" spans="1:10" s="96" customFormat="1" ht="12.75">
      <c r="A4" s="353" t="s">
        <v>176</v>
      </c>
      <c r="B4" s="353"/>
      <c r="C4" s="353"/>
      <c r="D4" s="353"/>
      <c r="E4" s="95"/>
      <c r="F4" s="95"/>
      <c r="I4" s="95"/>
      <c r="J4" s="95"/>
    </row>
    <row r="5" spans="1:12" s="111" customFormat="1" ht="45">
      <c r="A5" s="93" t="s">
        <v>18</v>
      </c>
      <c r="B5" s="93" t="s">
        <v>19</v>
      </c>
      <c r="C5" s="93" t="s">
        <v>16</v>
      </c>
      <c r="D5" s="93" t="s">
        <v>17</v>
      </c>
      <c r="E5" s="94" t="s">
        <v>177</v>
      </c>
      <c r="F5" s="94" t="s">
        <v>178</v>
      </c>
      <c r="G5" s="94" t="s">
        <v>179</v>
      </c>
      <c r="H5" s="94" t="s">
        <v>2</v>
      </c>
      <c r="I5" s="94" t="s">
        <v>348</v>
      </c>
      <c r="J5" s="94" t="s">
        <v>349</v>
      </c>
      <c r="K5" s="94" t="s">
        <v>350</v>
      </c>
      <c r="L5" s="94" t="s">
        <v>2</v>
      </c>
    </row>
    <row r="6" spans="1:12" s="96" customFormat="1" ht="22.5">
      <c r="A6" s="97" t="s">
        <v>6</v>
      </c>
      <c r="B6" s="97" t="s">
        <v>35</v>
      </c>
      <c r="C6" s="98"/>
      <c r="D6" s="99" t="s">
        <v>36</v>
      </c>
      <c r="E6" s="100">
        <f aca="true" t="shared" si="0" ref="E6:L6">E7+E8+E9+E10+E11+E12+E13</f>
        <v>352357</v>
      </c>
      <c r="F6" s="100">
        <f t="shared" si="0"/>
        <v>0</v>
      </c>
      <c r="G6" s="100">
        <f t="shared" si="0"/>
        <v>0</v>
      </c>
      <c r="H6" s="100">
        <f t="shared" si="0"/>
        <v>352357</v>
      </c>
      <c r="I6" s="100">
        <f t="shared" si="0"/>
        <v>371163</v>
      </c>
      <c r="J6" s="100">
        <f t="shared" si="0"/>
        <v>148544</v>
      </c>
      <c r="K6" s="100">
        <f t="shared" si="0"/>
        <v>0</v>
      </c>
      <c r="L6" s="100">
        <f t="shared" si="0"/>
        <v>519707</v>
      </c>
    </row>
    <row r="7" spans="1:12" s="96" customFormat="1" ht="20.25" customHeight="1">
      <c r="A7" s="101"/>
      <c r="B7" s="101"/>
      <c r="C7" s="102" t="s">
        <v>29</v>
      </c>
      <c r="D7" s="103" t="s">
        <v>24</v>
      </c>
      <c r="E7" s="104">
        <v>146764</v>
      </c>
      <c r="F7" s="104"/>
      <c r="G7" s="104"/>
      <c r="H7" s="104">
        <f aca="true" t="shared" si="1" ref="H7:H34">SUM(E7:G7)</f>
        <v>146764</v>
      </c>
      <c r="I7" s="104">
        <v>137783</v>
      </c>
      <c r="J7" s="104"/>
      <c r="K7" s="104"/>
      <c r="L7" s="104">
        <f aca="true" t="shared" si="2" ref="L7:L16">SUM(I7:K7)</f>
        <v>137783</v>
      </c>
    </row>
    <row r="8" spans="1:12" s="96" customFormat="1" ht="20.25" customHeight="1">
      <c r="A8" s="101"/>
      <c r="B8" s="101"/>
      <c r="C8" s="102" t="s">
        <v>30</v>
      </c>
      <c r="D8" s="103" t="s">
        <v>25</v>
      </c>
      <c r="E8" s="104">
        <v>71818</v>
      </c>
      <c r="F8" s="104"/>
      <c r="G8" s="104"/>
      <c r="H8" s="104">
        <f t="shared" si="1"/>
        <v>71818</v>
      </c>
      <c r="I8" s="104">
        <v>75943</v>
      </c>
      <c r="J8" s="104"/>
      <c r="K8" s="104"/>
      <c r="L8" s="104">
        <f t="shared" si="2"/>
        <v>75943</v>
      </c>
    </row>
    <row r="9" spans="1:12" s="96" customFormat="1" ht="20.25" customHeight="1">
      <c r="A9" s="101"/>
      <c r="B9" s="101"/>
      <c r="C9" s="102" t="s">
        <v>31</v>
      </c>
      <c r="D9" s="103" t="s">
        <v>26</v>
      </c>
      <c r="E9" s="104">
        <v>58818</v>
      </c>
      <c r="F9" s="104"/>
      <c r="G9" s="104"/>
      <c r="H9" s="104">
        <f t="shared" si="1"/>
        <v>58818</v>
      </c>
      <c r="I9" s="104">
        <v>84418</v>
      </c>
      <c r="J9" s="104"/>
      <c r="K9" s="104"/>
      <c r="L9" s="104">
        <f t="shared" si="2"/>
        <v>84418</v>
      </c>
    </row>
    <row r="10" spans="1:12" s="96" customFormat="1" ht="20.25" customHeight="1">
      <c r="A10" s="101"/>
      <c r="B10" s="101"/>
      <c r="C10" s="102" t="s">
        <v>32</v>
      </c>
      <c r="D10" s="103" t="s">
        <v>27</v>
      </c>
      <c r="E10" s="104">
        <v>5986</v>
      </c>
      <c r="F10" s="112"/>
      <c r="G10" s="112"/>
      <c r="H10" s="104">
        <f t="shared" si="1"/>
        <v>5986</v>
      </c>
      <c r="I10" s="104">
        <v>5920</v>
      </c>
      <c r="J10" s="112"/>
      <c r="K10" s="112"/>
      <c r="L10" s="104">
        <f t="shared" si="2"/>
        <v>5920</v>
      </c>
    </row>
    <row r="11" spans="1:12" s="96" customFormat="1" ht="15" customHeight="1">
      <c r="A11" s="101"/>
      <c r="B11" s="101"/>
      <c r="C11" s="102" t="s">
        <v>33</v>
      </c>
      <c r="D11" s="103" t="s">
        <v>23</v>
      </c>
      <c r="E11" s="125">
        <v>0</v>
      </c>
      <c r="F11" s="113"/>
      <c r="G11" s="113"/>
      <c r="H11" s="104">
        <f t="shared" si="1"/>
        <v>0</v>
      </c>
      <c r="I11" s="125">
        <v>0</v>
      </c>
      <c r="J11" s="113"/>
      <c r="K11" s="113"/>
      <c r="L11" s="104">
        <f t="shared" si="2"/>
        <v>0</v>
      </c>
    </row>
    <row r="12" spans="1:12" s="96" customFormat="1" ht="15" customHeight="1">
      <c r="A12" s="101"/>
      <c r="B12" s="101"/>
      <c r="C12" s="102" t="s">
        <v>34</v>
      </c>
      <c r="D12" s="103" t="s">
        <v>28</v>
      </c>
      <c r="E12" s="104">
        <v>68971</v>
      </c>
      <c r="F12" s="104"/>
      <c r="G12" s="104"/>
      <c r="H12" s="104">
        <f t="shared" si="1"/>
        <v>68971</v>
      </c>
      <c r="I12" s="104">
        <v>67099</v>
      </c>
      <c r="J12" s="104"/>
      <c r="K12" s="104"/>
      <c r="L12" s="104">
        <f t="shared" si="2"/>
        <v>67099</v>
      </c>
    </row>
    <row r="13" spans="1:12" s="96" customFormat="1" ht="21.75" customHeight="1">
      <c r="A13" s="101"/>
      <c r="B13" s="101"/>
      <c r="C13" s="102" t="s">
        <v>68</v>
      </c>
      <c r="D13" s="103" t="s">
        <v>69</v>
      </c>
      <c r="E13" s="104"/>
      <c r="F13" s="104"/>
      <c r="G13" s="104"/>
      <c r="H13" s="104">
        <f t="shared" si="1"/>
        <v>0</v>
      </c>
      <c r="I13" s="104"/>
      <c r="J13" s="104">
        <v>148544</v>
      </c>
      <c r="K13" s="104"/>
      <c r="L13" s="104">
        <f t="shared" si="2"/>
        <v>148544</v>
      </c>
    </row>
    <row r="14" spans="1:12" s="114" customFormat="1" ht="22.5">
      <c r="A14" s="97" t="s">
        <v>7</v>
      </c>
      <c r="B14" s="97" t="s">
        <v>38</v>
      </c>
      <c r="C14" s="98"/>
      <c r="D14" s="99" t="s">
        <v>37</v>
      </c>
      <c r="E14" s="100">
        <f>E15+E16</f>
        <v>0</v>
      </c>
      <c r="F14" s="100">
        <f>F15+F16</f>
        <v>61725</v>
      </c>
      <c r="G14" s="100">
        <f>G15+G16</f>
        <v>0</v>
      </c>
      <c r="H14" s="100">
        <f t="shared" si="1"/>
        <v>61725</v>
      </c>
      <c r="I14" s="100">
        <f>I15+I16</f>
        <v>0</v>
      </c>
      <c r="J14" s="100">
        <f>J15+J16</f>
        <v>136684</v>
      </c>
      <c r="K14" s="100">
        <f>K15+K16</f>
        <v>0</v>
      </c>
      <c r="L14" s="100">
        <f t="shared" si="2"/>
        <v>136684</v>
      </c>
    </row>
    <row r="15" spans="1:12" s="96" customFormat="1" ht="11.25">
      <c r="A15" s="101"/>
      <c r="B15" s="101"/>
      <c r="C15" s="102" t="s">
        <v>39</v>
      </c>
      <c r="D15" s="103" t="s">
        <v>40</v>
      </c>
      <c r="E15" s="105"/>
      <c r="F15" s="105">
        <v>0</v>
      </c>
      <c r="G15" s="105">
        <v>0</v>
      </c>
      <c r="H15" s="104">
        <f t="shared" si="1"/>
        <v>0</v>
      </c>
      <c r="I15" s="105"/>
      <c r="J15" s="105">
        <v>0</v>
      </c>
      <c r="K15" s="105">
        <v>0</v>
      </c>
      <c r="L15" s="104">
        <f t="shared" si="2"/>
        <v>0</v>
      </c>
    </row>
    <row r="16" spans="1:12" s="96" customFormat="1" ht="22.5">
      <c r="A16" s="101"/>
      <c r="B16" s="101"/>
      <c r="C16" s="102" t="s">
        <v>70</v>
      </c>
      <c r="D16" s="103" t="s">
        <v>71</v>
      </c>
      <c r="E16" s="105">
        <v>0</v>
      </c>
      <c r="F16" s="105">
        <f>F18+F19</f>
        <v>61725</v>
      </c>
      <c r="G16" s="105"/>
      <c r="H16" s="104">
        <f t="shared" si="1"/>
        <v>61725</v>
      </c>
      <c r="I16" s="105">
        <v>0</v>
      </c>
      <c r="J16" s="105">
        <f>J18+J19+J17</f>
        <v>136684</v>
      </c>
      <c r="K16" s="105"/>
      <c r="L16" s="104">
        <f t="shared" si="2"/>
        <v>136684</v>
      </c>
    </row>
    <row r="17" spans="1:12" s="96" customFormat="1" ht="11.25">
      <c r="A17" s="101"/>
      <c r="B17" s="101"/>
      <c r="C17" s="102"/>
      <c r="D17" s="103" t="s">
        <v>383</v>
      </c>
      <c r="E17" s="105"/>
      <c r="F17" s="105"/>
      <c r="G17" s="105"/>
      <c r="H17" s="104"/>
      <c r="I17" s="105"/>
      <c r="J17" s="105">
        <v>80000</v>
      </c>
      <c r="K17" s="105"/>
      <c r="L17" s="104">
        <f>SUM(I17:K17)</f>
        <v>80000</v>
      </c>
    </row>
    <row r="18" spans="1:12" s="96" customFormat="1" ht="33.75">
      <c r="A18" s="101"/>
      <c r="B18" s="101"/>
      <c r="C18" s="102"/>
      <c r="D18" s="103" t="s">
        <v>183</v>
      </c>
      <c r="E18" s="105"/>
      <c r="F18" s="105">
        <v>5041</v>
      </c>
      <c r="G18" s="105"/>
      <c r="H18" s="104">
        <v>5041</v>
      </c>
      <c r="I18" s="105"/>
      <c r="J18" s="105"/>
      <c r="K18" s="105"/>
      <c r="L18" s="104">
        <v>5041</v>
      </c>
    </row>
    <row r="19" spans="1:12" s="96" customFormat="1" ht="22.5">
      <c r="A19" s="101"/>
      <c r="B19" s="101"/>
      <c r="C19" s="102"/>
      <c r="D19" s="103" t="s">
        <v>184</v>
      </c>
      <c r="E19" s="105"/>
      <c r="F19" s="105">
        <v>56684</v>
      </c>
      <c r="G19" s="105"/>
      <c r="H19" s="104">
        <f>SUM(E19:G19)</f>
        <v>56684</v>
      </c>
      <c r="I19" s="105"/>
      <c r="J19" s="105">
        <v>56684</v>
      </c>
      <c r="K19" s="105"/>
      <c r="L19" s="104">
        <f>SUM(I19:K19)</f>
        <v>56684</v>
      </c>
    </row>
    <row r="20" spans="1:12" s="114" customFormat="1" ht="11.25">
      <c r="A20" s="97" t="s">
        <v>8</v>
      </c>
      <c r="B20" s="97" t="s">
        <v>41</v>
      </c>
      <c r="C20" s="98"/>
      <c r="D20" s="99" t="s">
        <v>42</v>
      </c>
      <c r="E20" s="100">
        <f>E23+E25+E29+E22</f>
        <v>144342</v>
      </c>
      <c r="F20" s="100">
        <v>0</v>
      </c>
      <c r="G20" s="100">
        <v>0</v>
      </c>
      <c r="H20" s="100">
        <f t="shared" si="1"/>
        <v>144342</v>
      </c>
      <c r="I20" s="100">
        <f>I23+I25+I29+I22</f>
        <v>153807</v>
      </c>
      <c r="J20" s="100">
        <v>0</v>
      </c>
      <c r="K20" s="100">
        <v>0</v>
      </c>
      <c r="L20" s="100">
        <f aca="true" t="shared" si="3" ref="L20:L34">SUM(I20:K20)</f>
        <v>153807</v>
      </c>
    </row>
    <row r="21" spans="1:12" s="114" customFormat="1" ht="11.25">
      <c r="A21" s="106"/>
      <c r="B21" s="106"/>
      <c r="C21" s="107" t="s">
        <v>113</v>
      </c>
      <c r="D21" s="108" t="s">
        <v>114</v>
      </c>
      <c r="E21" s="109">
        <f>E22</f>
        <v>24</v>
      </c>
      <c r="F21" s="109">
        <f>F22</f>
        <v>0</v>
      </c>
      <c r="G21" s="109">
        <f>G22</f>
        <v>0</v>
      </c>
      <c r="H21" s="109">
        <f t="shared" si="1"/>
        <v>24</v>
      </c>
      <c r="I21" s="109">
        <f>I22</f>
        <v>0</v>
      </c>
      <c r="J21" s="109">
        <f>J22</f>
        <v>0</v>
      </c>
      <c r="K21" s="109">
        <f>K22</f>
        <v>0</v>
      </c>
      <c r="L21" s="109">
        <f t="shared" si="3"/>
        <v>0</v>
      </c>
    </row>
    <row r="22" spans="1:12" s="96" customFormat="1" ht="22.5">
      <c r="A22" s="101"/>
      <c r="B22" s="101"/>
      <c r="C22" s="102" t="s">
        <v>116</v>
      </c>
      <c r="D22" s="103" t="s">
        <v>115</v>
      </c>
      <c r="E22" s="104">
        <v>24</v>
      </c>
      <c r="F22" s="104"/>
      <c r="G22" s="104"/>
      <c r="H22" s="104">
        <f t="shared" si="1"/>
        <v>24</v>
      </c>
      <c r="I22" s="104">
        <v>0</v>
      </c>
      <c r="J22" s="104"/>
      <c r="K22" s="104"/>
      <c r="L22" s="104">
        <f t="shared" si="3"/>
        <v>0</v>
      </c>
    </row>
    <row r="23" spans="1:12" s="114" customFormat="1" ht="11.25">
      <c r="A23" s="106"/>
      <c r="B23" s="106"/>
      <c r="C23" s="107" t="s">
        <v>61</v>
      </c>
      <c r="D23" s="108" t="s">
        <v>62</v>
      </c>
      <c r="E23" s="109">
        <f>E24</f>
        <v>17466</v>
      </c>
      <c r="F23" s="109">
        <f>F24</f>
        <v>0</v>
      </c>
      <c r="G23" s="109">
        <f>G24</f>
        <v>0</v>
      </c>
      <c r="H23" s="109">
        <f t="shared" si="1"/>
        <v>17466</v>
      </c>
      <c r="I23" s="109">
        <f>I24</f>
        <v>16974</v>
      </c>
      <c r="J23" s="109">
        <f>J24</f>
        <v>0</v>
      </c>
      <c r="K23" s="109">
        <f>K24</f>
        <v>0</v>
      </c>
      <c r="L23" s="109">
        <f t="shared" si="3"/>
        <v>16974</v>
      </c>
    </row>
    <row r="24" spans="1:12" s="114" customFormat="1" ht="11.25">
      <c r="A24" s="106"/>
      <c r="B24" s="106"/>
      <c r="C24" s="107"/>
      <c r="D24" s="103" t="s">
        <v>63</v>
      </c>
      <c r="E24" s="104">
        <v>17466</v>
      </c>
      <c r="F24" s="109"/>
      <c r="G24" s="109"/>
      <c r="H24" s="104">
        <f t="shared" si="1"/>
        <v>17466</v>
      </c>
      <c r="I24" s="104">
        <v>16974</v>
      </c>
      <c r="J24" s="109"/>
      <c r="K24" s="109"/>
      <c r="L24" s="104">
        <f t="shared" si="3"/>
        <v>16974</v>
      </c>
    </row>
    <row r="25" spans="1:12" s="114" customFormat="1" ht="11.25">
      <c r="A25" s="106"/>
      <c r="B25" s="106"/>
      <c r="C25" s="107" t="s">
        <v>64</v>
      </c>
      <c r="D25" s="108" t="s">
        <v>104</v>
      </c>
      <c r="E25" s="104">
        <f>E26+E27+E28</f>
        <v>125044</v>
      </c>
      <c r="F25" s="109">
        <f>F26+F28</f>
        <v>0</v>
      </c>
      <c r="G25" s="109">
        <f>G26+G28</f>
        <v>0</v>
      </c>
      <c r="H25" s="104">
        <f t="shared" si="1"/>
        <v>125044</v>
      </c>
      <c r="I25" s="109">
        <f>I26+I27+I28</f>
        <v>126382</v>
      </c>
      <c r="J25" s="109">
        <f>J26+J28</f>
        <v>0</v>
      </c>
      <c r="K25" s="109">
        <f>K26+K28</f>
        <v>0</v>
      </c>
      <c r="L25" s="104">
        <f t="shared" si="3"/>
        <v>126382</v>
      </c>
    </row>
    <row r="26" spans="1:12" s="114" customFormat="1" ht="11.25">
      <c r="A26" s="106"/>
      <c r="B26" s="106"/>
      <c r="C26" s="107"/>
      <c r="D26" s="103" t="s">
        <v>4</v>
      </c>
      <c r="E26" s="104">
        <v>109772</v>
      </c>
      <c r="F26" s="109"/>
      <c r="G26" s="109"/>
      <c r="H26" s="104">
        <f t="shared" si="1"/>
        <v>109772</v>
      </c>
      <c r="I26" s="104">
        <v>113040</v>
      </c>
      <c r="J26" s="109"/>
      <c r="K26" s="109"/>
      <c r="L26" s="104">
        <f t="shared" si="3"/>
        <v>113040</v>
      </c>
    </row>
    <row r="27" spans="1:12" s="114" customFormat="1" ht="11.25">
      <c r="A27" s="106"/>
      <c r="B27" s="106"/>
      <c r="C27" s="107"/>
      <c r="D27" s="103" t="s">
        <v>117</v>
      </c>
      <c r="E27" s="104">
        <v>789</v>
      </c>
      <c r="F27" s="109"/>
      <c r="G27" s="109"/>
      <c r="H27" s="104">
        <f t="shared" si="1"/>
        <v>789</v>
      </c>
      <c r="I27" s="104">
        <v>455</v>
      </c>
      <c r="J27" s="109"/>
      <c r="K27" s="109"/>
      <c r="L27" s="104">
        <f t="shared" si="3"/>
        <v>455</v>
      </c>
    </row>
    <row r="28" spans="1:12" s="114" customFormat="1" ht="11.25">
      <c r="A28" s="106"/>
      <c r="B28" s="106"/>
      <c r="C28" s="107" t="s">
        <v>112</v>
      </c>
      <c r="D28" s="103" t="s">
        <v>5</v>
      </c>
      <c r="E28" s="104">
        <v>14483</v>
      </c>
      <c r="F28" s="109"/>
      <c r="G28" s="109"/>
      <c r="H28" s="104">
        <f t="shared" si="1"/>
        <v>14483</v>
      </c>
      <c r="I28" s="104">
        <v>12887</v>
      </c>
      <c r="J28" s="109"/>
      <c r="K28" s="109"/>
      <c r="L28" s="104">
        <f t="shared" si="3"/>
        <v>12887</v>
      </c>
    </row>
    <row r="29" spans="1:12" s="114" customFormat="1" ht="11.25">
      <c r="A29" s="106"/>
      <c r="B29" s="106"/>
      <c r="C29" s="107" t="s">
        <v>65</v>
      </c>
      <c r="D29" s="108" t="s">
        <v>66</v>
      </c>
      <c r="E29" s="109">
        <f>E30</f>
        <v>1808</v>
      </c>
      <c r="F29" s="109">
        <f>F30</f>
        <v>0</v>
      </c>
      <c r="G29" s="109">
        <f>G30</f>
        <v>0</v>
      </c>
      <c r="H29" s="109">
        <f t="shared" si="1"/>
        <v>1808</v>
      </c>
      <c r="I29" s="109">
        <f>I30+I31</f>
        <v>10451</v>
      </c>
      <c r="J29" s="109">
        <f>J30</f>
        <v>0</v>
      </c>
      <c r="K29" s="109">
        <f>K30</f>
        <v>0</v>
      </c>
      <c r="L29" s="109">
        <f t="shared" si="3"/>
        <v>10451</v>
      </c>
    </row>
    <row r="30" spans="1:12" s="114" customFormat="1" ht="11.25">
      <c r="A30" s="106"/>
      <c r="B30" s="106"/>
      <c r="C30" s="107"/>
      <c r="D30" s="103" t="s">
        <v>67</v>
      </c>
      <c r="E30" s="104">
        <v>1808</v>
      </c>
      <c r="F30" s="109"/>
      <c r="G30" s="109"/>
      <c r="H30" s="104">
        <f t="shared" si="1"/>
        <v>1808</v>
      </c>
      <c r="I30" s="104">
        <v>875</v>
      </c>
      <c r="J30" s="109"/>
      <c r="K30" s="109"/>
      <c r="L30" s="104">
        <f t="shared" si="3"/>
        <v>875</v>
      </c>
    </row>
    <row r="31" spans="1:12" s="114" customFormat="1" ht="11.25">
      <c r="A31" s="106"/>
      <c r="B31" s="106"/>
      <c r="C31" s="107"/>
      <c r="D31" s="103" t="s">
        <v>351</v>
      </c>
      <c r="E31" s="104"/>
      <c r="F31" s="109"/>
      <c r="G31" s="109"/>
      <c r="H31" s="104"/>
      <c r="I31" s="104">
        <v>9576</v>
      </c>
      <c r="J31" s="109"/>
      <c r="K31" s="109"/>
      <c r="L31" s="104">
        <f t="shared" si="3"/>
        <v>9576</v>
      </c>
    </row>
    <row r="32" spans="1:12" s="114" customFormat="1" ht="11.25">
      <c r="A32" s="97" t="s">
        <v>9</v>
      </c>
      <c r="B32" s="97" t="s">
        <v>43</v>
      </c>
      <c r="C32" s="98"/>
      <c r="D32" s="99" t="s">
        <v>44</v>
      </c>
      <c r="E32" s="100">
        <v>8534</v>
      </c>
      <c r="F32" s="100">
        <v>25112</v>
      </c>
      <c r="G32" s="100">
        <v>0</v>
      </c>
      <c r="H32" s="100">
        <f t="shared" si="1"/>
        <v>33646</v>
      </c>
      <c r="I32" s="100">
        <v>9635</v>
      </c>
      <c r="J32" s="100">
        <v>49989</v>
      </c>
      <c r="K32" s="100">
        <v>0</v>
      </c>
      <c r="L32" s="100">
        <f t="shared" si="3"/>
        <v>59624</v>
      </c>
    </row>
    <row r="33" spans="1:12" s="114" customFormat="1" ht="11.25">
      <c r="A33" s="101"/>
      <c r="B33" s="101"/>
      <c r="C33" s="102" t="s">
        <v>45</v>
      </c>
      <c r="D33" s="103" t="s">
        <v>46</v>
      </c>
      <c r="E33" s="104">
        <v>3000</v>
      </c>
      <c r="F33" s="104"/>
      <c r="G33" s="104"/>
      <c r="H33" s="104">
        <f t="shared" si="1"/>
        <v>3000</v>
      </c>
      <c r="I33" s="104">
        <v>3000</v>
      </c>
      <c r="J33" s="104"/>
      <c r="K33" s="104"/>
      <c r="L33" s="104">
        <f t="shared" si="3"/>
        <v>3000</v>
      </c>
    </row>
    <row r="34" spans="1:12" s="114" customFormat="1" ht="11.25">
      <c r="A34" s="97" t="s">
        <v>10</v>
      </c>
      <c r="B34" s="97" t="s">
        <v>47</v>
      </c>
      <c r="C34" s="98"/>
      <c r="D34" s="99" t="s">
        <v>48</v>
      </c>
      <c r="E34" s="110"/>
      <c r="F34" s="110"/>
      <c r="G34" s="110"/>
      <c r="H34" s="100">
        <f t="shared" si="1"/>
        <v>0</v>
      </c>
      <c r="I34" s="110"/>
      <c r="J34" s="110"/>
      <c r="K34" s="110"/>
      <c r="L34" s="100">
        <f t="shared" si="3"/>
        <v>0</v>
      </c>
    </row>
    <row r="35" spans="1:12" s="114" customFormat="1" ht="11.25">
      <c r="A35" s="97" t="s">
        <v>20</v>
      </c>
      <c r="B35" s="97" t="s">
        <v>49</v>
      </c>
      <c r="C35" s="98"/>
      <c r="D35" s="99" t="s">
        <v>50</v>
      </c>
      <c r="E35" s="100">
        <f aca="true" t="shared" si="4" ref="E35:L35">E36+E37</f>
        <v>0</v>
      </c>
      <c r="F35" s="100">
        <f t="shared" si="4"/>
        <v>0</v>
      </c>
      <c r="G35" s="100">
        <f t="shared" si="4"/>
        <v>0</v>
      </c>
      <c r="H35" s="100">
        <f t="shared" si="4"/>
        <v>0</v>
      </c>
      <c r="I35" s="100">
        <f t="shared" si="4"/>
        <v>0</v>
      </c>
      <c r="J35" s="100">
        <f t="shared" si="4"/>
        <v>0</v>
      </c>
      <c r="K35" s="100">
        <f t="shared" si="4"/>
        <v>0</v>
      </c>
      <c r="L35" s="100">
        <f t="shared" si="4"/>
        <v>0</v>
      </c>
    </row>
    <row r="36" spans="1:12" s="114" customFormat="1" ht="11.25">
      <c r="A36" s="101"/>
      <c r="B36" s="101"/>
      <c r="C36" s="102" t="s">
        <v>105</v>
      </c>
      <c r="D36" s="103" t="s">
        <v>106</v>
      </c>
      <c r="E36" s="104"/>
      <c r="F36" s="104"/>
      <c r="G36" s="104"/>
      <c r="H36" s="104">
        <f>SUM(E36:G36)</f>
        <v>0</v>
      </c>
      <c r="I36" s="104"/>
      <c r="J36" s="104"/>
      <c r="K36" s="104"/>
      <c r="L36" s="104">
        <f>SUM(I36:K36)</f>
        <v>0</v>
      </c>
    </row>
    <row r="37" spans="1:12" s="114" customFormat="1" ht="11.25">
      <c r="A37" s="101"/>
      <c r="B37" s="101"/>
      <c r="C37" s="102" t="s">
        <v>52</v>
      </c>
      <c r="D37" s="103" t="s">
        <v>51</v>
      </c>
      <c r="E37" s="104"/>
      <c r="F37" s="104"/>
      <c r="G37" s="104"/>
      <c r="H37" s="104">
        <f>SUM(E37:G37)</f>
        <v>0</v>
      </c>
      <c r="I37" s="104"/>
      <c r="J37" s="104"/>
      <c r="K37" s="104"/>
      <c r="L37" s="104">
        <f>SUM(I37:K37)</f>
        <v>0</v>
      </c>
    </row>
    <row r="38" spans="1:12" s="114" customFormat="1" ht="11.25">
      <c r="A38" s="97" t="s">
        <v>11</v>
      </c>
      <c r="B38" s="97" t="s">
        <v>53</v>
      </c>
      <c r="C38" s="98"/>
      <c r="D38" s="99" t="s">
        <v>54</v>
      </c>
      <c r="E38" s="100">
        <f aca="true" t="shared" si="5" ref="E38:L38">E39+E40</f>
        <v>0</v>
      </c>
      <c r="F38" s="100">
        <f t="shared" si="5"/>
        <v>613</v>
      </c>
      <c r="G38" s="100">
        <f t="shared" si="5"/>
        <v>0</v>
      </c>
      <c r="H38" s="100">
        <f t="shared" si="5"/>
        <v>613</v>
      </c>
      <c r="I38" s="100">
        <f t="shared" si="5"/>
        <v>0</v>
      </c>
      <c r="J38" s="100">
        <f t="shared" si="5"/>
        <v>0</v>
      </c>
      <c r="K38" s="100">
        <f t="shared" si="5"/>
        <v>0</v>
      </c>
      <c r="L38" s="100">
        <f t="shared" si="5"/>
        <v>0</v>
      </c>
    </row>
    <row r="39" spans="1:12" s="114" customFormat="1" ht="11.25">
      <c r="A39" s="101"/>
      <c r="B39" s="101"/>
      <c r="C39" s="102" t="s">
        <v>105</v>
      </c>
      <c r="D39" s="103" t="s">
        <v>107</v>
      </c>
      <c r="E39" s="104"/>
      <c r="F39" s="104">
        <v>613</v>
      </c>
      <c r="G39" s="104"/>
      <c r="H39" s="104">
        <f>SUM(E39:G39)</f>
        <v>613</v>
      </c>
      <c r="I39" s="104"/>
      <c r="J39" s="104"/>
      <c r="K39" s="104"/>
      <c r="L39" s="104">
        <f>SUM(I39:K39)</f>
        <v>0</v>
      </c>
    </row>
    <row r="40" spans="1:12" s="114" customFormat="1" ht="11.25">
      <c r="A40" s="101"/>
      <c r="B40" s="101"/>
      <c r="C40" s="102" t="s">
        <v>55</v>
      </c>
      <c r="D40" s="103" t="s">
        <v>56</v>
      </c>
      <c r="E40" s="104"/>
      <c r="F40" s="104"/>
      <c r="G40" s="104"/>
      <c r="H40" s="104">
        <f>SUM(E40:G40)</f>
        <v>0</v>
      </c>
      <c r="I40" s="104"/>
      <c r="J40" s="104"/>
      <c r="K40" s="104"/>
      <c r="L40" s="104">
        <f>SUM(I40:K40)</f>
        <v>0</v>
      </c>
    </row>
    <row r="41" spans="1:12" s="114" customFormat="1" ht="11.25">
      <c r="A41" s="97" t="s">
        <v>12</v>
      </c>
      <c r="B41" s="97" t="s">
        <v>57</v>
      </c>
      <c r="C41" s="98"/>
      <c r="D41" s="99" t="s">
        <v>58</v>
      </c>
      <c r="E41" s="100">
        <f>E42</f>
        <v>371379</v>
      </c>
      <c r="F41" s="100"/>
      <c r="G41" s="100">
        <f>G42</f>
        <v>0</v>
      </c>
      <c r="H41" s="100">
        <f>SUM(E41:G41)</f>
        <v>371379</v>
      </c>
      <c r="I41" s="100">
        <f>I42</f>
        <v>400000</v>
      </c>
      <c r="J41" s="100"/>
      <c r="K41" s="100">
        <f>K42</f>
        <v>0</v>
      </c>
      <c r="L41" s="100">
        <f>SUM(I41:K41)</f>
        <v>400000</v>
      </c>
    </row>
    <row r="42" spans="1:12" s="115" customFormat="1" ht="22.5">
      <c r="A42" s="101"/>
      <c r="B42" s="101"/>
      <c r="C42" s="102" t="s">
        <v>59</v>
      </c>
      <c r="D42" s="103" t="s">
        <v>60</v>
      </c>
      <c r="E42" s="104">
        <v>371379</v>
      </c>
      <c r="F42" s="104"/>
      <c r="G42" s="104"/>
      <c r="H42" s="104">
        <f>SUM(E42:G42)</f>
        <v>371379</v>
      </c>
      <c r="I42" s="104">
        <v>400000</v>
      </c>
      <c r="J42" s="104"/>
      <c r="K42" s="104"/>
      <c r="L42" s="104">
        <f>SUM(I42:K42)</f>
        <v>400000</v>
      </c>
    </row>
    <row r="43" spans="1:12" s="96" customFormat="1" ht="11.25">
      <c r="A43" s="97"/>
      <c r="B43" s="97"/>
      <c r="C43" s="98"/>
      <c r="D43" s="99" t="s">
        <v>13</v>
      </c>
      <c r="E43" s="100">
        <f>E6+E14+E20+E32+E34+E35+E38+E41</f>
        <v>876612</v>
      </c>
      <c r="F43" s="100">
        <f>F6+F14+F20+F32+F34+F35+F38+F41</f>
        <v>87450</v>
      </c>
      <c r="G43" s="100">
        <f>G6+G14+G20+G32+G34+G35+G38+G41</f>
        <v>0</v>
      </c>
      <c r="H43" s="100">
        <f>SUM(E43:G43)</f>
        <v>964062</v>
      </c>
      <c r="I43" s="100">
        <f>I6+I14+I20+I32+I34+I35+I38+I41</f>
        <v>934605</v>
      </c>
      <c r="J43" s="100">
        <f>J6+J14+J20+J32+J34+J35+J38+J41</f>
        <v>335217</v>
      </c>
      <c r="K43" s="100">
        <f>K6+K14+K20+K32+K34+K35+K38+K41</f>
        <v>0</v>
      </c>
      <c r="L43" s="100">
        <f>SUM(I43:K43)</f>
        <v>1269822</v>
      </c>
    </row>
    <row r="44" spans="1:12" s="9" customFormat="1" ht="15">
      <c r="A44" s="23"/>
      <c r="B44" s="23"/>
      <c r="C44" s="23"/>
      <c r="D44" s="25"/>
      <c r="E44" s="179"/>
      <c r="F44" s="179"/>
      <c r="G44" s="179"/>
      <c r="H44" s="179"/>
      <c r="I44" s="179"/>
      <c r="J44" s="179"/>
      <c r="K44" s="179"/>
      <c r="L44" s="179"/>
    </row>
    <row r="45" spans="1:10" s="9" customFormat="1" ht="15">
      <c r="A45" s="352" t="s">
        <v>151</v>
      </c>
      <c r="B45" s="352"/>
      <c r="C45" s="352"/>
      <c r="D45" s="352"/>
      <c r="E45" s="56"/>
      <c r="F45" s="55"/>
      <c r="I45" s="56"/>
      <c r="J45" s="55"/>
    </row>
    <row r="46" spans="1:12" s="96" customFormat="1" ht="45">
      <c r="A46" s="93" t="s">
        <v>18</v>
      </c>
      <c r="B46" s="93" t="s">
        <v>19</v>
      </c>
      <c r="C46" s="93" t="s">
        <v>16</v>
      </c>
      <c r="D46" s="93" t="s">
        <v>17</v>
      </c>
      <c r="E46" s="94" t="s">
        <v>177</v>
      </c>
      <c r="F46" s="94" t="s">
        <v>178</v>
      </c>
      <c r="G46" s="94" t="s">
        <v>179</v>
      </c>
      <c r="H46" s="94" t="s">
        <v>2</v>
      </c>
      <c r="I46" s="94" t="s">
        <v>348</v>
      </c>
      <c r="J46" s="94" t="s">
        <v>349</v>
      </c>
      <c r="K46" s="94" t="s">
        <v>350</v>
      </c>
      <c r="L46" s="94" t="s">
        <v>2</v>
      </c>
    </row>
    <row r="47" spans="1:12" s="96" customFormat="1" ht="22.5">
      <c r="A47" s="106" t="s">
        <v>6</v>
      </c>
      <c r="B47" s="106" t="s">
        <v>35</v>
      </c>
      <c r="C47" s="107"/>
      <c r="D47" s="108" t="s">
        <v>36</v>
      </c>
      <c r="E47" s="109">
        <f>E48</f>
        <v>3000</v>
      </c>
      <c r="F47" s="109">
        <f>F48</f>
        <v>0</v>
      </c>
      <c r="G47" s="109">
        <f>G48</f>
        <v>0</v>
      </c>
      <c r="H47" s="109">
        <f>SUM(E47:G47)</f>
        <v>3000</v>
      </c>
      <c r="I47" s="109">
        <f>I48</f>
        <v>3000</v>
      </c>
      <c r="J47" s="109">
        <f>J48</f>
        <v>0</v>
      </c>
      <c r="K47" s="109">
        <f>K48</f>
        <v>0</v>
      </c>
      <c r="L47" s="109">
        <f>SUM(I47:K47)</f>
        <v>3000</v>
      </c>
    </row>
    <row r="48" spans="1:12" s="96" customFormat="1" ht="22.5">
      <c r="A48" s="101"/>
      <c r="B48" s="101"/>
      <c r="C48" s="102" t="s">
        <v>68</v>
      </c>
      <c r="D48" s="103" t="s">
        <v>69</v>
      </c>
      <c r="E48" s="104">
        <v>3000</v>
      </c>
      <c r="F48" s="104"/>
      <c r="G48" s="104"/>
      <c r="H48" s="104">
        <f>SUM(E48:G48)</f>
        <v>3000</v>
      </c>
      <c r="I48" s="104">
        <v>3000</v>
      </c>
      <c r="J48" s="104"/>
      <c r="K48" s="104"/>
      <c r="L48" s="104">
        <f>SUM(I48:K48)</f>
        <v>3000</v>
      </c>
    </row>
    <row r="49" spans="1:12" s="96" customFormat="1" ht="11.25">
      <c r="A49" s="106" t="s">
        <v>12</v>
      </c>
      <c r="B49" s="106" t="s">
        <v>57</v>
      </c>
      <c r="C49" s="107"/>
      <c r="D49" s="108" t="s">
        <v>58</v>
      </c>
      <c r="E49" s="109">
        <f>E50</f>
        <v>0</v>
      </c>
      <c r="F49" s="109"/>
      <c r="G49" s="109">
        <f>G50</f>
        <v>0</v>
      </c>
      <c r="H49" s="109">
        <f>SUM(E49:G49)</f>
        <v>0</v>
      </c>
      <c r="I49" s="109">
        <f>I50</f>
        <v>5000</v>
      </c>
      <c r="J49" s="109"/>
      <c r="K49" s="109">
        <f>K50</f>
        <v>0</v>
      </c>
      <c r="L49" s="109">
        <f>SUM(I49:K49)</f>
        <v>5000</v>
      </c>
    </row>
    <row r="50" spans="1:12" s="96" customFormat="1" ht="22.5">
      <c r="A50" s="101"/>
      <c r="B50" s="101"/>
      <c r="C50" s="102" t="s">
        <v>59</v>
      </c>
      <c r="D50" s="103" t="s">
        <v>60</v>
      </c>
      <c r="E50" s="104"/>
      <c r="F50" s="104"/>
      <c r="G50" s="104"/>
      <c r="H50" s="104">
        <f>SUM(E50:G50)</f>
        <v>0</v>
      </c>
      <c r="I50" s="104">
        <v>5000</v>
      </c>
      <c r="J50" s="104"/>
      <c r="K50" s="104"/>
      <c r="L50" s="104">
        <f>SUM(I50:K50)</f>
        <v>5000</v>
      </c>
    </row>
    <row r="51" spans="1:12" s="96" customFormat="1" ht="11.25">
      <c r="A51" s="97"/>
      <c r="B51" s="97"/>
      <c r="C51" s="98"/>
      <c r="D51" s="99" t="s">
        <v>13</v>
      </c>
      <c r="E51" s="100">
        <f>E47+E49</f>
        <v>3000</v>
      </c>
      <c r="F51" s="100">
        <f>F47+F49</f>
        <v>0</v>
      </c>
      <c r="G51" s="100">
        <f>G47+G49</f>
        <v>0</v>
      </c>
      <c r="H51" s="100">
        <f>SUM(E51:G51)</f>
        <v>3000</v>
      </c>
      <c r="I51" s="100">
        <f>I47+I49</f>
        <v>8000</v>
      </c>
      <c r="J51" s="100">
        <f>J47+J49</f>
        <v>0</v>
      </c>
      <c r="K51" s="100">
        <f>K47+K49</f>
        <v>0</v>
      </c>
      <c r="L51" s="100">
        <f>SUM(I51:K51)</f>
        <v>8000</v>
      </c>
    </row>
    <row r="52" spans="1:12" ht="15">
      <c r="A52" s="180"/>
      <c r="B52" s="180"/>
      <c r="C52" s="180"/>
      <c r="D52" s="21"/>
      <c r="E52" s="181"/>
      <c r="F52" s="181"/>
      <c r="G52" s="181"/>
      <c r="H52" s="181"/>
      <c r="I52" s="181"/>
      <c r="J52" s="181"/>
      <c r="K52" s="181"/>
      <c r="L52" s="181"/>
    </row>
    <row r="53" spans="1:12" ht="12.75">
      <c r="A53" s="352" t="s">
        <v>126</v>
      </c>
      <c r="B53" s="352"/>
      <c r="C53" s="352"/>
      <c r="D53" s="352"/>
      <c r="E53" s="15"/>
      <c r="F53" s="7"/>
      <c r="G53"/>
      <c r="H53"/>
      <c r="I53" s="15"/>
      <c r="J53" s="7"/>
      <c r="K53"/>
      <c r="L53"/>
    </row>
    <row r="54" spans="1:12" ht="45">
      <c r="A54" s="93" t="s">
        <v>18</v>
      </c>
      <c r="B54" s="93" t="s">
        <v>19</v>
      </c>
      <c r="C54" s="93" t="s">
        <v>16</v>
      </c>
      <c r="D54" s="93" t="s">
        <v>17</v>
      </c>
      <c r="E54" s="94" t="s">
        <v>177</v>
      </c>
      <c r="F54" s="94" t="s">
        <v>178</v>
      </c>
      <c r="G54" s="94" t="s">
        <v>179</v>
      </c>
      <c r="H54" s="94" t="s">
        <v>2</v>
      </c>
      <c r="I54" s="94" t="s">
        <v>348</v>
      </c>
      <c r="J54" s="94" t="s">
        <v>349</v>
      </c>
      <c r="K54" s="94" t="s">
        <v>350</v>
      </c>
      <c r="L54" s="94" t="s">
        <v>2</v>
      </c>
    </row>
    <row r="55" spans="1:12" ht="12.75">
      <c r="A55" s="106" t="s">
        <v>9</v>
      </c>
      <c r="B55" s="106" t="s">
        <v>43</v>
      </c>
      <c r="C55" s="107"/>
      <c r="D55" s="108" t="s">
        <v>44</v>
      </c>
      <c r="E55" s="109">
        <v>90049</v>
      </c>
      <c r="F55" s="109">
        <v>4882</v>
      </c>
      <c r="G55" s="109"/>
      <c r="H55" s="109">
        <f>SUM(E55:G55)</f>
        <v>94931</v>
      </c>
      <c r="I55" s="109">
        <v>55965</v>
      </c>
      <c r="J55" s="109">
        <v>5609</v>
      </c>
      <c r="K55" s="109"/>
      <c r="L55" s="109">
        <f>SUM(I55:K55)</f>
        <v>61574</v>
      </c>
    </row>
    <row r="56" spans="1:12" ht="12.75">
      <c r="A56" s="106" t="s">
        <v>12</v>
      </c>
      <c r="B56" s="106" t="s">
        <v>57</v>
      </c>
      <c r="C56" s="107"/>
      <c r="D56" s="108" t="s">
        <v>58</v>
      </c>
      <c r="E56" s="109">
        <f>E57</f>
        <v>0</v>
      </c>
      <c r="F56" s="109">
        <v>0</v>
      </c>
      <c r="G56" s="109">
        <f>G57</f>
        <v>0</v>
      </c>
      <c r="H56" s="109">
        <f>SUM(E56:G56)</f>
        <v>0</v>
      </c>
      <c r="I56" s="109">
        <f>I57</f>
        <v>0</v>
      </c>
      <c r="J56" s="109">
        <v>0</v>
      </c>
      <c r="K56" s="109">
        <f>K57</f>
        <v>0</v>
      </c>
      <c r="L56" s="109">
        <f>SUM(I56:K56)</f>
        <v>0</v>
      </c>
    </row>
    <row r="57" spans="1:12" ht="22.5">
      <c r="A57" s="101"/>
      <c r="B57" s="101"/>
      <c r="C57" s="102" t="s">
        <v>59</v>
      </c>
      <c r="D57" s="103" t="s">
        <v>60</v>
      </c>
      <c r="E57" s="104"/>
      <c r="F57" s="104"/>
      <c r="G57" s="104"/>
      <c r="H57" s="104">
        <f>SUM(E57:G57)</f>
        <v>0</v>
      </c>
      <c r="I57" s="104"/>
      <c r="J57" s="104"/>
      <c r="K57" s="104"/>
      <c r="L57" s="104">
        <f>SUM(I57:K57)</f>
        <v>0</v>
      </c>
    </row>
    <row r="58" spans="1:12" ht="12.75">
      <c r="A58" s="97"/>
      <c r="B58" s="97"/>
      <c r="C58" s="98"/>
      <c r="D58" s="99" t="s">
        <v>13</v>
      </c>
      <c r="E58" s="100">
        <f>E55+E56</f>
        <v>90049</v>
      </c>
      <c r="F58" s="100">
        <f>F55+F56</f>
        <v>4882</v>
      </c>
      <c r="G58" s="100">
        <f>G55+G56</f>
        <v>0</v>
      </c>
      <c r="H58" s="100">
        <f>SUM(E58:G58)</f>
        <v>94931</v>
      </c>
      <c r="I58" s="100">
        <f>I55+I56</f>
        <v>55965</v>
      </c>
      <c r="J58" s="100">
        <f>J55+J56</f>
        <v>5609</v>
      </c>
      <c r="K58" s="100">
        <f>K55+K56</f>
        <v>0</v>
      </c>
      <c r="L58" s="100">
        <f>SUM(I58:K58)</f>
        <v>61574</v>
      </c>
    </row>
    <row r="59" spans="1:12" ht="15">
      <c r="A59" s="180"/>
      <c r="B59" s="180"/>
      <c r="C59" s="180"/>
      <c r="D59" s="21"/>
      <c r="E59" s="181"/>
      <c r="F59" s="181"/>
      <c r="G59" s="181"/>
      <c r="H59" s="181"/>
      <c r="I59" s="181"/>
      <c r="J59" s="181"/>
      <c r="K59" s="181"/>
      <c r="L59" s="181"/>
    </row>
    <row r="60" spans="1:12" ht="12.75">
      <c r="A60" s="352" t="s">
        <v>152</v>
      </c>
      <c r="B60" s="352"/>
      <c r="C60" s="352"/>
      <c r="D60" s="352"/>
      <c r="E60" s="15"/>
      <c r="F60" s="7"/>
      <c r="G60"/>
      <c r="H60"/>
      <c r="I60" s="15"/>
      <c r="J60" s="7"/>
      <c r="K60"/>
      <c r="L60"/>
    </row>
    <row r="61" spans="1:12" ht="45">
      <c r="A61" s="93" t="s">
        <v>18</v>
      </c>
      <c r="B61" s="93" t="s">
        <v>19</v>
      </c>
      <c r="C61" s="93" t="s">
        <v>16</v>
      </c>
      <c r="D61" s="93" t="s">
        <v>17</v>
      </c>
      <c r="E61" s="94" t="s">
        <v>177</v>
      </c>
      <c r="F61" s="94" t="s">
        <v>178</v>
      </c>
      <c r="G61" s="94" t="s">
        <v>179</v>
      </c>
      <c r="H61" s="94" t="s">
        <v>2</v>
      </c>
      <c r="I61" s="94" t="s">
        <v>348</v>
      </c>
      <c r="J61" s="94" t="s">
        <v>349</v>
      </c>
      <c r="K61" s="94" t="s">
        <v>350</v>
      </c>
      <c r="L61" s="94" t="s">
        <v>2</v>
      </c>
    </row>
    <row r="62" spans="1:12" ht="12.75">
      <c r="A62" s="106" t="s">
        <v>9</v>
      </c>
      <c r="B62" s="106" t="s">
        <v>43</v>
      </c>
      <c r="C62" s="107"/>
      <c r="D62" s="108" t="s">
        <v>44</v>
      </c>
      <c r="E62" s="109">
        <v>3044</v>
      </c>
      <c r="F62" s="109"/>
      <c r="G62" s="109"/>
      <c r="H62" s="109">
        <f>SUM(E62:G62)</f>
        <v>3044</v>
      </c>
      <c r="I62" s="109">
        <v>3467</v>
      </c>
      <c r="J62" s="109"/>
      <c r="K62" s="109"/>
      <c r="L62" s="109">
        <f>SUM(I62:K62)</f>
        <v>3467</v>
      </c>
    </row>
    <row r="63" spans="1:12" ht="12.75">
      <c r="A63" s="106" t="s">
        <v>12</v>
      </c>
      <c r="B63" s="106" t="s">
        <v>57</v>
      </c>
      <c r="C63" s="107"/>
      <c r="D63" s="108" t="s">
        <v>58</v>
      </c>
      <c r="E63" s="109">
        <v>974</v>
      </c>
      <c r="F63" s="109"/>
      <c r="G63" s="109">
        <f>G64</f>
        <v>0</v>
      </c>
      <c r="H63" s="109">
        <f>SUM(E63:G63)</f>
        <v>974</v>
      </c>
      <c r="I63" s="109"/>
      <c r="J63" s="109"/>
      <c r="K63" s="109">
        <f>K64</f>
        <v>0</v>
      </c>
      <c r="L63" s="109">
        <f>SUM(I63:K63)</f>
        <v>0</v>
      </c>
    </row>
    <row r="64" spans="1:12" ht="22.5">
      <c r="A64" s="101"/>
      <c r="B64" s="101"/>
      <c r="C64" s="102" t="s">
        <v>59</v>
      </c>
      <c r="D64" s="103" t="s">
        <v>60</v>
      </c>
      <c r="E64" s="104">
        <v>974</v>
      </c>
      <c r="F64" s="104"/>
      <c r="G64" s="104"/>
      <c r="H64" s="104">
        <f>SUM(E64:G64)</f>
        <v>974</v>
      </c>
      <c r="I64" s="104"/>
      <c r="J64" s="104"/>
      <c r="K64" s="104"/>
      <c r="L64" s="104">
        <f>SUM(I64:K64)</f>
        <v>0</v>
      </c>
    </row>
    <row r="65" spans="1:12" ht="12.75">
      <c r="A65" s="97"/>
      <c r="B65" s="97"/>
      <c r="C65" s="98"/>
      <c r="D65" s="99" t="s">
        <v>13</v>
      </c>
      <c r="E65" s="100">
        <f>E62+E63</f>
        <v>4018</v>
      </c>
      <c r="F65" s="100">
        <f>F62+F63</f>
        <v>0</v>
      </c>
      <c r="G65" s="100">
        <f>G62+G63</f>
        <v>0</v>
      </c>
      <c r="H65" s="100">
        <f>SUM(E65:G65)</f>
        <v>4018</v>
      </c>
      <c r="I65" s="100">
        <f>I62+I63</f>
        <v>3467</v>
      </c>
      <c r="J65" s="100">
        <f>J62+J63</f>
        <v>0</v>
      </c>
      <c r="K65" s="100">
        <f>K62+K63</f>
        <v>0</v>
      </c>
      <c r="L65" s="100">
        <f>SUM(I65:K65)</f>
        <v>3467</v>
      </c>
    </row>
    <row r="66" spans="1:12" ht="15">
      <c r="A66" s="180"/>
      <c r="B66" s="180"/>
      <c r="C66" s="180"/>
      <c r="D66" s="21"/>
      <c r="E66" s="181"/>
      <c r="F66" s="181"/>
      <c r="G66" s="181"/>
      <c r="H66" s="181"/>
      <c r="I66" s="181"/>
      <c r="J66" s="181"/>
      <c r="K66" s="181"/>
      <c r="L66" s="181"/>
    </row>
    <row r="67" spans="1:12" ht="25.5">
      <c r="A67" s="118"/>
      <c r="B67" s="119" t="s">
        <v>35</v>
      </c>
      <c r="C67" s="118"/>
      <c r="D67" s="121" t="s">
        <v>36</v>
      </c>
      <c r="E67" s="120">
        <f>E6+E47</f>
        <v>355357</v>
      </c>
      <c r="F67" s="120">
        <f>F6+F47</f>
        <v>0</v>
      </c>
      <c r="G67" s="120">
        <f>G6+G47</f>
        <v>0</v>
      </c>
      <c r="H67" s="120">
        <f>SUM(E67:G67)</f>
        <v>355357</v>
      </c>
      <c r="I67" s="120">
        <f>I6+I47</f>
        <v>374163</v>
      </c>
      <c r="J67" s="120">
        <f>J6+J47</f>
        <v>148544</v>
      </c>
      <c r="K67" s="120">
        <f>K6+K47</f>
        <v>0</v>
      </c>
      <c r="L67" s="120">
        <f>SUM(I67:K67)</f>
        <v>522707</v>
      </c>
    </row>
    <row r="68" spans="1:12" ht="25.5">
      <c r="A68" s="118"/>
      <c r="B68" s="119" t="s">
        <v>38</v>
      </c>
      <c r="C68" s="118"/>
      <c r="D68" s="121" t="s">
        <v>37</v>
      </c>
      <c r="E68" s="120">
        <f>E14</f>
        <v>0</v>
      </c>
      <c r="F68" s="120">
        <f>F14</f>
        <v>61725</v>
      </c>
      <c r="G68" s="120">
        <f>G14</f>
        <v>0</v>
      </c>
      <c r="H68" s="120">
        <f aca="true" t="shared" si="6" ref="H68:H74">SUM(E68:G68)</f>
        <v>61725</v>
      </c>
      <c r="I68" s="120">
        <f>I14</f>
        <v>0</v>
      </c>
      <c r="J68" s="120">
        <f>J14</f>
        <v>136684</v>
      </c>
      <c r="K68" s="120">
        <f>K14</f>
        <v>0</v>
      </c>
      <c r="L68" s="120">
        <f aca="true" t="shared" si="7" ref="L68:L74">SUM(I68:K68)</f>
        <v>136684</v>
      </c>
    </row>
    <row r="69" spans="1:12" ht="12.75">
      <c r="A69" s="118"/>
      <c r="B69" s="119" t="s">
        <v>41</v>
      </c>
      <c r="C69" s="118"/>
      <c r="D69" s="121" t="s">
        <v>42</v>
      </c>
      <c r="E69" s="120">
        <f>E20</f>
        <v>144342</v>
      </c>
      <c r="F69" s="120">
        <f>F20</f>
        <v>0</v>
      </c>
      <c r="G69" s="120">
        <f>G20</f>
        <v>0</v>
      </c>
      <c r="H69" s="120">
        <f t="shared" si="6"/>
        <v>144342</v>
      </c>
      <c r="I69" s="120">
        <f>I20</f>
        <v>153807</v>
      </c>
      <c r="J69" s="120">
        <f>J20</f>
        <v>0</v>
      </c>
      <c r="K69" s="120">
        <f>K20</f>
        <v>0</v>
      </c>
      <c r="L69" s="120">
        <f t="shared" si="7"/>
        <v>153807</v>
      </c>
    </row>
    <row r="70" spans="1:12" ht="12.75">
      <c r="A70" s="118"/>
      <c r="B70" s="119" t="s">
        <v>43</v>
      </c>
      <c r="C70" s="118"/>
      <c r="D70" s="121" t="s">
        <v>44</v>
      </c>
      <c r="E70" s="120">
        <f>E32+E55+E62</f>
        <v>101627</v>
      </c>
      <c r="F70" s="120">
        <f>F32+F55+F62</f>
        <v>29994</v>
      </c>
      <c r="G70" s="120">
        <f>G32+G55+G62</f>
        <v>0</v>
      </c>
      <c r="H70" s="120">
        <f t="shared" si="6"/>
        <v>131621</v>
      </c>
      <c r="I70" s="120">
        <f>I32+I55+I62</f>
        <v>69067</v>
      </c>
      <c r="J70" s="120">
        <f>J32+J55+J62</f>
        <v>55598</v>
      </c>
      <c r="K70" s="120">
        <f>K32+K55+K62</f>
        <v>0</v>
      </c>
      <c r="L70" s="120">
        <f t="shared" si="7"/>
        <v>124665</v>
      </c>
    </row>
    <row r="71" spans="1:12" ht="12.75">
      <c r="A71" s="118"/>
      <c r="B71" s="119" t="s">
        <v>47</v>
      </c>
      <c r="C71" s="118"/>
      <c r="D71" s="121" t="s">
        <v>48</v>
      </c>
      <c r="E71" s="120">
        <f aca="true" t="shared" si="8" ref="E71:G72">E34</f>
        <v>0</v>
      </c>
      <c r="F71" s="120">
        <f t="shared" si="8"/>
        <v>0</v>
      </c>
      <c r="G71" s="120">
        <f t="shared" si="8"/>
        <v>0</v>
      </c>
      <c r="H71" s="120">
        <f t="shared" si="6"/>
        <v>0</v>
      </c>
      <c r="I71" s="120">
        <f aca="true" t="shared" si="9" ref="I71:K72">I34</f>
        <v>0</v>
      </c>
      <c r="J71" s="120">
        <f t="shared" si="9"/>
        <v>0</v>
      </c>
      <c r="K71" s="120">
        <f t="shared" si="9"/>
        <v>0</v>
      </c>
      <c r="L71" s="120">
        <f t="shared" si="7"/>
        <v>0</v>
      </c>
    </row>
    <row r="72" spans="1:12" ht="12.75">
      <c r="A72" s="118"/>
      <c r="B72" s="119" t="s">
        <v>49</v>
      </c>
      <c r="C72" s="118"/>
      <c r="D72" s="121" t="s">
        <v>50</v>
      </c>
      <c r="E72" s="120">
        <f t="shared" si="8"/>
        <v>0</v>
      </c>
      <c r="F72" s="120">
        <f t="shared" si="8"/>
        <v>0</v>
      </c>
      <c r="G72" s="120">
        <f t="shared" si="8"/>
        <v>0</v>
      </c>
      <c r="H72" s="120">
        <f t="shared" si="6"/>
        <v>0</v>
      </c>
      <c r="I72" s="120">
        <f t="shared" si="9"/>
        <v>0</v>
      </c>
      <c r="J72" s="120">
        <f t="shared" si="9"/>
        <v>0</v>
      </c>
      <c r="K72" s="120">
        <f t="shared" si="9"/>
        <v>0</v>
      </c>
      <c r="L72" s="120">
        <f t="shared" si="7"/>
        <v>0</v>
      </c>
    </row>
    <row r="73" spans="1:12" ht="25.5">
      <c r="A73" s="118"/>
      <c r="B73" s="119" t="s">
        <v>53</v>
      </c>
      <c r="C73" s="118"/>
      <c r="D73" s="121" t="s">
        <v>54</v>
      </c>
      <c r="E73" s="120">
        <f>E38</f>
        <v>0</v>
      </c>
      <c r="F73" s="120">
        <f>F38</f>
        <v>613</v>
      </c>
      <c r="G73" s="120">
        <f>G38</f>
        <v>0</v>
      </c>
      <c r="H73" s="120">
        <f t="shared" si="6"/>
        <v>613</v>
      </c>
      <c r="I73" s="120">
        <f>I38</f>
        <v>0</v>
      </c>
      <c r="J73" s="120">
        <f>J38</f>
        <v>0</v>
      </c>
      <c r="K73" s="120">
        <f>K38</f>
        <v>0</v>
      </c>
      <c r="L73" s="120">
        <f t="shared" si="7"/>
        <v>0</v>
      </c>
    </row>
    <row r="74" spans="1:12" ht="12.75">
      <c r="A74" s="118"/>
      <c r="B74" s="119" t="s">
        <v>57</v>
      </c>
      <c r="C74" s="118"/>
      <c r="D74" s="121" t="s">
        <v>58</v>
      </c>
      <c r="E74" s="120">
        <f>E41+E49+E56+E63</f>
        <v>372353</v>
      </c>
      <c r="F74" s="120">
        <f>F41+F49+F56+F63</f>
        <v>0</v>
      </c>
      <c r="G74" s="120">
        <f>G41+G49+G56+G63</f>
        <v>0</v>
      </c>
      <c r="H74" s="120">
        <f t="shared" si="6"/>
        <v>372353</v>
      </c>
      <c r="I74" s="120">
        <f>I41+I49+I56+I63</f>
        <v>405000</v>
      </c>
      <c r="J74" s="120">
        <f>J41+J49+J56+J63</f>
        <v>0</v>
      </c>
      <c r="K74" s="120">
        <f>K41+K49+K56+K63</f>
        <v>0</v>
      </c>
      <c r="L74" s="120">
        <f t="shared" si="7"/>
        <v>405000</v>
      </c>
    </row>
    <row r="75" spans="1:12" ht="12.75">
      <c r="A75" s="122"/>
      <c r="B75" s="92"/>
      <c r="C75" s="122"/>
      <c r="D75" s="121" t="s">
        <v>153</v>
      </c>
      <c r="E75" s="120">
        <f aca="true" t="shared" si="10" ref="E75:L75">SUM(E67:E74)</f>
        <v>973679</v>
      </c>
      <c r="F75" s="120">
        <f t="shared" si="10"/>
        <v>92332</v>
      </c>
      <c r="G75" s="120">
        <f t="shared" si="10"/>
        <v>0</v>
      </c>
      <c r="H75" s="120">
        <f t="shared" si="10"/>
        <v>1066011</v>
      </c>
      <c r="I75" s="120">
        <f t="shared" si="10"/>
        <v>1002037</v>
      </c>
      <c r="J75" s="120">
        <f t="shared" si="10"/>
        <v>340826</v>
      </c>
      <c r="K75" s="120">
        <f t="shared" si="10"/>
        <v>0</v>
      </c>
      <c r="L75" s="120">
        <f t="shared" si="10"/>
        <v>1342863</v>
      </c>
    </row>
  </sheetData>
  <sheetProtection/>
  <mergeCells count="7">
    <mergeCell ref="A1:L1"/>
    <mergeCell ref="A2:L2"/>
    <mergeCell ref="A53:D53"/>
    <mergeCell ref="A60:D60"/>
    <mergeCell ref="A4:D4"/>
    <mergeCell ref="A45:D45"/>
    <mergeCell ref="A3:D3"/>
  </mergeCells>
  <printOptions headings="1"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  <headerFooter alignWithMargins="0">
    <oddHeader>&amp;L1/a melléklet a 1/2016 (II.19.) önk. rendelethez ezer Ft
</oddHeader>
  </headerFooter>
  <rowBreaks count="1" manualBreakCount="1">
    <brk id="4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109"/>
  <sheetViews>
    <sheetView zoomScale="85" zoomScaleNormal="85" workbookViewId="0" topLeftCell="A1">
      <selection activeCell="J47" sqref="J47"/>
    </sheetView>
  </sheetViews>
  <sheetFormatPr defaultColWidth="9.140625" defaultRowHeight="12.75"/>
  <cols>
    <col min="1" max="1" width="7.140625" style="0" customWidth="1"/>
    <col min="2" max="3" width="8.421875" style="0" customWidth="1"/>
    <col min="4" max="4" width="33.57421875" style="0" customWidth="1"/>
    <col min="5" max="5" width="13.8515625" style="0" customWidth="1"/>
    <col min="6" max="6" width="12.421875" style="0" customWidth="1"/>
    <col min="7" max="7" width="11.7109375" style="0" customWidth="1"/>
    <col min="8" max="8" width="15.28125" style="9" customWidth="1"/>
    <col min="9" max="9" width="13.8515625" style="0" customWidth="1"/>
    <col min="10" max="10" width="12.421875" style="0" customWidth="1"/>
    <col min="11" max="11" width="11.7109375" style="0" customWidth="1"/>
    <col min="12" max="12" width="15.28125" style="9" customWidth="1"/>
  </cols>
  <sheetData>
    <row r="1" spans="1:12" ht="15.75">
      <c r="A1" s="356" t="s">
        <v>353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</row>
    <row r="2" spans="1:12" ht="15.75">
      <c r="A2" s="357" t="s">
        <v>354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</row>
    <row r="3" spans="1:12" s="7" customFormat="1" ht="90">
      <c r="A3" s="22" t="s">
        <v>15</v>
      </c>
      <c r="B3" s="22" t="s">
        <v>16</v>
      </c>
      <c r="C3" s="22"/>
      <c r="D3" s="22" t="s">
        <v>17</v>
      </c>
      <c r="E3" s="163" t="s">
        <v>177</v>
      </c>
      <c r="F3" s="163" t="s">
        <v>178</v>
      </c>
      <c r="G3" s="163" t="s">
        <v>179</v>
      </c>
      <c r="H3" s="33" t="s">
        <v>2</v>
      </c>
      <c r="I3" s="163" t="s">
        <v>348</v>
      </c>
      <c r="J3" s="163" t="s">
        <v>349</v>
      </c>
      <c r="K3" s="163" t="s">
        <v>350</v>
      </c>
      <c r="L3" s="33" t="s">
        <v>2</v>
      </c>
    </row>
    <row r="4" spans="1:12" ht="12.75">
      <c r="A4" s="164" t="s">
        <v>6</v>
      </c>
      <c r="B4" s="164"/>
      <c r="C4" s="164"/>
      <c r="D4" s="164" t="s">
        <v>14</v>
      </c>
      <c r="E4" s="165">
        <f aca="true" t="shared" si="0" ref="E4:L4">E5+E6+E7+E8+E9</f>
        <v>738462</v>
      </c>
      <c r="F4" s="165">
        <f t="shared" si="0"/>
        <v>189321</v>
      </c>
      <c r="G4" s="165">
        <f t="shared" si="0"/>
        <v>0</v>
      </c>
      <c r="H4" s="165">
        <f t="shared" si="0"/>
        <v>927783</v>
      </c>
      <c r="I4" s="165">
        <f t="shared" si="0"/>
        <v>787129</v>
      </c>
      <c r="J4" s="165">
        <f t="shared" si="0"/>
        <v>274617</v>
      </c>
      <c r="K4" s="165">
        <f t="shared" si="0"/>
        <v>0</v>
      </c>
      <c r="L4" s="165">
        <f t="shared" si="0"/>
        <v>1061746</v>
      </c>
    </row>
    <row r="5" spans="1:12" ht="12.75">
      <c r="A5" s="1"/>
      <c r="B5" s="6" t="s">
        <v>72</v>
      </c>
      <c r="C5" s="6"/>
      <c r="D5" s="20" t="s">
        <v>3</v>
      </c>
      <c r="E5" s="2">
        <v>114097</v>
      </c>
      <c r="F5" s="2">
        <v>52709</v>
      </c>
      <c r="G5" s="2"/>
      <c r="H5" s="49">
        <f>SUM(E5:G5)</f>
        <v>166806</v>
      </c>
      <c r="I5" s="2">
        <v>115453</v>
      </c>
      <c r="J5" s="2">
        <v>157345</v>
      </c>
      <c r="K5" s="2"/>
      <c r="L5" s="49">
        <f>SUM(I5:K5)</f>
        <v>272798</v>
      </c>
    </row>
    <row r="6" spans="1:12" ht="25.5">
      <c r="A6" s="1"/>
      <c r="B6" s="6" t="s">
        <v>74</v>
      </c>
      <c r="C6" s="6"/>
      <c r="D6" s="20" t="s">
        <v>73</v>
      </c>
      <c r="E6" s="2">
        <v>31226</v>
      </c>
      <c r="F6" s="2">
        <v>16282</v>
      </c>
      <c r="G6" s="2"/>
      <c r="H6" s="49">
        <f aca="true" t="shared" si="1" ref="H6:H12">SUM(E6:G6)</f>
        <v>47508</v>
      </c>
      <c r="I6" s="2">
        <v>33025</v>
      </c>
      <c r="J6" s="2">
        <v>25152</v>
      </c>
      <c r="K6" s="2"/>
      <c r="L6" s="49">
        <f aca="true" t="shared" si="2" ref="L6:L12">SUM(I6:K6)</f>
        <v>58177</v>
      </c>
    </row>
    <row r="7" spans="1:12" ht="12.75">
      <c r="A7" s="1"/>
      <c r="B7" s="6" t="s">
        <v>75</v>
      </c>
      <c r="C7" s="6"/>
      <c r="D7" s="20" t="s">
        <v>0</v>
      </c>
      <c r="E7" s="2">
        <v>155298</v>
      </c>
      <c r="F7" s="2">
        <v>38042</v>
      </c>
      <c r="G7" s="2"/>
      <c r="H7" s="49">
        <f t="shared" si="1"/>
        <v>193340</v>
      </c>
      <c r="I7" s="2">
        <v>127770</v>
      </c>
      <c r="J7" s="2">
        <v>84635</v>
      </c>
      <c r="K7" s="2"/>
      <c r="L7" s="49">
        <f t="shared" si="2"/>
        <v>212405</v>
      </c>
    </row>
    <row r="8" spans="1:12" ht="12.75">
      <c r="A8" s="1"/>
      <c r="B8" s="6" t="s">
        <v>76</v>
      </c>
      <c r="C8" s="6"/>
      <c r="D8" s="21" t="s">
        <v>81</v>
      </c>
      <c r="E8" s="2">
        <v>19770</v>
      </c>
      <c r="F8" s="2"/>
      <c r="G8" s="2"/>
      <c r="H8" s="49">
        <f t="shared" si="1"/>
        <v>19770</v>
      </c>
      <c r="I8" s="2">
        <v>24584</v>
      </c>
      <c r="J8" s="2"/>
      <c r="K8" s="2"/>
      <c r="L8" s="49">
        <f t="shared" si="2"/>
        <v>24584</v>
      </c>
    </row>
    <row r="9" spans="1:12" ht="12.75">
      <c r="A9" s="1"/>
      <c r="B9" s="6" t="s">
        <v>77</v>
      </c>
      <c r="C9" s="6"/>
      <c r="D9" s="20" t="s">
        <v>82</v>
      </c>
      <c r="E9" s="2">
        <v>418071</v>
      </c>
      <c r="F9" s="2">
        <v>82288</v>
      </c>
      <c r="G9" s="2"/>
      <c r="H9" s="49">
        <f t="shared" si="1"/>
        <v>500359</v>
      </c>
      <c r="I9" s="2">
        <f>I10+I11+I12</f>
        <v>486297</v>
      </c>
      <c r="J9" s="2">
        <f>J10+J11+J12</f>
        <v>7485</v>
      </c>
      <c r="K9" s="2">
        <f>K10+K11+K12</f>
        <v>0</v>
      </c>
      <c r="L9" s="49">
        <f t="shared" si="2"/>
        <v>493782</v>
      </c>
    </row>
    <row r="10" spans="1:12" ht="25.5">
      <c r="A10" s="1"/>
      <c r="B10" s="6"/>
      <c r="C10" s="6" t="s">
        <v>84</v>
      </c>
      <c r="D10" s="20" t="s">
        <v>83</v>
      </c>
      <c r="E10" s="2">
        <v>159939</v>
      </c>
      <c r="F10" s="2"/>
      <c r="G10" s="2"/>
      <c r="H10" s="49">
        <f t="shared" si="1"/>
        <v>159939</v>
      </c>
      <c r="I10" s="2">
        <v>167136</v>
      </c>
      <c r="J10" s="2"/>
      <c r="K10" s="2"/>
      <c r="L10" s="49">
        <f t="shared" si="2"/>
        <v>167136</v>
      </c>
    </row>
    <row r="11" spans="1:12" ht="25.5">
      <c r="A11" s="1"/>
      <c r="B11" s="6"/>
      <c r="C11" s="6" t="s">
        <v>86</v>
      </c>
      <c r="D11" s="20" t="s">
        <v>85</v>
      </c>
      <c r="E11" s="2">
        <v>1081</v>
      </c>
      <c r="F11" s="2">
        <v>8150</v>
      </c>
      <c r="G11" s="2"/>
      <c r="H11" s="49">
        <f t="shared" si="1"/>
        <v>9231</v>
      </c>
      <c r="I11" s="2">
        <v>274</v>
      </c>
      <c r="J11" s="2">
        <v>7485</v>
      </c>
      <c r="K11" s="2"/>
      <c r="L11" s="49">
        <f t="shared" si="2"/>
        <v>7759</v>
      </c>
    </row>
    <row r="12" spans="1:12" ht="12.75">
      <c r="A12" s="1"/>
      <c r="B12" s="6"/>
      <c r="C12" s="6" t="s">
        <v>87</v>
      </c>
      <c r="D12" s="20" t="s">
        <v>88</v>
      </c>
      <c r="E12" s="2">
        <v>257629</v>
      </c>
      <c r="F12" s="2">
        <v>74138</v>
      </c>
      <c r="G12" s="2"/>
      <c r="H12" s="49">
        <f t="shared" si="1"/>
        <v>331767</v>
      </c>
      <c r="I12" s="2">
        <v>318887</v>
      </c>
      <c r="J12" s="2"/>
      <c r="K12" s="2"/>
      <c r="L12" s="49">
        <f t="shared" si="2"/>
        <v>318887</v>
      </c>
    </row>
    <row r="13" spans="1:12" ht="12.75">
      <c r="A13" s="164" t="s">
        <v>7</v>
      </c>
      <c r="B13" s="167"/>
      <c r="C13" s="167"/>
      <c r="D13" s="168" t="s">
        <v>1</v>
      </c>
      <c r="E13" s="165">
        <f>E14+E15+E16+E18</f>
        <v>127626</v>
      </c>
      <c r="F13" s="165">
        <f>F14+F15+F16</f>
        <v>10602</v>
      </c>
      <c r="G13" s="165">
        <f>G14+G15+G16</f>
        <v>0</v>
      </c>
      <c r="H13" s="165">
        <f>H14+H15+H16</f>
        <v>138228</v>
      </c>
      <c r="I13" s="165">
        <f>I14+I15+I16+I18</f>
        <v>280217</v>
      </c>
      <c r="J13" s="165">
        <f>J14+J15+J16</f>
        <v>900</v>
      </c>
      <c r="K13" s="165">
        <f>K14+K15+K16</f>
        <v>0</v>
      </c>
      <c r="L13" s="165">
        <f>L14+L15+L16</f>
        <v>281117</v>
      </c>
    </row>
    <row r="14" spans="1:12" ht="12.75">
      <c r="A14" s="1"/>
      <c r="B14" s="6" t="s">
        <v>78</v>
      </c>
      <c r="C14" s="6"/>
      <c r="D14" s="20" t="s">
        <v>89</v>
      </c>
      <c r="E14" s="2">
        <v>15493</v>
      </c>
      <c r="F14" s="2">
        <v>3102</v>
      </c>
      <c r="G14" s="2"/>
      <c r="H14" s="49">
        <f>SUM(E14:G14)</f>
        <v>18595</v>
      </c>
      <c r="I14" s="2">
        <v>1253</v>
      </c>
      <c r="J14" s="2">
        <v>900</v>
      </c>
      <c r="K14" s="2"/>
      <c r="L14" s="49">
        <f>SUM(I14:K14)</f>
        <v>2153</v>
      </c>
    </row>
    <row r="15" spans="1:12" ht="12.75">
      <c r="A15" s="1"/>
      <c r="B15" s="6" t="s">
        <v>79</v>
      </c>
      <c r="C15" s="6"/>
      <c r="D15" s="20" t="s">
        <v>21</v>
      </c>
      <c r="E15" s="2"/>
      <c r="F15" s="2">
        <v>7500</v>
      </c>
      <c r="G15" s="2"/>
      <c r="H15" s="49">
        <f>SUM(E15:G15)</f>
        <v>7500</v>
      </c>
      <c r="I15" s="2"/>
      <c r="J15" s="2"/>
      <c r="K15" s="2"/>
      <c r="L15" s="49">
        <f>SUM(I15:K15)</f>
        <v>0</v>
      </c>
    </row>
    <row r="16" spans="1:12" ht="12.75">
      <c r="A16" s="1"/>
      <c r="B16" s="6" t="s">
        <v>80</v>
      </c>
      <c r="C16" s="6"/>
      <c r="D16" s="20" t="s">
        <v>90</v>
      </c>
      <c r="E16" s="2">
        <v>112133</v>
      </c>
      <c r="F16" s="2"/>
      <c r="G16" s="2"/>
      <c r="H16" s="49">
        <f>SUM(E16:G16)</f>
        <v>112133</v>
      </c>
      <c r="I16" s="2">
        <f>I17</f>
        <v>278964</v>
      </c>
      <c r="J16" s="2"/>
      <c r="K16" s="2"/>
      <c r="L16" s="49">
        <f>SUM(I16:K16)</f>
        <v>278964</v>
      </c>
    </row>
    <row r="17" spans="1:12" ht="25.5">
      <c r="A17" s="1"/>
      <c r="B17" s="6"/>
      <c r="C17" s="6"/>
      <c r="D17" s="20" t="s">
        <v>172</v>
      </c>
      <c r="E17" s="2">
        <v>112133</v>
      </c>
      <c r="F17" s="2"/>
      <c r="G17" s="2"/>
      <c r="H17" s="49">
        <f>SUM(E17:G17)</f>
        <v>112133</v>
      </c>
      <c r="I17" s="2">
        <v>278964</v>
      </c>
      <c r="J17" s="2"/>
      <c r="K17" s="2"/>
      <c r="L17" s="49">
        <f>SUM(I17:K17)</f>
        <v>278964</v>
      </c>
    </row>
    <row r="18" spans="1:12" ht="25.5">
      <c r="A18" s="1"/>
      <c r="B18" s="6"/>
      <c r="C18" s="6" t="s">
        <v>92</v>
      </c>
      <c r="D18" s="20" t="s">
        <v>91</v>
      </c>
      <c r="E18" s="2"/>
      <c r="F18" s="2"/>
      <c r="G18" s="2"/>
      <c r="H18" s="49">
        <f>SUM(E18:G18)</f>
        <v>0</v>
      </c>
      <c r="I18" s="2"/>
      <c r="J18" s="2"/>
      <c r="K18" s="2"/>
      <c r="L18" s="49">
        <f>SUM(I18:K18)</f>
        <v>0</v>
      </c>
    </row>
    <row r="19" spans="1:12" ht="12.75">
      <c r="A19" s="169" t="s">
        <v>8</v>
      </c>
      <c r="B19" s="170"/>
      <c r="C19" s="170"/>
      <c r="D19" s="168" t="s">
        <v>168</v>
      </c>
      <c r="E19" s="171">
        <f aca="true" t="shared" si="3" ref="E19:L19">E20</f>
        <v>0</v>
      </c>
      <c r="F19" s="171">
        <f t="shared" si="3"/>
        <v>0</v>
      </c>
      <c r="G19" s="171">
        <f t="shared" si="3"/>
        <v>0</v>
      </c>
      <c r="H19" s="178">
        <f t="shared" si="3"/>
        <v>0</v>
      </c>
      <c r="I19" s="171">
        <f t="shared" si="3"/>
        <v>0</v>
      </c>
      <c r="J19" s="171">
        <f t="shared" si="3"/>
        <v>0</v>
      </c>
      <c r="K19" s="171">
        <f t="shared" si="3"/>
        <v>0</v>
      </c>
      <c r="L19" s="178">
        <f t="shared" si="3"/>
        <v>0</v>
      </c>
    </row>
    <row r="20" spans="1:12" ht="12.75">
      <c r="A20" s="1"/>
      <c r="B20" s="6"/>
      <c r="C20" s="6" t="s">
        <v>169</v>
      </c>
      <c r="D20" s="20" t="s">
        <v>170</v>
      </c>
      <c r="E20" s="2">
        <v>0</v>
      </c>
      <c r="F20" s="2"/>
      <c r="G20" s="2"/>
      <c r="H20" s="49">
        <f>SUM(E20:G20)</f>
        <v>0</v>
      </c>
      <c r="I20" s="2">
        <v>0</v>
      </c>
      <c r="J20" s="2"/>
      <c r="K20" s="2"/>
      <c r="L20" s="49">
        <f>SUM(I20:K20)</f>
        <v>0</v>
      </c>
    </row>
    <row r="21" spans="1:12" s="11" customFormat="1" ht="15.75">
      <c r="A21" s="355" t="s">
        <v>2</v>
      </c>
      <c r="B21" s="355"/>
      <c r="C21" s="355"/>
      <c r="D21" s="355"/>
      <c r="E21" s="166">
        <f aca="true" t="shared" si="4" ref="E21:L21">E4+E13+E19</f>
        <v>866088</v>
      </c>
      <c r="F21" s="166">
        <f t="shared" si="4"/>
        <v>199923</v>
      </c>
      <c r="G21" s="166">
        <f t="shared" si="4"/>
        <v>0</v>
      </c>
      <c r="H21" s="166">
        <f t="shared" si="4"/>
        <v>1066011</v>
      </c>
      <c r="I21" s="166">
        <f t="shared" si="4"/>
        <v>1067346</v>
      </c>
      <c r="J21" s="166">
        <f t="shared" si="4"/>
        <v>275517</v>
      </c>
      <c r="K21" s="166">
        <f t="shared" si="4"/>
        <v>0</v>
      </c>
      <c r="L21" s="166">
        <f t="shared" si="4"/>
        <v>1342863</v>
      </c>
    </row>
    <row r="22" spans="2:3" ht="15">
      <c r="B22" s="5"/>
      <c r="C22" s="5"/>
    </row>
    <row r="23" spans="8:12" ht="15">
      <c r="H23" s="10"/>
      <c r="L23" s="10"/>
    </row>
    <row r="24" spans="5:12" ht="15">
      <c r="E24" s="4"/>
      <c r="F24" s="4"/>
      <c r="G24" s="4"/>
      <c r="H24" s="10"/>
      <c r="I24" s="4"/>
      <c r="J24" s="4"/>
      <c r="K24" s="4"/>
      <c r="L24" s="10"/>
    </row>
    <row r="31" spans="2:3" ht="15">
      <c r="B31" s="5"/>
      <c r="C31" s="5"/>
    </row>
    <row r="32" spans="2:3" ht="15">
      <c r="B32" s="5"/>
      <c r="C32" s="5"/>
    </row>
    <row r="33" spans="2:3" ht="15">
      <c r="B33" s="5"/>
      <c r="C33" s="5"/>
    </row>
    <row r="34" spans="2:3" ht="15">
      <c r="B34" s="5"/>
      <c r="C34" s="5"/>
    </row>
    <row r="35" spans="2:3" ht="15">
      <c r="B35" s="5"/>
      <c r="C35" s="5"/>
    </row>
    <row r="36" spans="2:3" ht="15">
      <c r="B36" s="5"/>
      <c r="C36" s="5"/>
    </row>
    <row r="37" spans="2:3" ht="15">
      <c r="B37" s="5"/>
      <c r="C37" s="5"/>
    </row>
    <row r="38" spans="2:3" ht="15">
      <c r="B38" s="4"/>
      <c r="C38" s="4"/>
    </row>
    <row r="39" spans="2:3" ht="15">
      <c r="B39" s="4"/>
      <c r="C39" s="4"/>
    </row>
    <row r="40" spans="2:3" ht="15">
      <c r="B40" s="4"/>
      <c r="C40" s="4"/>
    </row>
    <row r="41" spans="2:3" ht="15">
      <c r="B41" s="4"/>
      <c r="C41" s="4"/>
    </row>
    <row r="42" spans="2:3" ht="15">
      <c r="B42" s="4"/>
      <c r="C42" s="4"/>
    </row>
    <row r="43" spans="2:3" ht="15">
      <c r="B43" s="4"/>
      <c r="C43" s="4"/>
    </row>
    <row r="44" spans="2:3" ht="15">
      <c r="B44" s="4"/>
      <c r="C44" s="4"/>
    </row>
    <row r="45" spans="2:3" ht="15">
      <c r="B45" s="4"/>
      <c r="C45" s="4"/>
    </row>
    <row r="46" spans="2:3" ht="15">
      <c r="B46" s="4"/>
      <c r="C46" s="4"/>
    </row>
    <row r="47" spans="2:3" ht="15">
      <c r="B47" s="4"/>
      <c r="C47" s="4"/>
    </row>
    <row r="48" spans="2:3" ht="15">
      <c r="B48" s="4"/>
      <c r="C48" s="4"/>
    </row>
    <row r="49" spans="2:3" ht="15">
      <c r="B49" s="4"/>
      <c r="C49" s="4"/>
    </row>
    <row r="50" spans="2:3" ht="15">
      <c r="B50" s="4"/>
      <c r="C50" s="4"/>
    </row>
    <row r="51" spans="2:3" ht="15">
      <c r="B51" s="4"/>
      <c r="C51" s="4"/>
    </row>
    <row r="52" spans="2:3" ht="15">
      <c r="B52" s="4"/>
      <c r="C52" s="4"/>
    </row>
    <row r="53" spans="2:3" ht="15">
      <c r="B53" s="4"/>
      <c r="C53" s="4"/>
    </row>
    <row r="54" spans="2:3" ht="15">
      <c r="B54" s="4"/>
      <c r="C54" s="4"/>
    </row>
    <row r="55" spans="2:3" ht="15">
      <c r="B55" s="4"/>
      <c r="C55" s="4"/>
    </row>
    <row r="56" spans="2:3" ht="15">
      <c r="B56" s="4"/>
      <c r="C56" s="4"/>
    </row>
    <row r="57" spans="2:3" ht="15">
      <c r="B57" s="4"/>
      <c r="C57" s="4"/>
    </row>
    <row r="58" spans="2:3" ht="15">
      <c r="B58" s="4"/>
      <c r="C58" s="4"/>
    </row>
    <row r="59" spans="2:3" ht="15">
      <c r="B59" s="4"/>
      <c r="C59" s="4"/>
    </row>
    <row r="60" spans="2:3" ht="15">
      <c r="B60" s="4"/>
      <c r="C60" s="4"/>
    </row>
    <row r="61" spans="2:3" ht="15">
      <c r="B61" s="4"/>
      <c r="C61" s="4"/>
    </row>
    <row r="62" spans="2:3" ht="15">
      <c r="B62" s="4"/>
      <c r="C62" s="4"/>
    </row>
    <row r="63" spans="2:3" ht="15">
      <c r="B63" s="4"/>
      <c r="C63" s="4"/>
    </row>
    <row r="64" spans="2:3" ht="15">
      <c r="B64" s="4"/>
      <c r="C64" s="4"/>
    </row>
    <row r="65" spans="2:3" ht="15">
      <c r="B65" s="4"/>
      <c r="C65" s="4"/>
    </row>
    <row r="66" spans="2:3" ht="15">
      <c r="B66" s="4"/>
      <c r="C66" s="4"/>
    </row>
    <row r="67" spans="2:3" ht="15">
      <c r="B67" s="4"/>
      <c r="C67" s="4"/>
    </row>
    <row r="68" spans="2:3" ht="15">
      <c r="B68" s="4"/>
      <c r="C68" s="4"/>
    </row>
    <row r="69" spans="2:3" ht="15">
      <c r="B69" s="4"/>
      <c r="C69" s="4"/>
    </row>
    <row r="70" spans="2:3" ht="15">
      <c r="B70" s="4"/>
      <c r="C70" s="4"/>
    </row>
    <row r="71" spans="2:3" ht="15">
      <c r="B71" s="4"/>
      <c r="C71" s="4"/>
    </row>
    <row r="72" spans="2:3" ht="15">
      <c r="B72" s="4"/>
      <c r="C72" s="4"/>
    </row>
    <row r="73" spans="2:3" ht="15">
      <c r="B73" s="4"/>
      <c r="C73" s="4"/>
    </row>
    <row r="74" spans="2:3" ht="15">
      <c r="B74" s="4"/>
      <c r="C74" s="4"/>
    </row>
    <row r="75" spans="2:3" ht="15">
      <c r="B75" s="4"/>
      <c r="C75" s="4"/>
    </row>
    <row r="76" spans="2:3" ht="15">
      <c r="B76" s="4"/>
      <c r="C76" s="4"/>
    </row>
    <row r="77" spans="2:3" ht="15">
      <c r="B77" s="4"/>
      <c r="C77" s="4"/>
    </row>
    <row r="78" spans="2:3" ht="15">
      <c r="B78" s="4"/>
      <c r="C78" s="4"/>
    </row>
    <row r="79" spans="2:3" ht="15">
      <c r="B79" s="4"/>
      <c r="C79" s="4"/>
    </row>
    <row r="80" spans="2:3" ht="15">
      <c r="B80" s="4"/>
      <c r="C80" s="4"/>
    </row>
    <row r="81" spans="2:3" ht="15">
      <c r="B81" s="4"/>
      <c r="C81" s="4"/>
    </row>
    <row r="82" spans="2:3" ht="15">
      <c r="B82" s="4"/>
      <c r="C82" s="4"/>
    </row>
    <row r="83" spans="2:3" ht="15">
      <c r="B83" s="4"/>
      <c r="C83" s="4"/>
    </row>
    <row r="84" spans="2:3" ht="15">
      <c r="B84" s="4"/>
      <c r="C84" s="4"/>
    </row>
    <row r="85" spans="2:3" ht="15">
      <c r="B85" s="4"/>
      <c r="C85" s="4"/>
    </row>
    <row r="86" spans="2:3" ht="15">
      <c r="B86" s="4"/>
      <c r="C86" s="4"/>
    </row>
    <row r="87" spans="2:3" ht="15">
      <c r="B87" s="4"/>
      <c r="C87" s="4"/>
    </row>
    <row r="88" spans="2:3" ht="15">
      <c r="B88" s="4"/>
      <c r="C88" s="4"/>
    </row>
    <row r="89" spans="2:3" ht="15">
      <c r="B89" s="4"/>
      <c r="C89" s="4"/>
    </row>
    <row r="90" spans="2:3" ht="15">
      <c r="B90" s="4"/>
      <c r="C90" s="4"/>
    </row>
    <row r="91" spans="2:3" ht="15">
      <c r="B91" s="4"/>
      <c r="C91" s="4"/>
    </row>
    <row r="92" spans="2:3" ht="15">
      <c r="B92" s="4"/>
      <c r="C92" s="4"/>
    </row>
    <row r="93" spans="2:3" ht="15">
      <c r="B93" s="4"/>
      <c r="C93" s="4"/>
    </row>
    <row r="94" spans="2:3" ht="15">
      <c r="B94" s="4"/>
      <c r="C94" s="4"/>
    </row>
    <row r="95" spans="2:3" ht="15">
      <c r="B95" s="4"/>
      <c r="C95" s="4"/>
    </row>
    <row r="96" spans="2:3" ht="15">
      <c r="B96" s="4"/>
      <c r="C96" s="4"/>
    </row>
    <row r="97" spans="2:3" ht="15">
      <c r="B97" s="4"/>
      <c r="C97" s="4"/>
    </row>
    <row r="98" spans="2:3" ht="15">
      <c r="B98" s="4"/>
      <c r="C98" s="4"/>
    </row>
    <row r="99" spans="2:3" ht="15">
      <c r="B99" s="4"/>
      <c r="C99" s="4"/>
    </row>
    <row r="100" spans="2:3" ht="15">
      <c r="B100" s="4"/>
      <c r="C100" s="4"/>
    </row>
    <row r="101" spans="2:3" ht="15">
      <c r="B101" s="4"/>
      <c r="C101" s="4"/>
    </row>
    <row r="102" spans="2:3" ht="15">
      <c r="B102" s="4"/>
      <c r="C102" s="4"/>
    </row>
    <row r="103" spans="2:3" ht="15">
      <c r="B103" s="4"/>
      <c r="C103" s="4"/>
    </row>
    <row r="104" spans="2:3" ht="15">
      <c r="B104" s="4"/>
      <c r="C104" s="4"/>
    </row>
    <row r="105" spans="2:3" ht="15">
      <c r="B105" s="4"/>
      <c r="C105" s="4"/>
    </row>
    <row r="106" spans="2:3" ht="15">
      <c r="B106" s="4"/>
      <c r="C106" s="4"/>
    </row>
    <row r="107" spans="2:3" ht="15">
      <c r="B107" s="4"/>
      <c r="C107" s="4"/>
    </row>
    <row r="108" spans="2:3" ht="15">
      <c r="B108" s="4"/>
      <c r="C108" s="4"/>
    </row>
    <row r="109" spans="2:3" ht="15">
      <c r="B109" s="4"/>
      <c r="C109" s="4"/>
    </row>
  </sheetData>
  <sheetProtection/>
  <mergeCells count="3">
    <mergeCell ref="A21:D21"/>
    <mergeCell ref="A1:L1"/>
    <mergeCell ref="A2:L2"/>
  </mergeCells>
  <printOptions headings="1"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1"/>
  <headerFooter alignWithMargins="0">
    <oddHeader>&amp;L2. melléklet a 1/2016. (II.19.) önk.rendelethez ezer Ft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94"/>
  <sheetViews>
    <sheetView workbookViewId="0" topLeftCell="A4">
      <selection activeCell="J47" sqref="J47"/>
    </sheetView>
  </sheetViews>
  <sheetFormatPr defaultColWidth="9.140625" defaultRowHeight="12.75"/>
  <cols>
    <col min="1" max="1" width="5.421875" style="7" customWidth="1"/>
    <col min="2" max="3" width="4.421875" style="7" customWidth="1"/>
    <col min="4" max="4" width="28.8515625" style="7" customWidth="1"/>
    <col min="5" max="5" width="13.140625" style="7" customWidth="1"/>
    <col min="6" max="6" width="12.00390625" style="7" customWidth="1"/>
    <col min="7" max="7" width="8.00390625" style="7" customWidth="1"/>
    <col min="8" max="8" width="11.421875" style="7" bestFit="1" customWidth="1"/>
    <col min="9" max="9" width="13.140625" style="7" customWidth="1"/>
    <col min="10" max="10" width="12.00390625" style="7" customWidth="1"/>
    <col min="11" max="11" width="8.00390625" style="7" customWidth="1"/>
    <col min="12" max="12" width="11.421875" style="7" bestFit="1" customWidth="1"/>
  </cols>
  <sheetData>
    <row r="1" spans="1:12" ht="15.75">
      <c r="A1" s="358" t="s">
        <v>353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</row>
    <row r="2" spans="1:12" ht="15.75">
      <c r="A2" s="351" t="s">
        <v>355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</row>
    <row r="3" spans="1:12" ht="12.75">
      <c r="A3" s="359" t="s">
        <v>14</v>
      </c>
      <c r="B3" s="359"/>
      <c r="C3" s="359"/>
      <c r="D3" s="359"/>
      <c r="E3"/>
      <c r="F3"/>
      <c r="G3"/>
      <c r="H3"/>
      <c r="I3"/>
      <c r="J3"/>
      <c r="K3"/>
      <c r="L3"/>
    </row>
    <row r="4" spans="1:12" ht="12.75">
      <c r="A4" s="361" t="s">
        <v>118</v>
      </c>
      <c r="B4" s="361"/>
      <c r="C4" s="361"/>
      <c r="D4" s="361"/>
      <c r="E4"/>
      <c r="F4"/>
      <c r="G4"/>
      <c r="H4"/>
      <c r="I4"/>
      <c r="J4"/>
      <c r="K4"/>
      <c r="L4"/>
    </row>
    <row r="5" spans="1:12" ht="56.25">
      <c r="A5" s="116" t="s">
        <v>15</v>
      </c>
      <c r="B5" s="116" t="s">
        <v>16</v>
      </c>
      <c r="C5" s="116"/>
      <c r="D5" s="116" t="s">
        <v>17</v>
      </c>
      <c r="E5" s="94" t="s">
        <v>177</v>
      </c>
      <c r="F5" s="94" t="s">
        <v>178</v>
      </c>
      <c r="G5" s="94" t="s">
        <v>179</v>
      </c>
      <c r="H5" s="94" t="s">
        <v>2</v>
      </c>
      <c r="I5" s="94" t="s">
        <v>348</v>
      </c>
      <c r="J5" s="94" t="s">
        <v>349</v>
      </c>
      <c r="K5" s="94" t="s">
        <v>350</v>
      </c>
      <c r="L5" s="94" t="s">
        <v>2</v>
      </c>
    </row>
    <row r="6" spans="1:12" s="96" customFormat="1" ht="18" customHeight="1">
      <c r="A6" s="106" t="s">
        <v>6</v>
      </c>
      <c r="B6" s="106"/>
      <c r="C6" s="106"/>
      <c r="D6" s="106" t="s">
        <v>14</v>
      </c>
      <c r="E6" s="109"/>
      <c r="F6" s="109"/>
      <c r="G6" s="109"/>
      <c r="H6" s="109"/>
      <c r="I6" s="109"/>
      <c r="J6" s="109"/>
      <c r="K6" s="109"/>
      <c r="L6" s="109"/>
    </row>
    <row r="7" spans="1:12" s="96" customFormat="1" ht="19.5" customHeight="1">
      <c r="A7" s="137"/>
      <c r="B7" s="138" t="s">
        <v>72</v>
      </c>
      <c r="C7" s="138"/>
      <c r="D7" s="69" t="s">
        <v>3</v>
      </c>
      <c r="E7" s="139">
        <v>12521</v>
      </c>
      <c r="F7" s="139">
        <v>30575</v>
      </c>
      <c r="G7" s="139"/>
      <c r="H7" s="109">
        <f>SUM(E7:G7)</f>
        <v>43096</v>
      </c>
      <c r="I7" s="139">
        <v>13481</v>
      </c>
      <c r="J7" s="139">
        <v>138257</v>
      </c>
      <c r="K7" s="139"/>
      <c r="L7" s="109">
        <f>SUM(I7:K7)</f>
        <v>151738</v>
      </c>
    </row>
    <row r="8" spans="1:12" s="96" customFormat="1" ht="23.25" customHeight="1">
      <c r="A8" s="137"/>
      <c r="B8" s="138" t="s">
        <v>74</v>
      </c>
      <c r="C8" s="138"/>
      <c r="D8" s="69" t="s">
        <v>73</v>
      </c>
      <c r="E8" s="139">
        <v>3653</v>
      </c>
      <c r="F8" s="139">
        <v>8756</v>
      </c>
      <c r="G8" s="139"/>
      <c r="H8" s="109">
        <f aca="true" t="shared" si="0" ref="H8:H14">SUM(E8:G8)</f>
        <v>12409</v>
      </c>
      <c r="I8" s="139">
        <v>3937</v>
      </c>
      <c r="J8" s="139">
        <v>19932</v>
      </c>
      <c r="K8" s="139"/>
      <c r="L8" s="109">
        <f aca="true" t="shared" si="1" ref="L8:L14">SUM(I8:K8)</f>
        <v>23869</v>
      </c>
    </row>
    <row r="9" spans="1:12" s="96" customFormat="1" ht="24" customHeight="1">
      <c r="A9" s="137"/>
      <c r="B9" s="138" t="s">
        <v>75</v>
      </c>
      <c r="C9" s="138"/>
      <c r="D9" s="69" t="s">
        <v>0</v>
      </c>
      <c r="E9" s="139">
        <v>60330</v>
      </c>
      <c r="F9" s="139">
        <v>23830</v>
      </c>
      <c r="G9" s="139"/>
      <c r="H9" s="109">
        <f t="shared" si="0"/>
        <v>84160</v>
      </c>
      <c r="I9" s="139">
        <v>67075</v>
      </c>
      <c r="J9" s="139">
        <v>57084</v>
      </c>
      <c r="K9" s="139"/>
      <c r="L9" s="109">
        <f t="shared" si="1"/>
        <v>124159</v>
      </c>
    </row>
    <row r="10" spans="1:12" s="96" customFormat="1" ht="19.5" customHeight="1">
      <c r="A10" s="137"/>
      <c r="B10" s="138" t="s">
        <v>76</v>
      </c>
      <c r="C10" s="138"/>
      <c r="D10" s="69" t="s">
        <v>81</v>
      </c>
      <c r="E10" s="139">
        <v>19770</v>
      </c>
      <c r="F10" s="139"/>
      <c r="G10" s="139"/>
      <c r="H10" s="109">
        <f t="shared" si="0"/>
        <v>19770</v>
      </c>
      <c r="I10" s="139">
        <v>24584</v>
      </c>
      <c r="J10" s="139"/>
      <c r="K10" s="139"/>
      <c r="L10" s="109">
        <f t="shared" si="1"/>
        <v>24584</v>
      </c>
    </row>
    <row r="11" spans="1:12" s="96" customFormat="1" ht="19.5" customHeight="1">
      <c r="A11" s="137"/>
      <c r="B11" s="138" t="s">
        <v>77</v>
      </c>
      <c r="C11" s="138"/>
      <c r="D11" s="69" t="s">
        <v>82</v>
      </c>
      <c r="E11" s="139">
        <v>418071</v>
      </c>
      <c r="F11" s="139">
        <f>F13+F14</f>
        <v>82288</v>
      </c>
      <c r="G11" s="139"/>
      <c r="H11" s="109">
        <f t="shared" si="0"/>
        <v>500359</v>
      </c>
      <c r="I11" s="104">
        <f>I12+I13+I14</f>
        <v>486297</v>
      </c>
      <c r="J11" s="104">
        <f>J12+J13+J14</f>
        <v>7485</v>
      </c>
      <c r="K11" s="139"/>
      <c r="L11" s="109">
        <f t="shared" si="1"/>
        <v>493782</v>
      </c>
    </row>
    <row r="12" spans="1:12" s="96" customFormat="1" ht="24" customHeight="1">
      <c r="A12" s="137"/>
      <c r="B12" s="138"/>
      <c r="C12" s="138" t="s">
        <v>84</v>
      </c>
      <c r="D12" s="69" t="s">
        <v>83</v>
      </c>
      <c r="E12" s="139">
        <v>159361</v>
      </c>
      <c r="F12" s="139"/>
      <c r="G12" s="139"/>
      <c r="H12" s="109">
        <f t="shared" si="0"/>
        <v>159361</v>
      </c>
      <c r="I12" s="104">
        <v>167136</v>
      </c>
      <c r="J12" s="104"/>
      <c r="K12" s="139"/>
      <c r="L12" s="109">
        <f t="shared" si="1"/>
        <v>167136</v>
      </c>
    </row>
    <row r="13" spans="1:12" s="96" customFormat="1" ht="25.5" customHeight="1">
      <c r="A13" s="137"/>
      <c r="B13" s="138"/>
      <c r="C13" s="138" t="s">
        <v>86</v>
      </c>
      <c r="D13" s="69" t="s">
        <v>85</v>
      </c>
      <c r="E13" s="139">
        <v>1081</v>
      </c>
      <c r="F13" s="139">
        <v>8150</v>
      </c>
      <c r="G13" s="139"/>
      <c r="H13" s="109">
        <f t="shared" si="0"/>
        <v>9231</v>
      </c>
      <c r="I13" s="104">
        <v>274</v>
      </c>
      <c r="J13" s="104">
        <v>7485</v>
      </c>
      <c r="K13" s="139"/>
      <c r="L13" s="109">
        <f t="shared" si="1"/>
        <v>7759</v>
      </c>
    </row>
    <row r="14" spans="1:12" s="96" customFormat="1" ht="25.5" customHeight="1">
      <c r="A14" s="137"/>
      <c r="B14" s="138"/>
      <c r="C14" s="138" t="s">
        <v>87</v>
      </c>
      <c r="D14" s="69" t="s">
        <v>88</v>
      </c>
      <c r="E14" s="139">
        <v>257629</v>
      </c>
      <c r="F14" s="139">
        <v>74138</v>
      </c>
      <c r="G14" s="139"/>
      <c r="H14" s="109">
        <f t="shared" si="0"/>
        <v>331767</v>
      </c>
      <c r="I14" s="104">
        <v>318887</v>
      </c>
      <c r="J14" s="104"/>
      <c r="K14" s="139"/>
      <c r="L14" s="109">
        <f t="shared" si="1"/>
        <v>318887</v>
      </c>
    </row>
    <row r="15" spans="1:12" s="96" customFormat="1" ht="19.5" customHeight="1">
      <c r="A15" s="140"/>
      <c r="B15" s="140"/>
      <c r="C15" s="140"/>
      <c r="D15" s="140" t="s">
        <v>154</v>
      </c>
      <c r="E15" s="136">
        <f>E7+E8+E9+E10+E11</f>
        <v>514345</v>
      </c>
      <c r="F15" s="136">
        <f>F7+F8+F9+F10+F11</f>
        <v>145449</v>
      </c>
      <c r="G15" s="136">
        <f>G7+G8+G9+G10+G11</f>
        <v>0</v>
      </c>
      <c r="H15" s="136">
        <f>SUM(E15:G15)</f>
        <v>659794</v>
      </c>
      <c r="I15" s="136">
        <f>I7+I8+I9+I10+I11</f>
        <v>595374</v>
      </c>
      <c r="J15" s="136">
        <f>J7+J8+J9+J10+J11</f>
        <v>222758</v>
      </c>
      <c r="K15" s="136">
        <f>K7+K8+K9+K10+K11</f>
        <v>0</v>
      </c>
      <c r="L15" s="136">
        <f>SUM(I15:K15)</f>
        <v>818132</v>
      </c>
    </row>
    <row r="17" spans="1:12" ht="12.75">
      <c r="A17" s="13" t="s">
        <v>151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1:12" ht="56.25">
      <c r="A18" s="93" t="s">
        <v>15</v>
      </c>
      <c r="B18" s="93" t="s">
        <v>16</v>
      </c>
      <c r="C18" s="93"/>
      <c r="D18" s="93" t="s">
        <v>17</v>
      </c>
      <c r="E18" s="94" t="s">
        <v>177</v>
      </c>
      <c r="F18" s="94" t="s">
        <v>178</v>
      </c>
      <c r="G18" s="94" t="s">
        <v>179</v>
      </c>
      <c r="H18" s="94" t="s">
        <v>2</v>
      </c>
      <c r="I18" s="94" t="s">
        <v>348</v>
      </c>
      <c r="J18" s="94" t="s">
        <v>349</v>
      </c>
      <c r="K18" s="94" t="s">
        <v>350</v>
      </c>
      <c r="L18" s="94" t="s">
        <v>2</v>
      </c>
    </row>
    <row r="19" spans="1:12" ht="12.75">
      <c r="A19" s="106" t="s">
        <v>6</v>
      </c>
      <c r="B19" s="106"/>
      <c r="C19" s="106"/>
      <c r="D19" s="106" t="s">
        <v>14</v>
      </c>
      <c r="E19" s="109"/>
      <c r="F19" s="109"/>
      <c r="G19" s="109"/>
      <c r="H19" s="109"/>
      <c r="I19" s="109"/>
      <c r="J19" s="109"/>
      <c r="K19" s="109"/>
      <c r="L19" s="109"/>
    </row>
    <row r="20" spans="1:12" ht="12.75">
      <c r="A20" s="137"/>
      <c r="B20" s="138" t="s">
        <v>72</v>
      </c>
      <c r="C20" s="138"/>
      <c r="D20" s="69" t="s">
        <v>3</v>
      </c>
      <c r="E20" s="139">
        <v>57088</v>
      </c>
      <c r="F20" s="139">
        <v>9625</v>
      </c>
      <c r="G20" s="139"/>
      <c r="H20" s="109">
        <f>SUM(E20:G20)</f>
        <v>66713</v>
      </c>
      <c r="I20" s="139">
        <v>61593</v>
      </c>
      <c r="J20" s="139">
        <v>10695</v>
      </c>
      <c r="K20" s="139"/>
      <c r="L20" s="109">
        <f>SUM(I20:K20)</f>
        <v>72288</v>
      </c>
    </row>
    <row r="21" spans="1:12" ht="22.5">
      <c r="A21" s="137"/>
      <c r="B21" s="138" t="s">
        <v>74</v>
      </c>
      <c r="C21" s="138"/>
      <c r="D21" s="69" t="s">
        <v>73</v>
      </c>
      <c r="E21" s="139">
        <v>15572</v>
      </c>
      <c r="F21" s="139">
        <v>2652</v>
      </c>
      <c r="G21" s="139"/>
      <c r="H21" s="109">
        <f>SUM(E21:G21)</f>
        <v>18224</v>
      </c>
      <c r="I21" s="139">
        <v>18185</v>
      </c>
      <c r="J21" s="139">
        <v>2960</v>
      </c>
      <c r="K21" s="139"/>
      <c r="L21" s="109">
        <f>SUM(I21:K21)</f>
        <v>21145</v>
      </c>
    </row>
    <row r="22" spans="1:12" ht="12.75">
      <c r="A22" s="137"/>
      <c r="B22" s="138" t="s">
        <v>75</v>
      </c>
      <c r="C22" s="138"/>
      <c r="D22" s="69" t="s">
        <v>0</v>
      </c>
      <c r="E22" s="139">
        <v>12255</v>
      </c>
      <c r="F22" s="139">
        <v>400</v>
      </c>
      <c r="G22" s="139"/>
      <c r="H22" s="109">
        <f>SUM(E22:G22)</f>
        <v>12655</v>
      </c>
      <c r="I22" s="139">
        <v>10201</v>
      </c>
      <c r="J22" s="139">
        <v>500</v>
      </c>
      <c r="K22" s="139"/>
      <c r="L22" s="109">
        <f>SUM(I22:K22)</f>
        <v>10701</v>
      </c>
    </row>
    <row r="23" spans="1:12" ht="12.75">
      <c r="A23" s="140"/>
      <c r="B23" s="140"/>
      <c r="C23" s="140"/>
      <c r="D23" s="140" t="s">
        <v>2</v>
      </c>
      <c r="E23" s="136">
        <f>SUM(E20:E22)</f>
        <v>84915</v>
      </c>
      <c r="F23" s="136">
        <f>SUM(F20:F22)</f>
        <v>12677</v>
      </c>
      <c r="G23" s="136">
        <f>SUM(G20:G22)</f>
        <v>0</v>
      </c>
      <c r="H23" s="136">
        <f>SUM(E23:G23)</f>
        <v>97592</v>
      </c>
      <c r="I23" s="136">
        <f>SUM(I20:I22)</f>
        <v>89979</v>
      </c>
      <c r="J23" s="136">
        <f>SUM(J20:J22)</f>
        <v>14155</v>
      </c>
      <c r="K23" s="136">
        <f>SUM(K20:K22)</f>
        <v>0</v>
      </c>
      <c r="L23" s="136">
        <f>SUM(I23:K23)</f>
        <v>104134</v>
      </c>
    </row>
    <row r="25" spans="1:12" ht="12.75">
      <c r="A25" s="361" t="s">
        <v>126</v>
      </c>
      <c r="B25" s="361"/>
      <c r="C25" s="361"/>
      <c r="D25" s="361"/>
      <c r="E25"/>
      <c r="F25"/>
      <c r="G25"/>
      <c r="H25"/>
      <c r="I25"/>
      <c r="J25"/>
      <c r="K25"/>
      <c r="L25"/>
    </row>
    <row r="26" spans="1:12" ht="56.25">
      <c r="A26" s="116" t="s">
        <v>15</v>
      </c>
      <c r="B26" s="116" t="s">
        <v>16</v>
      </c>
      <c r="C26" s="116"/>
      <c r="D26" s="116" t="s">
        <v>17</v>
      </c>
      <c r="E26" s="94" t="s">
        <v>177</v>
      </c>
      <c r="F26" s="94" t="s">
        <v>178</v>
      </c>
      <c r="G26" s="94" t="s">
        <v>179</v>
      </c>
      <c r="H26" s="94" t="s">
        <v>2</v>
      </c>
      <c r="I26" s="94" t="s">
        <v>348</v>
      </c>
      <c r="J26" s="94" t="s">
        <v>349</v>
      </c>
      <c r="K26" s="94" t="s">
        <v>350</v>
      </c>
      <c r="L26" s="94" t="s">
        <v>2</v>
      </c>
    </row>
    <row r="27" spans="1:12" ht="12.75">
      <c r="A27" s="106" t="s">
        <v>6</v>
      </c>
      <c r="B27" s="106"/>
      <c r="C27" s="106"/>
      <c r="D27" s="106" t="s">
        <v>14</v>
      </c>
      <c r="E27" s="109"/>
      <c r="F27" s="109"/>
      <c r="G27" s="109"/>
      <c r="H27" s="109"/>
      <c r="I27" s="109"/>
      <c r="J27" s="109"/>
      <c r="K27" s="109"/>
      <c r="L27" s="109"/>
    </row>
    <row r="28" spans="1:12" ht="12.75">
      <c r="A28" s="137"/>
      <c r="B28" s="138" t="s">
        <v>72</v>
      </c>
      <c r="C28" s="138"/>
      <c r="D28" s="69" t="s">
        <v>3</v>
      </c>
      <c r="E28" s="139">
        <v>35936</v>
      </c>
      <c r="F28" s="139">
        <v>12509</v>
      </c>
      <c r="G28" s="139"/>
      <c r="H28" s="109">
        <f>SUM(E28:G28)</f>
        <v>48445</v>
      </c>
      <c r="I28" s="139">
        <v>32924</v>
      </c>
      <c r="J28" s="139">
        <v>7793</v>
      </c>
      <c r="K28" s="139"/>
      <c r="L28" s="109">
        <f>SUM(I28:K28)</f>
        <v>40717</v>
      </c>
    </row>
    <row r="29" spans="1:12" ht="22.5">
      <c r="A29" s="137"/>
      <c r="B29" s="138" t="s">
        <v>74</v>
      </c>
      <c r="C29" s="138"/>
      <c r="D29" s="69" t="s">
        <v>73</v>
      </c>
      <c r="E29" s="139">
        <v>9692</v>
      </c>
      <c r="F29" s="139">
        <v>4874</v>
      </c>
      <c r="G29" s="139"/>
      <c r="H29" s="109">
        <f>SUM(E29:G29)</f>
        <v>14566</v>
      </c>
      <c r="I29" s="139">
        <v>8890</v>
      </c>
      <c r="J29" s="139">
        <v>2098</v>
      </c>
      <c r="K29" s="139"/>
      <c r="L29" s="109">
        <f>SUM(I29:K29)</f>
        <v>10988</v>
      </c>
    </row>
    <row r="30" spans="1:12" ht="12.75">
      <c r="A30" s="137"/>
      <c r="B30" s="138" t="s">
        <v>75</v>
      </c>
      <c r="C30" s="138"/>
      <c r="D30" s="69" t="s">
        <v>0</v>
      </c>
      <c r="E30" s="139">
        <v>77280</v>
      </c>
      <c r="F30" s="139">
        <v>10355</v>
      </c>
      <c r="G30" s="139"/>
      <c r="H30" s="109">
        <f>SUM(E30:G30)</f>
        <v>87635</v>
      </c>
      <c r="I30" s="139">
        <v>44755</v>
      </c>
      <c r="J30" s="139">
        <v>22751</v>
      </c>
      <c r="K30" s="139"/>
      <c r="L30" s="109">
        <f>SUM(I30:K30)</f>
        <v>67506</v>
      </c>
    </row>
    <row r="31" spans="1:12" ht="12.75">
      <c r="A31" s="137"/>
      <c r="B31" s="138" t="s">
        <v>77</v>
      </c>
      <c r="C31" s="138"/>
      <c r="D31" s="69" t="s">
        <v>82</v>
      </c>
      <c r="E31" s="139"/>
      <c r="F31" s="139"/>
      <c r="G31" s="139"/>
      <c r="H31" s="109">
        <f>SUM(E31:G31)</f>
        <v>0</v>
      </c>
      <c r="I31" s="139"/>
      <c r="J31" s="139"/>
      <c r="K31" s="139"/>
      <c r="L31" s="109">
        <f>SUM(I31:K31)</f>
        <v>0</v>
      </c>
    </row>
    <row r="32" spans="1:12" ht="12.75">
      <c r="A32" s="140"/>
      <c r="B32" s="140"/>
      <c r="C32" s="140"/>
      <c r="D32" s="140" t="s">
        <v>2</v>
      </c>
      <c r="E32" s="136">
        <f>E28+E29+E30+E31</f>
        <v>122908</v>
      </c>
      <c r="F32" s="136">
        <f>SUM(F28:F31)</f>
        <v>27738</v>
      </c>
      <c r="G32" s="136">
        <f>SUM(G28:G31)</f>
        <v>0</v>
      </c>
      <c r="H32" s="136">
        <f>SUM(E32:G32)</f>
        <v>150646</v>
      </c>
      <c r="I32" s="136">
        <f>I28+I29+I30+I31</f>
        <v>86569</v>
      </c>
      <c r="J32" s="136">
        <f>SUM(J28:J31)</f>
        <v>32642</v>
      </c>
      <c r="K32" s="136">
        <f>SUM(K28:K31)</f>
        <v>0</v>
      </c>
      <c r="L32" s="136">
        <f>SUM(I32:K32)</f>
        <v>119211</v>
      </c>
    </row>
    <row r="34" spans="1:12" ht="12.75">
      <c r="A34" s="361" t="s">
        <v>152</v>
      </c>
      <c r="B34" s="361"/>
      <c r="C34" s="361"/>
      <c r="D34" s="361"/>
      <c r="E34"/>
      <c r="F34"/>
      <c r="G34"/>
      <c r="H34"/>
      <c r="I34"/>
      <c r="J34"/>
      <c r="K34"/>
      <c r="L34"/>
    </row>
    <row r="35" spans="1:12" ht="56.25">
      <c r="A35" s="116" t="s">
        <v>15</v>
      </c>
      <c r="B35" s="116" t="s">
        <v>16</v>
      </c>
      <c r="C35" s="116"/>
      <c r="D35" s="116" t="s">
        <v>17</v>
      </c>
      <c r="E35" s="94" t="s">
        <v>177</v>
      </c>
      <c r="F35" s="94" t="s">
        <v>178</v>
      </c>
      <c r="G35" s="94" t="s">
        <v>179</v>
      </c>
      <c r="H35" s="94" t="s">
        <v>2</v>
      </c>
      <c r="I35" s="94" t="s">
        <v>348</v>
      </c>
      <c r="J35" s="94" t="s">
        <v>349</v>
      </c>
      <c r="K35" s="94" t="s">
        <v>350</v>
      </c>
      <c r="L35" s="94" t="s">
        <v>2</v>
      </c>
    </row>
    <row r="36" spans="1:12" ht="12.75">
      <c r="A36" s="106" t="s">
        <v>6</v>
      </c>
      <c r="B36" s="106"/>
      <c r="C36" s="106"/>
      <c r="D36" s="106" t="s">
        <v>14</v>
      </c>
      <c r="E36" s="109"/>
      <c r="F36" s="109"/>
      <c r="G36" s="109"/>
      <c r="H36" s="109"/>
      <c r="I36" s="109"/>
      <c r="J36" s="109"/>
      <c r="K36" s="109"/>
      <c r="L36" s="109"/>
    </row>
    <row r="37" spans="1:12" ht="12.75">
      <c r="A37" s="137"/>
      <c r="B37" s="138" t="s">
        <v>72</v>
      </c>
      <c r="C37" s="138"/>
      <c r="D37" s="69" t="s">
        <v>3</v>
      </c>
      <c r="E37" s="139">
        <v>8552</v>
      </c>
      <c r="F37" s="139"/>
      <c r="G37" s="139"/>
      <c r="H37" s="109">
        <f>SUM(E37:G37)</f>
        <v>8552</v>
      </c>
      <c r="I37" s="139">
        <v>7455</v>
      </c>
      <c r="J37" s="139">
        <v>600</v>
      </c>
      <c r="K37" s="139"/>
      <c r="L37" s="109">
        <f>SUM(I37:K37)</f>
        <v>8055</v>
      </c>
    </row>
    <row r="38" spans="1:12" ht="22.5">
      <c r="A38" s="137"/>
      <c r="B38" s="138" t="s">
        <v>74</v>
      </c>
      <c r="C38" s="138"/>
      <c r="D38" s="69" t="s">
        <v>73</v>
      </c>
      <c r="E38" s="139">
        <v>2309</v>
      </c>
      <c r="F38" s="139"/>
      <c r="G38" s="139"/>
      <c r="H38" s="109">
        <f>SUM(E38:G38)</f>
        <v>2309</v>
      </c>
      <c r="I38" s="139">
        <v>2013</v>
      </c>
      <c r="J38" s="139">
        <v>162</v>
      </c>
      <c r="K38" s="139"/>
      <c r="L38" s="109">
        <f>SUM(I38:K38)</f>
        <v>2175</v>
      </c>
    </row>
    <row r="39" spans="1:12" ht="12.75">
      <c r="A39" s="137"/>
      <c r="B39" s="138" t="s">
        <v>75</v>
      </c>
      <c r="C39" s="138"/>
      <c r="D39" s="69" t="s">
        <v>0</v>
      </c>
      <c r="E39" s="139">
        <v>5433</v>
      </c>
      <c r="F39" s="139">
        <v>3457</v>
      </c>
      <c r="G39" s="139"/>
      <c r="H39" s="109">
        <f>SUM(E39:G39)</f>
        <v>8890</v>
      </c>
      <c r="I39" s="139">
        <v>5739</v>
      </c>
      <c r="J39" s="139">
        <v>4300</v>
      </c>
      <c r="K39" s="139"/>
      <c r="L39" s="109">
        <f>SUM(I39:K39)</f>
        <v>10039</v>
      </c>
    </row>
    <row r="40" spans="1:12" ht="12.75">
      <c r="A40" s="140"/>
      <c r="B40" s="140"/>
      <c r="C40" s="140"/>
      <c r="D40" s="140" t="s">
        <v>2</v>
      </c>
      <c r="E40" s="136">
        <f>SUM(E37:E39)</f>
        <v>16294</v>
      </c>
      <c r="F40" s="136">
        <f>SUM(F37:F39)</f>
        <v>3457</v>
      </c>
      <c r="G40" s="136">
        <f>SUM(G37:G39)</f>
        <v>0</v>
      </c>
      <c r="H40" s="136">
        <f>SUM(E40:G40)</f>
        <v>19751</v>
      </c>
      <c r="I40" s="136">
        <f>SUM(I37:I39)</f>
        <v>15207</v>
      </c>
      <c r="J40" s="136">
        <f>SUM(J37:J39)</f>
        <v>5062</v>
      </c>
      <c r="K40" s="136">
        <f>SUM(K37:K39)</f>
        <v>0</v>
      </c>
      <c r="L40" s="136">
        <f>SUM(I40:K40)</f>
        <v>20269</v>
      </c>
    </row>
    <row r="42" spans="1:12" ht="12.75">
      <c r="A42" s="141"/>
      <c r="B42" s="142" t="s">
        <v>72</v>
      </c>
      <c r="C42" s="141"/>
      <c r="D42" s="142" t="s">
        <v>119</v>
      </c>
      <c r="E42" s="143">
        <f aca="true" t="shared" si="2" ref="E42:G43">E7+E20+E28+E37</f>
        <v>114097</v>
      </c>
      <c r="F42" s="143">
        <f t="shared" si="2"/>
        <v>52709</v>
      </c>
      <c r="G42" s="143">
        <f t="shared" si="2"/>
        <v>0</v>
      </c>
      <c r="H42" s="143">
        <f aca="true" t="shared" si="3" ref="H42:H47">SUM(E42:G42)</f>
        <v>166806</v>
      </c>
      <c r="I42" s="143">
        <f aca="true" t="shared" si="4" ref="I42:K43">I7+I20+I28+I37</f>
        <v>115453</v>
      </c>
      <c r="J42" s="143">
        <f t="shared" si="4"/>
        <v>157345</v>
      </c>
      <c r="K42" s="143">
        <f t="shared" si="4"/>
        <v>0</v>
      </c>
      <c r="L42" s="143">
        <f aca="true" t="shared" si="5" ref="L42:L47">SUM(I42:K42)</f>
        <v>272798</v>
      </c>
    </row>
    <row r="43" spans="1:12" ht="12.75">
      <c r="A43" s="141"/>
      <c r="B43" s="142" t="s">
        <v>74</v>
      </c>
      <c r="C43" s="141"/>
      <c r="D43" s="142" t="s">
        <v>120</v>
      </c>
      <c r="E43" s="143">
        <f t="shared" si="2"/>
        <v>31226</v>
      </c>
      <c r="F43" s="143">
        <f t="shared" si="2"/>
        <v>16282</v>
      </c>
      <c r="G43" s="143">
        <f t="shared" si="2"/>
        <v>0</v>
      </c>
      <c r="H43" s="143">
        <f t="shared" si="3"/>
        <v>47508</v>
      </c>
      <c r="I43" s="143">
        <f t="shared" si="4"/>
        <v>33025</v>
      </c>
      <c r="J43" s="143">
        <f t="shared" si="4"/>
        <v>25152</v>
      </c>
      <c r="K43" s="143">
        <f t="shared" si="4"/>
        <v>0</v>
      </c>
      <c r="L43" s="143">
        <f t="shared" si="5"/>
        <v>58177</v>
      </c>
    </row>
    <row r="44" spans="1:12" ht="12.75">
      <c r="A44" s="141"/>
      <c r="B44" s="142" t="s">
        <v>75</v>
      </c>
      <c r="C44" s="141"/>
      <c r="D44" s="142" t="s">
        <v>0</v>
      </c>
      <c r="E44" s="143">
        <f>E9+E30+E22+E39</f>
        <v>155298</v>
      </c>
      <c r="F44" s="143">
        <f>F9+F30+F22+F39</f>
        <v>38042</v>
      </c>
      <c r="G44" s="143">
        <f>G9+G30+G22+G39</f>
        <v>0</v>
      </c>
      <c r="H44" s="143">
        <f t="shared" si="3"/>
        <v>193340</v>
      </c>
      <c r="I44" s="143">
        <f>I9+I30+I22+I39</f>
        <v>127770</v>
      </c>
      <c r="J44" s="143">
        <f>J9+J30+J22+J39</f>
        <v>84635</v>
      </c>
      <c r="K44" s="143">
        <f>K9+K30+K22+K39</f>
        <v>0</v>
      </c>
      <c r="L44" s="143">
        <f t="shared" si="5"/>
        <v>212405</v>
      </c>
    </row>
    <row r="45" spans="1:12" ht="12.75">
      <c r="A45" s="141"/>
      <c r="B45" s="142" t="s">
        <v>76</v>
      </c>
      <c r="C45" s="141"/>
      <c r="D45" s="142" t="s">
        <v>121</v>
      </c>
      <c r="E45" s="143">
        <f>E10</f>
        <v>19770</v>
      </c>
      <c r="F45" s="143">
        <f>F10</f>
        <v>0</v>
      </c>
      <c r="G45" s="143">
        <f>G10</f>
        <v>0</v>
      </c>
      <c r="H45" s="143">
        <f t="shared" si="3"/>
        <v>19770</v>
      </c>
      <c r="I45" s="143">
        <f>I10</f>
        <v>24584</v>
      </c>
      <c r="J45" s="143">
        <f>J10</f>
        <v>0</v>
      </c>
      <c r="K45" s="143">
        <f>K10</f>
        <v>0</v>
      </c>
      <c r="L45" s="143">
        <f t="shared" si="5"/>
        <v>24584</v>
      </c>
    </row>
    <row r="46" spans="1:12" ht="12.75">
      <c r="A46" s="141"/>
      <c r="B46" s="142" t="s">
        <v>77</v>
      </c>
      <c r="C46" s="141"/>
      <c r="D46" s="142" t="s">
        <v>82</v>
      </c>
      <c r="E46" s="143">
        <f>E11+E31</f>
        <v>418071</v>
      </c>
      <c r="F46" s="143">
        <f>F11+F31</f>
        <v>82288</v>
      </c>
      <c r="G46" s="143">
        <f>G11+G31</f>
        <v>0</v>
      </c>
      <c r="H46" s="143">
        <f t="shared" si="3"/>
        <v>500359</v>
      </c>
      <c r="I46" s="143">
        <f>I11+I31</f>
        <v>486297</v>
      </c>
      <c r="J46" s="143">
        <f>J11+J31</f>
        <v>7485</v>
      </c>
      <c r="K46" s="143">
        <f>K11+K31</f>
        <v>0</v>
      </c>
      <c r="L46" s="143">
        <f t="shared" si="5"/>
        <v>493782</v>
      </c>
    </row>
    <row r="47" spans="1:12" ht="12.75">
      <c r="A47" s="144"/>
      <c r="B47" s="144"/>
      <c r="C47" s="144"/>
      <c r="D47" s="145" t="s">
        <v>155</v>
      </c>
      <c r="E47" s="146">
        <f>SUM(E42:E46)</f>
        <v>738462</v>
      </c>
      <c r="F47" s="146">
        <f>SUM(F42:F46)</f>
        <v>189321</v>
      </c>
      <c r="G47" s="146">
        <f>SUM(G42:G46)</f>
        <v>0</v>
      </c>
      <c r="H47" s="143">
        <f t="shared" si="3"/>
        <v>927783</v>
      </c>
      <c r="I47" s="146">
        <f>SUM(I42:I46)</f>
        <v>787129</v>
      </c>
      <c r="J47" s="146">
        <f>SUM(J42:J46)</f>
        <v>274617</v>
      </c>
      <c r="K47" s="146">
        <f>SUM(K42:K46)</f>
        <v>0</v>
      </c>
      <c r="L47" s="143">
        <f t="shared" si="5"/>
        <v>1061746</v>
      </c>
    </row>
    <row r="49" spans="1:12" ht="12.75">
      <c r="A49" s="360" t="s">
        <v>1</v>
      </c>
      <c r="B49" s="360"/>
      <c r="C49" s="360"/>
      <c r="D49" s="360"/>
      <c r="E49"/>
      <c r="F49"/>
      <c r="G49"/>
      <c r="H49"/>
      <c r="I49"/>
      <c r="J49"/>
      <c r="K49"/>
      <c r="L49"/>
    </row>
    <row r="50" spans="1:12" ht="12.75">
      <c r="A50" s="361" t="s">
        <v>118</v>
      </c>
      <c r="B50" s="361"/>
      <c r="C50" s="361"/>
      <c r="D50" s="361"/>
      <c r="E50"/>
      <c r="F50"/>
      <c r="G50"/>
      <c r="H50"/>
      <c r="I50"/>
      <c r="J50"/>
      <c r="K50"/>
      <c r="L50"/>
    </row>
    <row r="51" spans="1:12" ht="12.75">
      <c r="A51" s="97" t="s">
        <v>7</v>
      </c>
      <c r="B51" s="147"/>
      <c r="C51" s="147"/>
      <c r="D51" s="99" t="s">
        <v>1</v>
      </c>
      <c r="E51" s="100"/>
      <c r="F51" s="100"/>
      <c r="G51" s="100"/>
      <c r="H51" s="100"/>
      <c r="I51" s="100"/>
      <c r="J51" s="100"/>
      <c r="K51" s="100"/>
      <c r="L51" s="100"/>
    </row>
    <row r="52" spans="1:12" ht="12.75">
      <c r="A52" s="137"/>
      <c r="B52" s="138" t="s">
        <v>78</v>
      </c>
      <c r="C52" s="138"/>
      <c r="D52" s="69" t="s">
        <v>89</v>
      </c>
      <c r="E52" s="139">
        <v>13493</v>
      </c>
      <c r="F52" s="139">
        <v>2802</v>
      </c>
      <c r="G52" s="139"/>
      <c r="H52" s="109">
        <f>SUM(E52:G52)</f>
        <v>16295</v>
      </c>
      <c r="I52" s="139">
        <v>1000</v>
      </c>
      <c r="J52" s="139"/>
      <c r="K52" s="139"/>
      <c r="L52" s="109">
        <f>SUM(I52:K52)</f>
        <v>1000</v>
      </c>
    </row>
    <row r="53" spans="1:12" ht="12.75">
      <c r="A53" s="137"/>
      <c r="B53" s="138" t="s">
        <v>79</v>
      </c>
      <c r="C53" s="138"/>
      <c r="D53" s="69" t="s">
        <v>21</v>
      </c>
      <c r="E53" s="139"/>
      <c r="F53" s="139">
        <v>7500</v>
      </c>
      <c r="G53" s="139"/>
      <c r="H53" s="109">
        <f>SUM(E53:G53)</f>
        <v>7500</v>
      </c>
      <c r="I53" s="139"/>
      <c r="J53" s="139"/>
      <c r="K53" s="139"/>
      <c r="L53" s="109">
        <f>SUM(I53:K53)</f>
        <v>0</v>
      </c>
    </row>
    <row r="54" spans="1:12" ht="12.75">
      <c r="A54" s="137"/>
      <c r="B54" s="138" t="s">
        <v>80</v>
      </c>
      <c r="C54" s="138"/>
      <c r="D54" s="69" t="s">
        <v>90</v>
      </c>
      <c r="E54" s="139">
        <v>112133</v>
      </c>
      <c r="F54" s="139"/>
      <c r="G54" s="139"/>
      <c r="H54" s="109">
        <f>SUM(E54:G54)</f>
        <v>112133</v>
      </c>
      <c r="I54" s="139">
        <v>278964</v>
      </c>
      <c r="J54" s="139"/>
      <c r="K54" s="139"/>
      <c r="L54" s="109">
        <v>278964</v>
      </c>
    </row>
    <row r="55" spans="1:12" s="3" customFormat="1" ht="12.75">
      <c r="A55" s="148"/>
      <c r="B55" s="148"/>
      <c r="C55" s="148"/>
      <c r="D55" s="148" t="s">
        <v>2</v>
      </c>
      <c r="E55" s="149">
        <f aca="true" t="shared" si="6" ref="E55:L55">SUM(E52:E54)</f>
        <v>125626</v>
      </c>
      <c r="F55" s="149">
        <f t="shared" si="6"/>
        <v>10302</v>
      </c>
      <c r="G55" s="149">
        <f t="shared" si="6"/>
        <v>0</v>
      </c>
      <c r="H55" s="149">
        <f t="shared" si="6"/>
        <v>135928</v>
      </c>
      <c r="I55" s="149">
        <f t="shared" si="6"/>
        <v>279964</v>
      </c>
      <c r="J55" s="149">
        <f t="shared" si="6"/>
        <v>0</v>
      </c>
      <c r="K55" s="149">
        <f t="shared" si="6"/>
        <v>0</v>
      </c>
      <c r="L55" s="149">
        <f t="shared" si="6"/>
        <v>279964</v>
      </c>
    </row>
    <row r="57" spans="1:12" ht="12.75">
      <c r="A57" s="361" t="s">
        <v>151</v>
      </c>
      <c r="B57" s="361"/>
      <c r="C57" s="361"/>
      <c r="D57" s="361"/>
      <c r="E57"/>
      <c r="F57"/>
      <c r="G57"/>
      <c r="H57"/>
      <c r="I57"/>
      <c r="J57"/>
      <c r="K57"/>
      <c r="L57"/>
    </row>
    <row r="58" spans="1:12" ht="12.75">
      <c r="A58" s="97" t="s">
        <v>7</v>
      </c>
      <c r="B58" s="147"/>
      <c r="C58" s="147"/>
      <c r="D58" s="99" t="s">
        <v>1</v>
      </c>
      <c r="E58" s="100"/>
      <c r="F58" s="100"/>
      <c r="G58" s="100"/>
      <c r="H58" s="100"/>
      <c r="I58" s="100"/>
      <c r="J58" s="100"/>
      <c r="K58" s="100"/>
      <c r="L58" s="100"/>
    </row>
    <row r="59" spans="1:12" ht="12.75">
      <c r="A59" s="137"/>
      <c r="B59" s="138" t="s">
        <v>78</v>
      </c>
      <c r="C59" s="138"/>
      <c r="D59" s="69" t="s">
        <v>89</v>
      </c>
      <c r="E59" s="139">
        <v>2000</v>
      </c>
      <c r="F59" s="139"/>
      <c r="G59" s="139"/>
      <c r="H59" s="109">
        <f>SUM(E59:G59)</f>
        <v>2000</v>
      </c>
      <c r="I59" s="139"/>
      <c r="J59" s="139"/>
      <c r="K59" s="139"/>
      <c r="L59" s="109">
        <f>SUM(I59:K59)</f>
        <v>0</v>
      </c>
    </row>
    <row r="60" spans="1:12" ht="12.75">
      <c r="A60" s="148"/>
      <c r="B60" s="148"/>
      <c r="C60" s="148"/>
      <c r="D60" s="148" t="s">
        <v>2</v>
      </c>
      <c r="E60" s="149">
        <f aca="true" t="shared" si="7" ref="E60:L60">SUM(E59:E59)</f>
        <v>2000</v>
      </c>
      <c r="F60" s="149">
        <f t="shared" si="7"/>
        <v>0</v>
      </c>
      <c r="G60" s="149">
        <f t="shared" si="7"/>
        <v>0</v>
      </c>
      <c r="H60" s="149">
        <f t="shared" si="7"/>
        <v>2000</v>
      </c>
      <c r="I60" s="149">
        <f t="shared" si="7"/>
        <v>0</v>
      </c>
      <c r="J60" s="149">
        <f t="shared" si="7"/>
        <v>0</v>
      </c>
      <c r="K60" s="149">
        <f t="shared" si="7"/>
        <v>0</v>
      </c>
      <c r="L60" s="149">
        <f t="shared" si="7"/>
        <v>0</v>
      </c>
    </row>
    <row r="61" spans="1:12" ht="12.75">
      <c r="A61" s="150"/>
      <c r="B61" s="150"/>
      <c r="C61" s="150"/>
      <c r="D61" s="150"/>
      <c r="E61" s="151"/>
      <c r="F61" s="151"/>
      <c r="G61" s="151"/>
      <c r="H61" s="151"/>
      <c r="I61" s="151"/>
      <c r="J61" s="151"/>
      <c r="K61" s="151"/>
      <c r="L61" s="151"/>
    </row>
    <row r="62" spans="1:12" ht="12.75">
      <c r="A62" s="361" t="s">
        <v>126</v>
      </c>
      <c r="B62" s="361"/>
      <c r="C62" s="361"/>
      <c r="D62" s="361"/>
      <c r="E62"/>
      <c r="F62"/>
      <c r="G62"/>
      <c r="H62"/>
      <c r="I62"/>
      <c r="J62"/>
      <c r="K62"/>
      <c r="L62"/>
    </row>
    <row r="63" spans="1:12" ht="12.75">
      <c r="A63" s="97" t="s">
        <v>7</v>
      </c>
      <c r="B63" s="147"/>
      <c r="C63" s="147"/>
      <c r="D63" s="99" t="s">
        <v>1</v>
      </c>
      <c r="E63" s="100"/>
      <c r="F63" s="100"/>
      <c r="G63" s="100"/>
      <c r="H63" s="100"/>
      <c r="I63" s="100"/>
      <c r="J63" s="100"/>
      <c r="K63" s="100"/>
      <c r="L63" s="100"/>
    </row>
    <row r="64" spans="1:12" ht="12.75">
      <c r="A64" s="137"/>
      <c r="B64" s="138" t="s">
        <v>78</v>
      </c>
      <c r="C64" s="138"/>
      <c r="D64" s="69" t="s">
        <v>89</v>
      </c>
      <c r="E64" s="139">
        <v>0</v>
      </c>
      <c r="F64" s="139">
        <v>300</v>
      </c>
      <c r="G64" s="139"/>
      <c r="H64" s="109">
        <f>SUM(E64:G64)</f>
        <v>300</v>
      </c>
      <c r="I64" s="139">
        <v>0</v>
      </c>
      <c r="J64" s="139">
        <v>300</v>
      </c>
      <c r="K64" s="139"/>
      <c r="L64" s="109">
        <f>SUM(I64:K64)</f>
        <v>300</v>
      </c>
    </row>
    <row r="65" spans="1:12" ht="12.75">
      <c r="A65" s="148"/>
      <c r="B65" s="148"/>
      <c r="C65" s="148"/>
      <c r="D65" s="148" t="s">
        <v>2</v>
      </c>
      <c r="E65" s="149">
        <f aca="true" t="shared" si="8" ref="E65:L65">SUM(E64:E64)</f>
        <v>0</v>
      </c>
      <c r="F65" s="149">
        <f t="shared" si="8"/>
        <v>300</v>
      </c>
      <c r="G65" s="149">
        <f t="shared" si="8"/>
        <v>0</v>
      </c>
      <c r="H65" s="149">
        <f t="shared" si="8"/>
        <v>300</v>
      </c>
      <c r="I65" s="149">
        <f t="shared" si="8"/>
        <v>0</v>
      </c>
      <c r="J65" s="149">
        <f t="shared" si="8"/>
        <v>300</v>
      </c>
      <c r="K65" s="149">
        <f t="shared" si="8"/>
        <v>0</v>
      </c>
      <c r="L65" s="149">
        <f t="shared" si="8"/>
        <v>300</v>
      </c>
    </row>
    <row r="67" spans="1:12" ht="12.75">
      <c r="A67" s="361" t="s">
        <v>152</v>
      </c>
      <c r="B67" s="361"/>
      <c r="C67" s="361"/>
      <c r="D67" s="361"/>
      <c r="E67"/>
      <c r="F67"/>
      <c r="G67"/>
      <c r="H67"/>
      <c r="I67"/>
      <c r="J67"/>
      <c r="K67"/>
      <c r="L67"/>
    </row>
    <row r="68" spans="1:12" ht="12.75">
      <c r="A68" s="97" t="s">
        <v>7</v>
      </c>
      <c r="B68" s="147"/>
      <c r="C68" s="147"/>
      <c r="D68" s="99" t="s">
        <v>1</v>
      </c>
      <c r="E68" s="100"/>
      <c r="F68" s="100"/>
      <c r="G68" s="100"/>
      <c r="H68" s="100"/>
      <c r="I68" s="100"/>
      <c r="J68" s="100"/>
      <c r="K68" s="100"/>
      <c r="L68" s="100"/>
    </row>
    <row r="69" spans="1:12" ht="12.75">
      <c r="A69" s="137"/>
      <c r="B69" s="138" t="s">
        <v>78</v>
      </c>
      <c r="C69" s="138"/>
      <c r="D69" s="69" t="s">
        <v>89</v>
      </c>
      <c r="E69" s="139">
        <v>0</v>
      </c>
      <c r="F69" s="139">
        <v>0</v>
      </c>
      <c r="G69" s="139"/>
      <c r="H69" s="109">
        <f>SUM(E69:G69)</f>
        <v>0</v>
      </c>
      <c r="I69" s="139">
        <v>253</v>
      </c>
      <c r="J69" s="139">
        <v>600</v>
      </c>
      <c r="K69" s="139"/>
      <c r="L69" s="109">
        <f>SUM(I69:K69)</f>
        <v>853</v>
      </c>
    </row>
    <row r="70" spans="1:12" ht="12.75">
      <c r="A70" s="148"/>
      <c r="B70" s="148"/>
      <c r="C70" s="148"/>
      <c r="D70" s="148" t="s">
        <v>2</v>
      </c>
      <c r="E70" s="149">
        <f aca="true" t="shared" si="9" ref="E70:L70">SUM(E69:E69)</f>
        <v>0</v>
      </c>
      <c r="F70" s="149">
        <f t="shared" si="9"/>
        <v>0</v>
      </c>
      <c r="G70" s="149">
        <f t="shared" si="9"/>
        <v>0</v>
      </c>
      <c r="H70" s="149">
        <f t="shared" si="9"/>
        <v>0</v>
      </c>
      <c r="I70" s="149">
        <f t="shared" si="9"/>
        <v>253</v>
      </c>
      <c r="J70" s="149">
        <f t="shared" si="9"/>
        <v>600</v>
      </c>
      <c r="K70" s="149">
        <f t="shared" si="9"/>
        <v>0</v>
      </c>
      <c r="L70" s="149">
        <f t="shared" si="9"/>
        <v>853</v>
      </c>
    </row>
    <row r="73" spans="1:12" ht="12.75">
      <c r="A73" s="141"/>
      <c r="B73" s="142" t="s">
        <v>78</v>
      </c>
      <c r="C73" s="141"/>
      <c r="D73" s="141" t="s">
        <v>89</v>
      </c>
      <c r="E73" s="143">
        <f>E52+E59+E69+E64</f>
        <v>15493</v>
      </c>
      <c r="F73" s="143">
        <f>F52+F59+F69+F64</f>
        <v>3102</v>
      </c>
      <c r="G73" s="143">
        <f>G52+G59+G69+G64</f>
        <v>0</v>
      </c>
      <c r="H73" s="143">
        <f>SUM(E73:G73)</f>
        <v>18595</v>
      </c>
      <c r="I73" s="143">
        <f>I52+I59+I69+I64</f>
        <v>1253</v>
      </c>
      <c r="J73" s="143">
        <f>J52+J59+J69+J64</f>
        <v>900</v>
      </c>
      <c r="K73" s="143">
        <f>K52+K59+K69+K64</f>
        <v>0</v>
      </c>
      <c r="L73" s="143">
        <f>SUM(I73:K73)</f>
        <v>2153</v>
      </c>
    </row>
    <row r="74" spans="1:12" ht="12.75">
      <c r="A74" s="141"/>
      <c r="B74" s="142" t="s">
        <v>79</v>
      </c>
      <c r="C74" s="141"/>
      <c r="D74" s="141" t="s">
        <v>21</v>
      </c>
      <c r="E74" s="143">
        <f>E53</f>
        <v>0</v>
      </c>
      <c r="F74" s="143">
        <f>F53</f>
        <v>7500</v>
      </c>
      <c r="G74" s="143">
        <f>G53</f>
        <v>0</v>
      </c>
      <c r="H74" s="143">
        <f>SUM(E74:G74)</f>
        <v>7500</v>
      </c>
      <c r="I74" s="143">
        <f>I53</f>
        <v>0</v>
      </c>
      <c r="J74" s="143">
        <f>J53</f>
        <v>0</v>
      </c>
      <c r="K74" s="143">
        <f>K53</f>
        <v>0</v>
      </c>
      <c r="L74" s="143">
        <f>SUM(I74:K74)</f>
        <v>0</v>
      </c>
    </row>
    <row r="75" spans="1:12" ht="12.75">
      <c r="A75" s="141"/>
      <c r="B75" s="142" t="s">
        <v>80</v>
      </c>
      <c r="C75" s="141"/>
      <c r="D75" s="152" t="s">
        <v>90</v>
      </c>
      <c r="E75" s="143">
        <f>E54</f>
        <v>112133</v>
      </c>
      <c r="F75" s="143">
        <f>F54</f>
        <v>0</v>
      </c>
      <c r="G75" s="143"/>
      <c r="H75" s="143">
        <f>SUM(E75:G75)</f>
        <v>112133</v>
      </c>
      <c r="I75" s="143">
        <f>I54</f>
        <v>278964</v>
      </c>
      <c r="J75" s="143">
        <f>J54</f>
        <v>0</v>
      </c>
      <c r="K75" s="143"/>
      <c r="L75" s="143">
        <f>SUM(I75:K75)</f>
        <v>278964</v>
      </c>
    </row>
    <row r="76" spans="1:12" ht="12.75">
      <c r="A76" s="154"/>
      <c r="B76" s="154"/>
      <c r="C76" s="154"/>
      <c r="D76" s="172" t="s">
        <v>156</v>
      </c>
      <c r="E76" s="155">
        <f aca="true" t="shared" si="10" ref="E76:L76">SUM(E73:E75)</f>
        <v>127626</v>
      </c>
      <c r="F76" s="155">
        <f t="shared" si="10"/>
        <v>10602</v>
      </c>
      <c r="G76" s="155">
        <f t="shared" si="10"/>
        <v>0</v>
      </c>
      <c r="H76" s="155">
        <f t="shared" si="10"/>
        <v>138228</v>
      </c>
      <c r="I76" s="155">
        <f t="shared" si="10"/>
        <v>280217</v>
      </c>
      <c r="J76" s="155">
        <f t="shared" si="10"/>
        <v>900</v>
      </c>
      <c r="K76" s="155">
        <f t="shared" si="10"/>
        <v>0</v>
      </c>
      <c r="L76" s="155">
        <f t="shared" si="10"/>
        <v>281117</v>
      </c>
    </row>
    <row r="77" spans="1:12" s="159" customFormat="1" ht="12.75">
      <c r="A77" s="156"/>
      <c r="B77" s="156"/>
      <c r="C77" s="156"/>
      <c r="D77" s="157"/>
      <c r="E77" s="158"/>
      <c r="F77" s="158"/>
      <c r="G77" s="158"/>
      <c r="H77" s="158"/>
      <c r="I77" s="158"/>
      <c r="J77" s="158"/>
      <c r="K77" s="158"/>
      <c r="L77" s="158"/>
    </row>
    <row r="78" spans="1:4" s="159" customFormat="1" ht="12.75">
      <c r="A78" s="360" t="s">
        <v>168</v>
      </c>
      <c r="B78" s="360"/>
      <c r="C78" s="360"/>
      <c r="D78" s="360"/>
    </row>
    <row r="79" spans="1:4" s="159" customFormat="1" ht="12.75">
      <c r="A79" s="361" t="s">
        <v>118</v>
      </c>
      <c r="B79" s="361"/>
      <c r="C79" s="361"/>
      <c r="D79" s="361"/>
    </row>
    <row r="80" spans="1:12" s="159" customFormat="1" ht="12.75">
      <c r="A80" s="97" t="s">
        <v>8</v>
      </c>
      <c r="B80" s="147"/>
      <c r="C80" s="147"/>
      <c r="D80" s="99" t="s">
        <v>168</v>
      </c>
      <c r="E80" s="100"/>
      <c r="F80" s="100"/>
      <c r="G80" s="100"/>
      <c r="H80" s="100"/>
      <c r="I80" s="100"/>
      <c r="J80" s="100"/>
      <c r="K80" s="100"/>
      <c r="L80" s="100"/>
    </row>
    <row r="81" spans="1:12" s="159" customFormat="1" ht="12.75">
      <c r="A81" s="160"/>
      <c r="B81" s="160" t="s">
        <v>169</v>
      </c>
      <c r="C81" s="160"/>
      <c r="D81" s="161" t="s">
        <v>170</v>
      </c>
      <c r="E81" s="162">
        <v>0</v>
      </c>
      <c r="F81" s="162"/>
      <c r="G81" s="162"/>
      <c r="H81" s="162">
        <f>SUM(E81:G81)</f>
        <v>0</v>
      </c>
      <c r="I81" s="162">
        <v>0</v>
      </c>
      <c r="J81" s="162"/>
      <c r="K81" s="162"/>
      <c r="L81" s="162">
        <f>SUM(I81:K81)</f>
        <v>0</v>
      </c>
    </row>
    <row r="82" spans="1:12" s="159" customFormat="1" ht="25.5">
      <c r="A82" s="145"/>
      <c r="B82" s="145" t="s">
        <v>169</v>
      </c>
      <c r="C82" s="145"/>
      <c r="D82" s="173" t="s">
        <v>171</v>
      </c>
      <c r="E82" s="146">
        <v>0</v>
      </c>
      <c r="F82" s="146"/>
      <c r="G82" s="146"/>
      <c r="H82" s="146">
        <f>SUM(E82:G82)</f>
        <v>0</v>
      </c>
      <c r="I82" s="146">
        <v>0</v>
      </c>
      <c r="J82" s="146"/>
      <c r="K82" s="146"/>
      <c r="L82" s="146">
        <f>SUM(I82:K82)</f>
        <v>0</v>
      </c>
    </row>
    <row r="83" spans="1:12" s="159" customFormat="1" ht="12.75">
      <c r="A83" s="156"/>
      <c r="B83" s="156"/>
      <c r="C83" s="156"/>
      <c r="D83" s="157"/>
      <c r="E83" s="158"/>
      <c r="F83" s="158"/>
      <c r="G83" s="158"/>
      <c r="H83" s="158"/>
      <c r="I83" s="158"/>
      <c r="J83" s="158"/>
      <c r="K83" s="158"/>
      <c r="L83" s="158"/>
    </row>
    <row r="84" spans="1:12" ht="25.5" customHeight="1">
      <c r="A84" s="362" t="s">
        <v>167</v>
      </c>
      <c r="B84" s="363"/>
      <c r="C84" s="363"/>
      <c r="D84" s="364"/>
      <c r="E84" s="146">
        <f aca="true" t="shared" si="11" ref="E84:L84">E47+E76+E82</f>
        <v>866088</v>
      </c>
      <c r="F84" s="146">
        <f t="shared" si="11"/>
        <v>199923</v>
      </c>
      <c r="G84" s="146">
        <f t="shared" si="11"/>
        <v>0</v>
      </c>
      <c r="H84" s="146">
        <f t="shared" si="11"/>
        <v>1066011</v>
      </c>
      <c r="I84" s="146">
        <f t="shared" si="11"/>
        <v>1067346</v>
      </c>
      <c r="J84" s="146">
        <f t="shared" si="11"/>
        <v>275517</v>
      </c>
      <c r="K84" s="146">
        <f t="shared" si="11"/>
        <v>0</v>
      </c>
      <c r="L84" s="146">
        <f t="shared" si="11"/>
        <v>1342863</v>
      </c>
    </row>
    <row r="86" spans="8:12" ht="12.75">
      <c r="H86" s="153"/>
      <c r="L86" s="153"/>
    </row>
    <row r="89" spans="5:12" ht="12.75">
      <c r="E89"/>
      <c r="F89"/>
      <c r="G89"/>
      <c r="H89"/>
      <c r="I89"/>
      <c r="J89"/>
      <c r="K89"/>
      <c r="L89"/>
    </row>
    <row r="90" spans="5:12" ht="12.75">
      <c r="E90"/>
      <c r="F90"/>
      <c r="G90"/>
      <c r="H90"/>
      <c r="I90"/>
      <c r="J90"/>
      <c r="K90"/>
      <c r="L90"/>
    </row>
    <row r="91" spans="5:12" ht="12.75">
      <c r="E91"/>
      <c r="F91"/>
      <c r="G91"/>
      <c r="H91"/>
      <c r="I91"/>
      <c r="J91"/>
      <c r="K91"/>
      <c r="L91"/>
    </row>
    <row r="92" spans="5:12" ht="12.75">
      <c r="E92"/>
      <c r="F92"/>
      <c r="G92"/>
      <c r="H92"/>
      <c r="I92"/>
      <c r="J92"/>
      <c r="K92"/>
      <c r="L92"/>
    </row>
    <row r="93" spans="5:12" ht="12.75">
      <c r="E93"/>
      <c r="F93"/>
      <c r="G93"/>
      <c r="H93"/>
      <c r="I93"/>
      <c r="J93"/>
      <c r="K93"/>
      <c r="L93"/>
    </row>
    <row r="94" spans="5:12" ht="12.75">
      <c r="E94"/>
      <c r="F94"/>
      <c r="G94"/>
      <c r="H94"/>
      <c r="I94"/>
      <c r="J94"/>
      <c r="K94"/>
      <c r="L94"/>
    </row>
  </sheetData>
  <sheetProtection/>
  <mergeCells count="14">
    <mergeCell ref="A84:D84"/>
    <mergeCell ref="A78:D78"/>
    <mergeCell ref="A79:D79"/>
    <mergeCell ref="A50:D50"/>
    <mergeCell ref="A57:D57"/>
    <mergeCell ref="A62:D62"/>
    <mergeCell ref="A67:D67"/>
    <mergeCell ref="A1:L1"/>
    <mergeCell ref="A2:L2"/>
    <mergeCell ref="A3:D3"/>
    <mergeCell ref="A49:D49"/>
    <mergeCell ref="A4:D4"/>
    <mergeCell ref="A34:D34"/>
    <mergeCell ref="A25:D25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7" r:id="rId1"/>
  <headerFooter alignWithMargins="0">
    <oddHeader>&amp;L2/a melléklet a 1/2016. (II.19.) önk.rendelethez, ezer Ft
</oddHeader>
  </headerFooter>
  <rowBreaks count="1" manualBreakCount="1">
    <brk id="3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J47" sqref="J47"/>
    </sheetView>
  </sheetViews>
  <sheetFormatPr defaultColWidth="9.140625" defaultRowHeight="12.75"/>
  <cols>
    <col min="1" max="1" width="7.8515625" style="0" customWidth="1"/>
    <col min="2" max="2" width="6.421875" style="0" customWidth="1"/>
    <col min="3" max="3" width="7.28125" style="0" customWidth="1"/>
    <col min="4" max="4" width="47.421875" style="8" customWidth="1"/>
    <col min="5" max="5" width="9.140625" style="4" customWidth="1"/>
  </cols>
  <sheetData>
    <row r="1" spans="1:6" ht="15.75">
      <c r="A1" s="365" t="s">
        <v>353</v>
      </c>
      <c r="B1" s="365"/>
      <c r="C1" s="365"/>
      <c r="D1" s="365"/>
      <c r="E1" s="365"/>
      <c r="F1" s="365"/>
    </row>
    <row r="2" spans="1:6" ht="24" customHeight="1">
      <c r="A2" s="366" t="s">
        <v>144</v>
      </c>
      <c r="B2" s="366"/>
      <c r="C2" s="366"/>
      <c r="D2" s="366"/>
      <c r="E2" s="366"/>
      <c r="F2" s="366"/>
    </row>
    <row r="3" spans="1:6" ht="33" customHeight="1">
      <c r="A3" s="80" t="s">
        <v>18</v>
      </c>
      <c r="B3" s="80" t="s">
        <v>19</v>
      </c>
      <c r="C3" s="80" t="s">
        <v>16</v>
      </c>
      <c r="D3" s="79" t="s">
        <v>17</v>
      </c>
      <c r="E3" s="82" t="s">
        <v>180</v>
      </c>
      <c r="F3" s="82" t="s">
        <v>356</v>
      </c>
    </row>
    <row r="4" spans="1:6" ht="12.75">
      <c r="A4" s="60" t="s">
        <v>6</v>
      </c>
      <c r="B4" s="60" t="s">
        <v>77</v>
      </c>
      <c r="C4" s="6"/>
      <c r="D4" s="73" t="s">
        <v>82</v>
      </c>
      <c r="E4" s="2"/>
      <c r="F4" s="2"/>
    </row>
    <row r="5" spans="1:6" ht="12.75">
      <c r="A5" s="1"/>
      <c r="B5" s="1"/>
      <c r="C5" s="72" t="s">
        <v>84</v>
      </c>
      <c r="D5" s="87" t="s">
        <v>138</v>
      </c>
      <c r="E5" s="2"/>
      <c r="F5" s="2"/>
    </row>
    <row r="6" spans="1:6" ht="12.75">
      <c r="A6" s="1"/>
      <c r="B6" s="1"/>
      <c r="C6" s="81"/>
      <c r="D6" s="73" t="s">
        <v>379</v>
      </c>
      <c r="E6" s="2">
        <v>105</v>
      </c>
      <c r="F6" s="2">
        <v>78</v>
      </c>
    </row>
    <row r="7" spans="1:6" s="44" customFormat="1" ht="12.75">
      <c r="A7" s="41"/>
      <c r="B7" s="41"/>
      <c r="C7" s="81"/>
      <c r="D7" s="73" t="s">
        <v>139</v>
      </c>
      <c r="E7" s="43">
        <v>300</v>
      </c>
      <c r="F7" s="43">
        <v>300</v>
      </c>
    </row>
    <row r="8" spans="1:6" ht="12.75">
      <c r="A8" s="1"/>
      <c r="B8" s="1"/>
      <c r="C8" s="6"/>
      <c r="D8" s="71" t="s">
        <v>93</v>
      </c>
      <c r="E8" s="2">
        <v>18141</v>
      </c>
      <c r="F8" s="2">
        <v>21552</v>
      </c>
    </row>
    <row r="9" spans="1:6" ht="12.75">
      <c r="A9" s="1"/>
      <c r="B9" s="1"/>
      <c r="C9" s="6"/>
      <c r="D9" s="73" t="s">
        <v>140</v>
      </c>
      <c r="E9" s="2">
        <v>41028</v>
      </c>
      <c r="F9" s="2">
        <v>41028</v>
      </c>
    </row>
    <row r="10" spans="1:6" ht="12.75">
      <c r="A10" s="1"/>
      <c r="B10" s="1"/>
      <c r="C10" s="6"/>
      <c r="D10" s="73" t="s">
        <v>186</v>
      </c>
      <c r="E10" s="2">
        <v>99787</v>
      </c>
      <c r="F10" s="2">
        <v>103394</v>
      </c>
    </row>
    <row r="11" spans="1:6" ht="12.75">
      <c r="A11" s="1"/>
      <c r="B11" s="1"/>
      <c r="C11" s="6"/>
      <c r="D11" s="73" t="s">
        <v>380</v>
      </c>
      <c r="E11" s="2"/>
      <c r="F11" s="2">
        <v>784</v>
      </c>
    </row>
    <row r="12" spans="1:6" ht="12.75">
      <c r="A12" s="1"/>
      <c r="B12" s="1"/>
      <c r="C12" s="6"/>
      <c r="D12" s="83" t="s">
        <v>2</v>
      </c>
      <c r="E12" s="38">
        <f>SUM(E6:E10)</f>
        <v>159361</v>
      </c>
      <c r="F12" s="38">
        <f>SUM(F6:F11)</f>
        <v>167136</v>
      </c>
    </row>
    <row r="13" spans="1:6" ht="12.75">
      <c r="A13" s="1"/>
      <c r="B13" s="1"/>
      <c r="C13" s="6"/>
      <c r="D13" s="83"/>
      <c r="E13" s="38"/>
      <c r="F13" s="38"/>
    </row>
    <row r="14" spans="1:6" ht="15" customHeight="1">
      <c r="A14" s="1"/>
      <c r="B14" s="1"/>
      <c r="C14" s="72" t="s">
        <v>86</v>
      </c>
      <c r="D14" s="86" t="s">
        <v>141</v>
      </c>
      <c r="E14" s="2"/>
      <c r="F14" s="2"/>
    </row>
    <row r="15" spans="1:6" s="44" customFormat="1" ht="29.25" customHeight="1">
      <c r="A15" s="41"/>
      <c r="B15" s="41"/>
      <c r="C15" s="81"/>
      <c r="D15" s="84" t="s">
        <v>142</v>
      </c>
      <c r="E15" s="43">
        <v>807</v>
      </c>
      <c r="F15" s="43"/>
    </row>
    <row r="16" spans="1:6" s="44" customFormat="1" ht="27" customHeight="1">
      <c r="A16" s="41"/>
      <c r="B16" s="41"/>
      <c r="C16" s="81"/>
      <c r="D16" s="84" t="s">
        <v>187</v>
      </c>
      <c r="E16" s="43">
        <v>274</v>
      </c>
      <c r="F16" s="43">
        <v>274</v>
      </c>
    </row>
    <row r="17" spans="1:6" s="44" customFormat="1" ht="15" customHeight="1">
      <c r="A17" s="41"/>
      <c r="B17" s="41"/>
      <c r="C17" s="81"/>
      <c r="D17" s="84" t="s">
        <v>143</v>
      </c>
      <c r="E17" s="43">
        <v>1100</v>
      </c>
      <c r="F17" s="43">
        <v>1100</v>
      </c>
    </row>
    <row r="18" spans="1:6" s="44" customFormat="1" ht="15" customHeight="1">
      <c r="A18" s="41"/>
      <c r="B18" s="41"/>
      <c r="C18" s="81"/>
      <c r="D18" s="85" t="s">
        <v>2</v>
      </c>
      <c r="E18" s="38">
        <f>SUM(E15:E17)</f>
        <v>2181</v>
      </c>
      <c r="F18" s="38">
        <f>SUM(F15:F17)</f>
        <v>1374</v>
      </c>
    </row>
    <row r="19" spans="1:6" ht="12.75">
      <c r="A19" s="41"/>
      <c r="B19" s="41"/>
      <c r="C19" s="72" t="s">
        <v>158</v>
      </c>
      <c r="D19" s="86" t="s">
        <v>141</v>
      </c>
      <c r="E19" s="38"/>
      <c r="F19" s="38"/>
    </row>
    <row r="20" spans="1:6" ht="12.75">
      <c r="A20" s="41"/>
      <c r="B20" s="41"/>
      <c r="C20" s="81"/>
      <c r="D20" s="84" t="s">
        <v>159</v>
      </c>
      <c r="E20" s="43">
        <v>5110</v>
      </c>
      <c r="F20" s="43">
        <v>5110</v>
      </c>
    </row>
    <row r="21" spans="1:6" ht="12.75">
      <c r="A21" s="41"/>
      <c r="B21" s="41"/>
      <c r="C21" s="81"/>
      <c r="D21" s="84" t="s">
        <v>160</v>
      </c>
      <c r="E21" s="43">
        <v>140</v>
      </c>
      <c r="F21" s="43">
        <v>140</v>
      </c>
    </row>
    <row r="22" spans="1:6" ht="12.75">
      <c r="A22" s="41"/>
      <c r="B22" s="41"/>
      <c r="C22" s="81"/>
      <c r="D22" s="84" t="s">
        <v>161</v>
      </c>
      <c r="E22" s="43">
        <v>1800</v>
      </c>
      <c r="F22" s="43">
        <v>1135</v>
      </c>
    </row>
    <row r="23" spans="1:6" ht="12.75">
      <c r="A23" s="41"/>
      <c r="B23" s="41"/>
      <c r="C23" s="81"/>
      <c r="D23" s="85" t="s">
        <v>2</v>
      </c>
      <c r="E23" s="38">
        <f>SUM(E20:E22)</f>
        <v>7050</v>
      </c>
      <c r="F23" s="38">
        <f>SUM(F20:F22)</f>
        <v>6385</v>
      </c>
    </row>
    <row r="24" spans="1:6" ht="12.75">
      <c r="A24" s="92"/>
      <c r="B24" s="92"/>
      <c r="C24" s="174"/>
      <c r="D24" s="175" t="s">
        <v>129</v>
      </c>
      <c r="E24" s="165">
        <f>E12+E18+E23</f>
        <v>168592</v>
      </c>
      <c r="F24" s="165">
        <f>F12+F18+F23</f>
        <v>174895</v>
      </c>
    </row>
  </sheetData>
  <sheetProtection/>
  <mergeCells count="2">
    <mergeCell ref="A1:F1"/>
    <mergeCell ref="A2:F2"/>
  </mergeCells>
  <printOptions headings="1"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8" r:id="rId1"/>
  <headerFooter alignWithMargins="0">
    <oddHeader>&amp;L3. melléklet a 1/2016. (II.19.) önk.rendelethez, ezer Ft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J47" sqref="J47"/>
    </sheetView>
  </sheetViews>
  <sheetFormatPr defaultColWidth="9.140625" defaultRowHeight="12.75"/>
  <cols>
    <col min="4" max="4" width="33.140625" style="0" customWidth="1"/>
  </cols>
  <sheetData>
    <row r="1" spans="1:6" ht="15.75">
      <c r="A1" s="365" t="s">
        <v>353</v>
      </c>
      <c r="B1" s="365"/>
      <c r="C1" s="365"/>
      <c r="D1" s="365"/>
      <c r="E1" s="365"/>
      <c r="F1" s="365"/>
    </row>
    <row r="2" spans="1:6" ht="15.75">
      <c r="A2" s="366" t="s">
        <v>145</v>
      </c>
      <c r="B2" s="366"/>
      <c r="C2" s="366"/>
      <c r="D2" s="366"/>
      <c r="E2" s="366"/>
      <c r="F2" s="366"/>
    </row>
    <row r="3" spans="1:6" ht="25.5" customHeight="1">
      <c r="A3" s="80" t="s">
        <v>18</v>
      </c>
      <c r="B3" s="80" t="s">
        <v>19</v>
      </c>
      <c r="C3" s="80" t="s">
        <v>16</v>
      </c>
      <c r="D3" s="79" t="s">
        <v>17</v>
      </c>
      <c r="E3" s="82" t="s">
        <v>180</v>
      </c>
      <c r="F3" s="82" t="s">
        <v>356</v>
      </c>
    </row>
    <row r="4" spans="1:6" ht="15" customHeight="1">
      <c r="A4" s="60" t="s">
        <v>7</v>
      </c>
      <c r="B4" s="60" t="s">
        <v>80</v>
      </c>
      <c r="C4" s="72"/>
      <c r="D4" s="83" t="s">
        <v>146</v>
      </c>
      <c r="E4" s="38"/>
      <c r="F4" s="38"/>
    </row>
    <row r="5" spans="1:6" ht="15" customHeight="1">
      <c r="A5" s="1"/>
      <c r="B5" s="1"/>
      <c r="C5" s="72" t="s">
        <v>147</v>
      </c>
      <c r="D5" s="336" t="s">
        <v>90</v>
      </c>
      <c r="E5" s="2"/>
      <c r="F5" s="2"/>
    </row>
    <row r="6" spans="1:6" ht="42" customHeight="1">
      <c r="A6" s="1"/>
      <c r="B6" s="1"/>
      <c r="C6" s="81"/>
      <c r="D6" s="88" t="s">
        <v>148</v>
      </c>
      <c r="E6" s="89">
        <v>49944</v>
      </c>
      <c r="F6" s="89"/>
    </row>
    <row r="7" spans="1:6" ht="35.25" customHeight="1">
      <c r="A7" s="1"/>
      <c r="B7" s="41"/>
      <c r="C7" s="81"/>
      <c r="D7" s="88" t="s">
        <v>149</v>
      </c>
      <c r="E7" s="89">
        <v>5505</v>
      </c>
      <c r="F7" s="89"/>
    </row>
    <row r="8" spans="1:6" ht="30" customHeight="1">
      <c r="A8" s="1"/>
      <c r="B8" s="1"/>
      <c r="C8" s="6"/>
      <c r="D8" s="90" t="s">
        <v>188</v>
      </c>
      <c r="E8" s="91">
        <v>56684</v>
      </c>
      <c r="F8" s="91">
        <v>56684</v>
      </c>
    </row>
    <row r="9" spans="1:6" ht="58.5" customHeight="1">
      <c r="A9" s="1"/>
      <c r="B9" s="1"/>
      <c r="C9" s="6"/>
      <c r="D9" s="25" t="s">
        <v>175</v>
      </c>
      <c r="E9" s="91"/>
      <c r="F9" s="91">
        <v>104677</v>
      </c>
    </row>
    <row r="10" spans="1:6" ht="30" customHeight="1">
      <c r="A10" s="1"/>
      <c r="B10" s="1"/>
      <c r="C10" s="6"/>
      <c r="D10" s="335" t="s">
        <v>381</v>
      </c>
      <c r="E10" s="91"/>
      <c r="F10" s="91">
        <v>117603</v>
      </c>
    </row>
    <row r="11" spans="1:6" ht="30" customHeight="1">
      <c r="A11" s="127"/>
      <c r="B11" s="127"/>
      <c r="C11" s="128" t="s">
        <v>92</v>
      </c>
      <c r="D11" s="129" t="s">
        <v>162</v>
      </c>
      <c r="E11" s="91">
        <v>0</v>
      </c>
      <c r="F11" s="91">
        <v>0</v>
      </c>
    </row>
    <row r="12" spans="1:6" ht="17.25" customHeight="1">
      <c r="A12" s="169"/>
      <c r="B12" s="169"/>
      <c r="C12" s="170"/>
      <c r="D12" s="176" t="s">
        <v>2</v>
      </c>
      <c r="E12" s="165">
        <f>SUM(E6:E11)</f>
        <v>112133</v>
      </c>
      <c r="F12" s="165">
        <f>SUM(F6:F11)</f>
        <v>278964</v>
      </c>
    </row>
  </sheetData>
  <sheetProtection/>
  <mergeCells count="2">
    <mergeCell ref="A1:F1"/>
    <mergeCell ref="A2:F2"/>
  </mergeCells>
  <printOptions headings="1"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Header>&amp;L4. melléklet a 1/2016. (II.19.) önk.rendelethez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32"/>
  <sheetViews>
    <sheetView view="pageLayout" workbookViewId="0" topLeftCell="A4">
      <selection activeCell="J47" sqref="J47"/>
    </sheetView>
  </sheetViews>
  <sheetFormatPr defaultColWidth="9.140625" defaultRowHeight="12.75"/>
  <cols>
    <col min="1" max="1" width="14.57421875" style="0" customWidth="1"/>
    <col min="2" max="2" width="50.8515625" style="0" customWidth="1"/>
    <col min="3" max="3" width="9.140625" style="4" customWidth="1"/>
  </cols>
  <sheetData>
    <row r="1" spans="1:4" ht="15.75">
      <c r="A1" s="365" t="s">
        <v>353</v>
      </c>
      <c r="B1" s="365"/>
      <c r="C1" s="365"/>
      <c r="D1" s="365"/>
    </row>
    <row r="2" spans="1:4" ht="15.75">
      <c r="A2" s="357" t="s">
        <v>130</v>
      </c>
      <c r="B2" s="357"/>
      <c r="C2" s="357"/>
      <c r="D2" s="357"/>
    </row>
    <row r="3" spans="1:4" ht="38.25">
      <c r="A3" s="42"/>
      <c r="B3" s="76" t="s">
        <v>95</v>
      </c>
      <c r="C3" s="77" t="s">
        <v>180</v>
      </c>
      <c r="D3" s="77" t="s">
        <v>356</v>
      </c>
    </row>
    <row r="4" spans="1:4" ht="12.75">
      <c r="A4" s="367" t="s">
        <v>21</v>
      </c>
      <c r="B4" s="368"/>
      <c r="C4" s="62"/>
      <c r="D4" s="62"/>
    </row>
    <row r="5" spans="1:4" ht="12.75">
      <c r="A5" s="369" t="s">
        <v>118</v>
      </c>
      <c r="B5" s="370"/>
      <c r="C5" s="62"/>
      <c r="D5" s="62"/>
    </row>
    <row r="6" spans="1:4" ht="25.5">
      <c r="A6" s="46"/>
      <c r="B6" s="73" t="s">
        <v>134</v>
      </c>
      <c r="C6" s="62">
        <v>0</v>
      </c>
      <c r="D6" s="62">
        <v>0</v>
      </c>
    </row>
    <row r="7" spans="1:4" ht="12.75">
      <c r="A7" s="46"/>
      <c r="B7" s="36" t="s">
        <v>131</v>
      </c>
      <c r="C7" s="62">
        <v>0</v>
      </c>
      <c r="D7" s="62">
        <v>0</v>
      </c>
    </row>
    <row r="8" spans="1:4" ht="12.75">
      <c r="A8" s="46"/>
      <c r="B8" s="40" t="s">
        <v>163</v>
      </c>
      <c r="C8" s="62">
        <v>0</v>
      </c>
      <c r="D8" s="62">
        <v>0</v>
      </c>
    </row>
    <row r="9" spans="1:4" ht="12.75">
      <c r="A9" s="46"/>
      <c r="B9" s="40" t="s">
        <v>164</v>
      </c>
      <c r="C9" s="62">
        <v>7500</v>
      </c>
      <c r="D9" s="62"/>
    </row>
    <row r="10" spans="1:4" ht="12.75">
      <c r="A10" s="46" t="s">
        <v>132</v>
      </c>
      <c r="B10" s="46"/>
      <c r="C10" s="49">
        <f>SUM(C6:C9)</f>
        <v>7500</v>
      </c>
      <c r="D10" s="49">
        <f>SUM(D6:D9)</f>
        <v>0</v>
      </c>
    </row>
    <row r="11" spans="1:3" ht="12.75">
      <c r="A11" s="369"/>
      <c r="B11" s="371"/>
      <c r="C11"/>
    </row>
    <row r="12" spans="1:4" ht="12.75">
      <c r="A12" s="367" t="s">
        <v>89</v>
      </c>
      <c r="B12" s="368"/>
      <c r="C12" s="62"/>
      <c r="D12" s="62"/>
    </row>
    <row r="13" spans="1:4" ht="12.75">
      <c r="A13" s="367" t="s">
        <v>118</v>
      </c>
      <c r="B13" s="368"/>
      <c r="C13" s="62"/>
      <c r="D13" s="62"/>
    </row>
    <row r="14" spans="1:4" ht="12.75">
      <c r="A14" s="50"/>
      <c r="B14" s="177" t="s">
        <v>173</v>
      </c>
      <c r="C14" s="62">
        <v>6035</v>
      </c>
      <c r="D14" s="62"/>
    </row>
    <row r="15" spans="1:4" ht="38.25">
      <c r="A15" s="48"/>
      <c r="B15" s="25" t="s">
        <v>174</v>
      </c>
      <c r="C15" s="62">
        <v>6458</v>
      </c>
      <c r="D15" s="62"/>
    </row>
    <row r="16" spans="1:4" ht="36.75" customHeight="1">
      <c r="A16" s="48"/>
      <c r="B16" s="25" t="s">
        <v>175</v>
      </c>
      <c r="C16" s="62">
        <v>0</v>
      </c>
      <c r="D16" s="62"/>
    </row>
    <row r="17" spans="1:4" ht="12.75">
      <c r="A17" s="48"/>
      <c r="B17" s="25" t="s">
        <v>135</v>
      </c>
      <c r="C17" s="62">
        <v>2000</v>
      </c>
      <c r="D17" s="62"/>
    </row>
    <row r="18" spans="1:4" ht="12.75">
      <c r="A18" s="48"/>
      <c r="B18" s="25" t="s">
        <v>137</v>
      </c>
      <c r="C18" s="62">
        <v>0</v>
      </c>
      <c r="D18" s="62"/>
    </row>
    <row r="19" spans="1:4" ht="12.75">
      <c r="A19" s="47"/>
      <c r="B19" s="45" t="s">
        <v>136</v>
      </c>
      <c r="C19" s="62">
        <v>0</v>
      </c>
      <c r="D19" s="62"/>
    </row>
    <row r="20" spans="1:4" ht="12.75">
      <c r="A20" s="47"/>
      <c r="B20" s="45" t="s">
        <v>165</v>
      </c>
      <c r="C20" s="62">
        <v>1000</v>
      </c>
      <c r="D20" s="62">
        <v>1000</v>
      </c>
    </row>
    <row r="21" spans="1:4" ht="38.25">
      <c r="A21" s="47"/>
      <c r="B21" s="182" t="s">
        <v>182</v>
      </c>
      <c r="C21" s="62">
        <v>802</v>
      </c>
      <c r="D21" s="62"/>
    </row>
    <row r="22" spans="1:4" ht="12.75">
      <c r="A22" s="135"/>
      <c r="B22" s="135"/>
      <c r="C22" s="134"/>
      <c r="D22" s="134"/>
    </row>
    <row r="23" spans="1:4" ht="12.75">
      <c r="A23" s="47" t="s">
        <v>151</v>
      </c>
      <c r="B23" s="45"/>
      <c r="C23" s="62"/>
      <c r="D23" s="62"/>
    </row>
    <row r="24" spans="1:4" ht="12.75">
      <c r="A24" s="47"/>
      <c r="B24" s="45" t="s">
        <v>185</v>
      </c>
      <c r="C24" s="62">
        <v>1500</v>
      </c>
      <c r="D24" s="62"/>
    </row>
    <row r="25" spans="1:4" ht="12.75">
      <c r="A25" s="47"/>
      <c r="B25" s="45" t="s">
        <v>166</v>
      </c>
      <c r="C25" s="62">
        <v>500</v>
      </c>
      <c r="D25" s="62"/>
    </row>
    <row r="26" spans="1:4" ht="12.75">
      <c r="A26" s="47" t="s">
        <v>157</v>
      </c>
      <c r="B26" s="45"/>
      <c r="C26" s="62"/>
      <c r="D26" s="62"/>
    </row>
    <row r="27" spans="1:4" ht="12.75">
      <c r="A27" s="130"/>
      <c r="B27" s="131" t="s">
        <v>166</v>
      </c>
      <c r="C27" s="132">
        <v>0</v>
      </c>
      <c r="D27" s="132">
        <v>853</v>
      </c>
    </row>
    <row r="28" spans="1:7" ht="12.75">
      <c r="A28" s="117" t="s">
        <v>126</v>
      </c>
      <c r="B28" s="117"/>
      <c r="C28" s="117"/>
      <c r="D28" s="117"/>
      <c r="E28" s="133"/>
      <c r="F28" s="133"/>
      <c r="G28" s="133"/>
    </row>
    <row r="29" spans="1:4" ht="12.75">
      <c r="A29" s="47"/>
      <c r="B29" s="45" t="s">
        <v>166</v>
      </c>
      <c r="C29" s="62">
        <v>300</v>
      </c>
      <c r="D29" s="62">
        <v>300</v>
      </c>
    </row>
    <row r="30" spans="1:4" ht="12" customHeight="1">
      <c r="A30" s="47"/>
      <c r="B30" s="45"/>
      <c r="C30" s="62"/>
      <c r="D30" s="62"/>
    </row>
    <row r="31" spans="1:4" ht="12.75">
      <c r="A31" s="78" t="s">
        <v>133</v>
      </c>
      <c r="B31" s="78"/>
      <c r="C31" s="49">
        <f>SUM(C14:C30)</f>
        <v>18595</v>
      </c>
      <c r="D31" s="49">
        <f>SUM(D14:D30)</f>
        <v>2153</v>
      </c>
    </row>
    <row r="32" spans="1:4" ht="12.75">
      <c r="A32" s="46" t="s">
        <v>96</v>
      </c>
      <c r="B32" s="46"/>
      <c r="C32" s="49">
        <f>C10+C31</f>
        <v>26095</v>
      </c>
      <c r="D32" s="49">
        <f>D10+D31</f>
        <v>2153</v>
      </c>
    </row>
  </sheetData>
  <sheetProtection/>
  <mergeCells count="7">
    <mergeCell ref="A1:D1"/>
    <mergeCell ref="A2:D2"/>
    <mergeCell ref="A12:B12"/>
    <mergeCell ref="A13:B13"/>
    <mergeCell ref="A4:B4"/>
    <mergeCell ref="A5:B5"/>
    <mergeCell ref="A11:B11"/>
  </mergeCells>
  <printOptions headings="1"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6" r:id="rId1"/>
  <headerFooter alignWithMargins="0">
    <oddHeader>&amp;L5. melléklet a 1/2016. (II.19.) önk.rendelethez, ezer Ft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karsai.anita</dc:creator>
  <cp:keywords/>
  <dc:description/>
  <cp:lastModifiedBy>markos.maria</cp:lastModifiedBy>
  <cp:lastPrinted>2016-02-16T12:34:29Z</cp:lastPrinted>
  <dcterms:created xsi:type="dcterms:W3CDTF">2005-02-03T09:30:35Z</dcterms:created>
  <dcterms:modified xsi:type="dcterms:W3CDTF">2016-02-16T13:52:25Z</dcterms:modified>
  <cp:category/>
  <cp:version/>
  <cp:contentType/>
  <cp:contentStatus/>
</cp:coreProperties>
</file>