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firstSheet="11" activeTab="17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.tám." sheetId="8" r:id="rId8"/>
    <sheet name="Felhalmozási kiadások" sheetId="9" r:id="rId9"/>
    <sheet name="Létszám" sheetId="10" r:id="rId10"/>
    <sheet name="Eu-s pály" sheetId="11" r:id="rId11"/>
    <sheet name="Több évre sz.köt" sheetId="12" r:id="rId12"/>
    <sheet name="Tart" sheetId="13" r:id="rId13"/>
    <sheet name="Fin.ütemterv10" sheetId="14" r:id="rId14"/>
    <sheet name="Közv.tám.11" sheetId="15" r:id="rId15"/>
    <sheet name="Állami12" sheetId="16" r:id="rId16"/>
    <sheet name="Finansz13" sheetId="17" r:id="rId17"/>
    <sheet name="Előir.felh.14" sheetId="18" r:id="rId18"/>
    <sheet name="Mérleg15" sheetId="19" r:id="rId19"/>
  </sheets>
  <definedNames>
    <definedName name="_xlnm.Print_Area" localSheetId="2">'Bevétel'!$A$1:$L$38</definedName>
    <definedName name="_xlnm.Print_Area" localSheetId="10">'Eu-s pály'!$A$1:$G$282</definedName>
    <definedName name="_xlnm.Print_Area" localSheetId="4">'Kiadás2'!$A$1:$L$21</definedName>
    <definedName name="_xlnm.Print_Area" localSheetId="5">'Kiadás2a'!$A$1:$L$84</definedName>
  </definedNames>
  <calcPr fullCalcOnLoad="1"/>
</workbook>
</file>

<file path=xl/sharedStrings.xml><?xml version="1.0" encoding="utf-8"?>
<sst xmlns="http://schemas.openxmlformats.org/spreadsheetml/2006/main" count="1185" uniqueCount="478">
  <si>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</si>
  <si>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</si>
  <si>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</si>
  <si>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</si>
  <si>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</si>
  <si>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</si>
  <si>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</si>
  <si>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</si>
  <si>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</si>
  <si>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</si>
  <si>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</si>
  <si>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</si>
  <si>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</si>
  <si>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</si>
  <si>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</si>
  <si>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</si>
  <si>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</si>
  <si>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</si>
  <si>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</si>
  <si>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</si>
  <si>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</si>
  <si>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</si>
  <si>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</si>
  <si>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</si>
  <si>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</si>
  <si>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</si>
  <si>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</si>
  <si>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</si>
  <si>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</si>
  <si>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</si>
  <si>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</si>
  <si>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</si>
  <si>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</si>
  <si>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</si>
  <si>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</si>
  <si>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</si>
  <si>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</si>
  <si>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</si>
  <si>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</si>
  <si>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</si>
  <si>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</si>
  <si>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</si>
  <si>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</si>
  <si>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</si>
  <si>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</si>
  <si>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</si>
  <si>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</si>
  <si>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</si>
  <si>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</si>
  <si>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</si>
  <si>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</si>
  <si>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</si>
  <si>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</si>
  <si>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</si>
  <si>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</si>
  <si>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</si>
  <si>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</si>
  <si>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</si>
  <si>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</si>
  <si>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</si>
  <si>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</si>
  <si>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</si>
  <si>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</si>
  <si>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</si>
  <si>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</si>
  <si>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</si>
  <si>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</si>
  <si>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</si>
  <si>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</si>
  <si>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</si>
  <si>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</si>
  <si>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</si>
  <si>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</si>
  <si>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</si>
  <si>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</si>
  <si>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</si>
  <si>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</si>
  <si>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</si>
  <si>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</si>
  <si>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</si>
  <si>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</si>
  <si>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</si>
  <si>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</si>
  <si>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</si>
  <si>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</si>
  <si>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</si>
  <si>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</si>
  <si>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</si>
  <si>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</si>
  <si>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</si>
  <si>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</si>
  <si>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</si>
  <si>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</si>
  <si>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</si>
  <si>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</si>
  <si>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</si>
  <si>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FELHALMOZÁSI KIADÁS ÖSSZESEN:</t>
  </si>
  <si>
    <t xml:space="preserve">Költségvetési szerv </t>
  </si>
  <si>
    <t>Megnevezése</t>
  </si>
  <si>
    <t>telj.mi.</t>
  </si>
  <si>
    <t>össz.</t>
  </si>
  <si>
    <t>fogl./fő/</t>
  </si>
  <si>
    <t>létsz./fő</t>
  </si>
  <si>
    <t>Önkormányzat összesen: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</si>
  <si>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</si>
  <si>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</si>
  <si>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</si>
  <si>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</si>
  <si>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</si>
  <si>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</si>
  <si>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</si>
  <si>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Közmunkaprogram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</si>
  <si>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</si>
  <si>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</si>
  <si>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</si>
  <si>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</si>
  <si>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</si>
  <si>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</si>
  <si>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</si>
  <si>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</si>
  <si>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</si>
  <si>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</si>
  <si>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Foglalkoztatotti létszám intézményenként</t>
  </si>
  <si>
    <t>Jogcím</t>
  </si>
  <si>
    <t>rész.m.i.</t>
  </si>
  <si>
    <t>prémium év</t>
  </si>
  <si>
    <t>Települési Szolgáltató Intézmény</t>
  </si>
  <si>
    <t>6.</t>
  </si>
  <si>
    <t>Dérczy Ferenc Könyvtár és Közműv.I.</t>
  </si>
  <si>
    <t>Mindösszesen:</t>
  </si>
  <si>
    <t>Fejlesztések és felújítások</t>
  </si>
  <si>
    <t>Felújítások összesen</t>
  </si>
  <si>
    <t>BERUHÁZÁSOK ÖSSZESEN</t>
  </si>
  <si>
    <t>Egyéb működési támogatás áh belülre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</si>
  <si>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</si>
  <si>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</si>
  <si>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</si>
  <si>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</si>
  <si>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Egyéb működési támogatások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</si>
  <si>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</si>
  <si>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</si>
  <si>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</si>
  <si>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</si>
  <si>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</si>
  <si>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</si>
  <si>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</si>
  <si>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</si>
  <si>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</si>
  <si>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</si>
  <si>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Dérczy Ferenc Könyvtár</t>
  </si>
  <si>
    <t>K65</t>
  </si>
  <si>
    <t>Civil pályázat</t>
  </si>
  <si>
    <t>Polgárvédelem támogatása</t>
  </si>
  <si>
    <t>Bursa Hungarica ösztöndíjpályázat</t>
  </si>
  <si>
    <t>Egyéb kisértékű tárgyieszköz beszerzés</t>
  </si>
  <si>
    <t>Kisértékű tárgyi eszköz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</si>
  <si>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</si>
  <si>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</si>
  <si>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</si>
  <si>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</si>
  <si>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</si>
  <si>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</si>
  <si>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NFÜ támogatás -" Petőfi István Általános Iskola és Alapfokú Művészetoktatási Iskola KEOP-5.5.0/B12-2013-0066" felújításhoz</t>
  </si>
  <si>
    <t>Támogatás - Békés Megyei Ivóvízminőség-javító Program "KEOP-1.3.0/09-11-2012-0009</t>
  </si>
  <si>
    <t>Köznevelési Társulás támogatása</t>
  </si>
  <si>
    <t>Orosháza és térsége ivóvízminőség-javító program működési hozzájárulás</t>
  </si>
  <si>
    <t>Békés Megyei Ivóvízminőség-javító program</t>
  </si>
  <si>
    <t>Kondoros Város Önkormányzat</t>
  </si>
  <si>
    <t xml:space="preserve">Kondoros Város Önkormányzat több évre szóló kötelezettségvállalása 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</si>
  <si>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</si>
  <si>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</si>
  <si>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</si>
  <si>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</si>
  <si>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KÖTELEZETTSÉGEK ÖSSZ:</t>
  </si>
  <si>
    <t>Általános- és céltartalék</t>
  </si>
  <si>
    <t>Sorszám</t>
  </si>
  <si>
    <t>cél megnevezése</t>
  </si>
  <si>
    <t>Környezetvédelmi alap kiadásai</t>
  </si>
  <si>
    <t>Felhalmozási kiadásokra</t>
  </si>
  <si>
    <t>Ö S S Z E S E N :</t>
  </si>
  <si>
    <t>Víziközmű fejlesztési alap</t>
  </si>
  <si>
    <t>mutató</t>
  </si>
  <si>
    <t>Támogatás összege</t>
  </si>
  <si>
    <t>létszám</t>
  </si>
  <si>
    <t>támog. összeg</t>
  </si>
  <si>
    <t>Helyi önkormányzatok általános támogatása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</si>
  <si>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</si>
  <si>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</si>
  <si>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</si>
  <si>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</si>
  <si>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</si>
  <si>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Település-üzemeltetés összesen</t>
  </si>
  <si>
    <t>I.1.c</t>
  </si>
  <si>
    <t>Egyéb önkormányzati feladatok támogatása</t>
  </si>
  <si>
    <t>Lakott külterülettel kapcsolatosa feladatok támogatása</t>
  </si>
  <si>
    <t>Kieg.tám  óvodapedagógus minősítéséből adódó többletkiadásokhoz</t>
  </si>
  <si>
    <t>Köznevelési feladatok</t>
  </si>
  <si>
    <t>Szociális és gyermekjóléti felatatok támogatása</t>
  </si>
  <si>
    <t>Bölcsöde</t>
  </si>
  <si>
    <t>Gyermekétkeztetés bértámogatása</t>
  </si>
  <si>
    <t>Gyermekétkeztetés üzemeltetési támog</t>
  </si>
  <si>
    <t>Kulturális feladatok támogatása</t>
  </si>
  <si>
    <t>Könyvtári, közművelődéi feladatok</t>
  </si>
  <si>
    <t>R.sz.</t>
  </si>
  <si>
    <t>Kondorosi Közös Önk.Hivatal</t>
  </si>
  <si>
    <t>Dréczy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</si>
  <si>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</si>
  <si>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</si>
  <si>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</si>
  <si>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</si>
  <si>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</si>
  <si>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</si>
  <si>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</si>
  <si>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2016.évi kötelező feladat tv.szerint</t>
  </si>
  <si>
    <t>2016.évi kötelező feladat önk.döntés értelmében</t>
  </si>
  <si>
    <t>2016.évi önként vállalt feladat</t>
  </si>
  <si>
    <t>Települési adó - Földadó</t>
  </si>
  <si>
    <t>Települési adó - földadó</t>
  </si>
  <si>
    <t>2016. évi eredeti ei.</t>
  </si>
  <si>
    <t>2016. tervezett</t>
  </si>
  <si>
    <t>Település-üzemeltetés összesen beszámítás után</t>
  </si>
  <si>
    <t>Egyéb önkormányzati feladatok támogatása - beszámítás után</t>
  </si>
  <si>
    <t>Óvodapedagósok elismert létszáma (pótlólagos összeg)</t>
  </si>
  <si>
    <t>Bölcsödei ellátás (fogyatékos gyermek)</t>
  </si>
  <si>
    <t>Rászoruló gyerekek intézményen kívüli szünidei étkeztetésének támogatása</t>
  </si>
  <si>
    <t xml:space="preserve">Körös-völgyi Hulladékgazd.Rek.Önk.Társulás </t>
  </si>
  <si>
    <t>2015. évi visszafizetési kötelezettség</t>
  </si>
  <si>
    <t>Víziközmű Társulat - pénzeszközátadás, elszámolás (szennyvízberuházás)</t>
  </si>
  <si>
    <t>Körös-szögi Kistérség KEOP pályázat + önerő</t>
  </si>
  <si>
    <t>Kieg. Támogatás a bölcsödében foglalkoztatott, felsőfokú végzettségű kisgyermeknevelők béréhez</t>
  </si>
  <si>
    <t>KONDOROS VÁROS ÖNKORMÁNYZAT 2017. ÉVI KÖLTSÉGVETÉSE</t>
  </si>
  <si>
    <t>2017.évi kötelező feladat tv.szerint</t>
  </si>
  <si>
    <t>2017.évi kötelező feladat önk.döntés értelmében</t>
  </si>
  <si>
    <t>2017.évi önként vállalt feladat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</si>
  <si>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</si>
  <si>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</si>
  <si>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</si>
  <si>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</si>
  <si>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</si>
  <si>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</si>
  <si>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B401</t>
  </si>
  <si>
    <t>Áru- és készletértékesítés</t>
  </si>
  <si>
    <t>Bérleti és lízingdíj bevétel</t>
  </si>
  <si>
    <t>Kamatbevételek</t>
  </si>
  <si>
    <t>B405</t>
  </si>
  <si>
    <t>Kondoros Város Önkormányzat 2017. évi költségvetése</t>
  </si>
  <si>
    <t>2017. évi kiadások. Intézményenként, működési és felhalmozási kiadásonként</t>
  </si>
  <si>
    <t>Kondoros 2017. évi állami támogatás</t>
  </si>
  <si>
    <t>I.1.a</t>
  </si>
  <si>
    <t>I.1.ba</t>
  </si>
  <si>
    <t>I.1.bb</t>
  </si>
  <si>
    <t>I.1.bc</t>
  </si>
  <si>
    <t>I.1.bd</t>
  </si>
  <si>
    <t>I.1.b</t>
  </si>
  <si>
    <t>I.1.d</t>
  </si>
  <si>
    <t>I.5.</t>
  </si>
  <si>
    <t>A 2016. évről áthúzódó bérkompenzáció</t>
  </si>
  <si>
    <t>II.1.(1) 1</t>
  </si>
  <si>
    <t>Óvodapedagógusok elismert létszáma</t>
  </si>
  <si>
    <t>II.1.(2) 1</t>
  </si>
  <si>
    <t xml:space="preserve">Óvodapedagógusok nevelő munkáját közvetlenül segítők száma </t>
  </si>
  <si>
    <t>II.1.(1) 2</t>
  </si>
  <si>
    <t>II.1(2) 2</t>
  </si>
  <si>
    <t>II.1.(4) 2</t>
  </si>
  <si>
    <t>II.2.(1) 1</t>
  </si>
  <si>
    <t>Óvoda napi nyitva tartása eléri a 8 órát</t>
  </si>
  <si>
    <t>II.2(1) 2</t>
  </si>
  <si>
    <t>II.3. 1</t>
  </si>
  <si>
    <t>Társulás által fenntartott óvodába bejáró gyermekek utaztatásának támogatása 8 hónap</t>
  </si>
  <si>
    <t>II.3 2</t>
  </si>
  <si>
    <t>Társulás által fenntartott óvodába bejáró gyermekek utaztatásának támogatása 4 hónap</t>
  </si>
  <si>
    <t>II.4a (1)</t>
  </si>
  <si>
    <t>Alapfokú végzettségű ped II. kategóriába sorolt óvodapedagógusok támogatása, akik a minősítést 2015.dec. 31-ig szerezték meg</t>
  </si>
  <si>
    <t>Szociális feladatok egyéb támogatása</t>
  </si>
  <si>
    <t>III.3.ja (1)</t>
  </si>
  <si>
    <t>III.5.a</t>
  </si>
  <si>
    <t>III.5.b</t>
  </si>
  <si>
    <t>III.6</t>
  </si>
  <si>
    <t>III.7.</t>
  </si>
  <si>
    <t>2017 évi kiadások</t>
  </si>
  <si>
    <t>2017. évi eredeti ei.</t>
  </si>
  <si>
    <t>Úttervek</t>
  </si>
  <si>
    <t>Központi épület fejlesztése</t>
  </si>
  <si>
    <t>Gyulai  Közüzemi KFT. működési hozzájárulás</t>
  </si>
  <si>
    <t>Polgármesteri Keret</t>
  </si>
  <si>
    <t>Egyéb működési támogatás áh kívülre összesen</t>
  </si>
  <si>
    <t>Lakásépítési alapszámla</t>
  </si>
  <si>
    <t>5.</t>
  </si>
  <si>
    <t>KONDOROS VÁROS ÖNKORMÁNYZAT 2017. ÉVI ÁLTALÁNOS TARTALÉKA</t>
  </si>
  <si>
    <t>Tartalékok mindösszesen:</t>
  </si>
  <si>
    <t>2017. tervezett</t>
  </si>
  <si>
    <t>III.2.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</si>
  <si>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</si>
  <si>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</si>
  <si>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</si>
  <si>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</si>
  <si>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</si>
  <si>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</si>
  <si>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</si>
  <si>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</si>
  <si>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</si>
  <si>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</si>
  <si>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</si>
  <si>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</si>
  <si>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</si>
  <si>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</si>
  <si>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</si>
  <si>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</si>
  <si>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</si>
  <si>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</si>
  <si>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</si>
  <si>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</si>
  <si>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</si>
  <si>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</si>
  <si>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</si>
  <si>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</si>
  <si>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</si>
  <si>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</si>
  <si>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</si>
  <si>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</si>
  <si>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</si>
  <si>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</si>
  <si>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</si>
  <si>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</si>
  <si>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</si>
  <si>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</si>
  <si>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</si>
  <si>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</si>
  <si>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</si>
  <si>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</si>
  <si>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VÁROS ÖNKORMÁNYZAT 2017. ÉVI ELŐIRÁNYZAT FELHASZNÁLÁSI ÜTEMTERVE </t>
  </si>
  <si>
    <t>A működési és felhalmozási célú bevételek és kiadások</t>
  </si>
  <si>
    <t>ezer forintban</t>
  </si>
  <si>
    <t>2017. évre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</si>
  <si>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</si>
  <si>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</si>
  <si>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</si>
  <si>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</si>
  <si>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</si>
  <si>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</si>
  <si>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</si>
  <si>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</si>
  <si>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</si>
  <si>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</si>
  <si>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</si>
  <si>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</si>
  <si>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</si>
  <si>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</si>
  <si>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</si>
  <si>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</si>
  <si>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</si>
  <si>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</si>
  <si>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</si>
  <si>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</si>
  <si>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</si>
  <si>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</si>
  <si>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</si>
  <si>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</si>
  <si>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</si>
  <si>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</si>
  <si>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</si>
  <si>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</si>
  <si>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</si>
  <si>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</si>
  <si>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</si>
  <si>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</si>
  <si>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</si>
  <si>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</si>
  <si>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</si>
  <si>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2017-2018-2019-2020. évi alakulását külön bemutató mérleg</t>
  </si>
  <si>
    <t>2017. ÉVI KÖZVETETT TÁMOGATÁSOK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</si>
  <si>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</si>
  <si>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</si>
  <si>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</si>
  <si>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</si>
  <si>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</si>
  <si>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</si>
  <si>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</si>
  <si>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</si>
  <si>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Összesen:</t>
  </si>
  <si>
    <t>Tehergépjárműre vonatkozó kedvezmény</t>
  </si>
  <si>
    <t>Az adatok a 2016. évi lajstrom alapján készültek.</t>
  </si>
  <si>
    <t>Kondorosi Csárda külső rekonstrukciója - VP-6-7.4.1.1-16 - önerő</t>
  </si>
  <si>
    <t>Magyar Kézilabda Szövetség Országos Tornaterem Felújítási Programja - önerő</t>
  </si>
  <si>
    <t>7.</t>
  </si>
  <si>
    <t>Kondoros Város Önkormányzata</t>
  </si>
  <si>
    <t xml:space="preserve">Európai uniós  és központi támogatással megvalósuló  és tervezett projektek </t>
  </si>
  <si>
    <t>Projekt neve:</t>
  </si>
  <si>
    <t>"Sportcsarnok rekonstrukció Kondoroson"</t>
  </si>
  <si>
    <t>Projekt azonosítója:</t>
  </si>
  <si>
    <t>BMÖGF/93-18/2016  (2015.évi C. tv. 3. mell. II.3. pont b)</t>
  </si>
  <si>
    <t>tervezett összköltség:</t>
  </si>
  <si>
    <t>bruttó 20 990 ezer Ft</t>
  </si>
  <si>
    <t>kezdés időpontja:</t>
  </si>
  <si>
    <t>2017. január 19.</t>
  </si>
  <si>
    <t>befejezés időpontja:</t>
  </si>
  <si>
    <t>2017. augusztus 31.</t>
  </si>
  <si>
    <t>MEGJEGYZÉS: NYERTES PÁLYÁZAT</t>
  </si>
  <si>
    <t>Források</t>
  </si>
  <si>
    <t>saját erő</t>
  </si>
  <si>
    <t>központi támogatás</t>
  </si>
  <si>
    <t>EU-s forrás</t>
  </si>
  <si>
    <t>Hitel</t>
  </si>
  <si>
    <t>Egyéb forrás BM EU Önerő alap</t>
  </si>
  <si>
    <t>Források összesen</t>
  </si>
  <si>
    <t>kiadások</t>
  </si>
  <si>
    <t>2017.12.31-ig</t>
  </si>
  <si>
    <t xml:space="preserve">személyi jellegű </t>
  </si>
  <si>
    <t>beruházások</t>
  </si>
  <si>
    <t>szolgáltatások</t>
  </si>
  <si>
    <t xml:space="preserve">egyéb </t>
  </si>
  <si>
    <t>kiadások összesen</t>
  </si>
  <si>
    <t>"A Kondorosi Csárda külső rekonstrukciója"</t>
  </si>
  <si>
    <t>VP-6-7.4.1.1-16</t>
  </si>
  <si>
    <t>bruttó 29 091 ezer Ft</t>
  </si>
  <si>
    <t>pályázatban vállalt önerő</t>
  </si>
  <si>
    <t>4 364 ezer Ft</t>
  </si>
  <si>
    <t>elbírálás alatt lévő pályázat</t>
  </si>
  <si>
    <t>MEGJEGYZÉS: ELBÍRÁLÁS ALATT LÉVŐ PÁLYÁZAT</t>
  </si>
  <si>
    <t>Egyéb forrás</t>
  </si>
  <si>
    <t>"Kézilabda csarnok rekonstrukció Kondoroson"</t>
  </si>
  <si>
    <t>bruttó 51 000 ezer Ft</t>
  </si>
  <si>
    <t>15 300 ezer Ft</t>
  </si>
  <si>
    <t>MEGJEGYZÉS:  nem EU-s pályázat! ELBÍRÁLÁS ALATT LÉVŐ PÁLYÁZAT</t>
  </si>
  <si>
    <t>"Külterületi közutak fejlesztése, erő- és munkagép beszerzése Kondoroson"</t>
  </si>
  <si>
    <t>VP-7.2.1-7.4.1-16</t>
  </si>
  <si>
    <t>bruttó 121 409 ezer Ft</t>
  </si>
  <si>
    <t>beadás alatt álló pályázat</t>
  </si>
  <si>
    <t>EMVA ÉS KÖZPONTI KÖLTSÉGVETÉS KÖZÖSEN FINANSZÍROZZA! Beadás alatt lévő pályázat!</t>
  </si>
  <si>
    <t>"Önkormányzati épületek energetikai korszerűsítése Kondoroson"</t>
  </si>
  <si>
    <t>TOP-3.2.1-15-BS1-2016-00056</t>
  </si>
  <si>
    <t>bruttó 129  576 ezer Ft</t>
  </si>
  <si>
    <t>elbírálás alatt álló pályázat</t>
  </si>
  <si>
    <t>"Kondorosi Többsincs óvoda és Bölcsőde eszközfejlesztése"</t>
  </si>
  <si>
    <t>TOP-1.4.1-15-BS1-2016-00051</t>
  </si>
  <si>
    <t>bruttó 21.322,229 ezer Ft</t>
  </si>
  <si>
    <t>ERFA ÉS KÖZPONTI KÖLTSÉGVETÉS KÖZÖSEN FINANSZÍROZZA! Elbírálás alatt lévő pályázat!</t>
  </si>
  <si>
    <t>"Egészségügyi alapellátás fejlesztése Kondoroson"</t>
  </si>
  <si>
    <t>TOP-4.1.1-15-BS1-2016-00045</t>
  </si>
  <si>
    <t>bruttó 60 000 ezer Ft</t>
  </si>
  <si>
    <t>"Kerékpárút építése a Csárdamúzeumtól a Batthyány-Geist kastélyig"</t>
  </si>
  <si>
    <t>TOP-1.2.1-15-BS1</t>
  </si>
  <si>
    <t>bruttó 495 990,453 ezer Ft</t>
  </si>
  <si>
    <t>"Velünk élő hagyományok" - Békés megyei rendezvényhelyszínek turisztikai célú összehangolt fejlesztése</t>
  </si>
  <si>
    <t>TOP-1.2.1-15-BS1-2016-00012</t>
  </si>
  <si>
    <t>bruttó 109 633,080 ezer Ft</t>
  </si>
  <si>
    <t>ERFA ÉS KÖZPONTI KÖLTSÉGVETÉS KÖZÖSEN FINANSZÍROZZA! Elbírálás alatt lévő pályázat! A pályázatot a KBC Nonprofit Kft. nyújtotta be, mint támogatást igénylő, Kondoros Város Önkormányzata Konzorciumi tag</t>
  </si>
  <si>
    <t>Kerékpárút építése Kondoroson</t>
  </si>
  <si>
    <t>TOP-3.1.1-15-BS1-2016-00004</t>
  </si>
  <si>
    <t>bruttó 389 873,308 ezer Ft</t>
  </si>
  <si>
    <t>Zöld város kialakítása Kondoroson</t>
  </si>
  <si>
    <t>TOP-2.1.2-15-BS1-2016-00010</t>
  </si>
  <si>
    <t>bruttó 299 728,756 ezer Ft</t>
  </si>
  <si>
    <r>
      <t xml:space="preserve">bevételei, kiadásai, hozzájárulások </t>
    </r>
    <r>
      <rPr>
        <i/>
        <sz val="10"/>
        <rFont val="Arial"/>
        <family val="2"/>
      </rPr>
      <t>(támogatási szerződések szerint)</t>
    </r>
  </si>
  <si>
    <r>
      <t>Önerő:</t>
    </r>
    <r>
      <rPr>
        <sz val="10"/>
        <rFont val="Arial"/>
        <family val="0"/>
      </rPr>
      <t xml:space="preserve"> A pályázatban vállalt önerő: 3.148.518.- Ft (15%), a teljes támogatási összeg a számlánkra már megérkezett. Figyelem: központi költségvetésből támogatott projekt!</t>
    </r>
  </si>
  <si>
    <r>
      <t>Önerő:</t>
    </r>
    <r>
      <rPr>
        <b/>
        <sz val="10"/>
        <rFont val="Arial"/>
        <family val="2"/>
      </rPr>
      <t xml:space="preserve"> a pályázatban vállalt önerő 4.363.689 Ft. (15%) FIGYELEM: EMVA és Költségvetés által közösen finanszírott pályázat!</t>
    </r>
  </si>
  <si>
    <r>
      <t>Önerő:</t>
    </r>
    <r>
      <rPr>
        <b/>
        <sz val="10"/>
        <rFont val="Arial"/>
        <family val="2"/>
      </rPr>
      <t xml:space="preserve"> a pályázatban vállalt önerő 15.300.000.- Ft. (30%) FIGYELEM: biztosítékként már megfizettünk: 2.550.000.- Ft-ot, mely nyertes pályázat esetén az önerőből levonandó!</t>
    </r>
  </si>
  <si>
    <r>
      <t>Önerő:</t>
    </r>
    <r>
      <rPr>
        <b/>
        <sz val="10"/>
        <rFont val="Arial"/>
        <family val="2"/>
      </rPr>
      <t xml:space="preserve"> a pályázatban vállalt összes betervezendő önerő 22.180.535.- Ft. </t>
    </r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</si>
  <si>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</si>
  <si>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>Egyéb szolgáltatások nyújtása miatti bevételek</t>
  </si>
  <si>
    <t>Kiszámlázott szolg. ÁFA teljesítése</t>
  </si>
  <si>
    <t>Sportcsarnok rekonstrukció Kondoroson BM támogatás BMÖGF/93-18/2016</t>
  </si>
  <si>
    <t>Külterületi közutak fejlesztése, erő- és munkagép beszerzése Kondoroson - önerő VP-7.2.1.-7.4.1-16</t>
  </si>
  <si>
    <t>Oktatási tevékenység(áfam.)</t>
  </si>
  <si>
    <t>2017. év Önkormányzat és intézményei finanszírozása</t>
  </si>
  <si>
    <t>Decemberi megelőlegezé</t>
  </si>
  <si>
    <t>Decemberi megelőlegezés</t>
  </si>
  <si>
    <t>14. Egyéb felhalmozási célú kiadások</t>
  </si>
  <si>
    <t>15. Finanszírozási kiadások</t>
  </si>
  <si>
    <t>Finanszírozási kiadások -decemberi megelőlegezés</t>
  </si>
  <si>
    <t>Körösök Völgye Vidékfejlesztési Egyesület</t>
  </si>
  <si>
    <t>Civil-sport keret</t>
  </si>
  <si>
    <t>Civil-egyéb keret</t>
  </si>
  <si>
    <t>Polgárőrség Kondoros támogatása</t>
  </si>
  <si>
    <t>8.</t>
  </si>
  <si>
    <t>Települési térfigyelő rendszer kialakítása</t>
  </si>
  <si>
    <t>2020. évre</t>
  </si>
  <si>
    <t>Informatikai gépbeszerzés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</si>
</sst>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6" fillId="4" borderId="0" applyNumberFormat="0" applyBorder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13" fillId="0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0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22" borderId="10" xfId="0" applyFont="1" applyFill="1" applyBorder="1" applyAlignment="1">
      <alignment vertical="center"/>
    </xf>
    <xf numFmtId="49" fontId="15" fillId="22" borderId="10" xfId="0" applyNumberFormat="1" applyFont="1" applyFill="1" applyBorder="1" applyAlignment="1">
      <alignment vertical="center"/>
    </xf>
    <xf numFmtId="0" fontId="15" fillId="22" borderId="10" xfId="0" applyFont="1" applyFill="1" applyBorder="1" applyAlignment="1">
      <alignment vertical="center" wrapText="1"/>
    </xf>
    <xf numFmtId="3" fontId="15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9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 wrapText="1"/>
    </xf>
    <xf numFmtId="49" fontId="0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/>
    </xf>
    <xf numFmtId="0" fontId="21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15" fillId="22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2" borderId="11" xfId="0" applyFont="1" applyFill="1" applyBorder="1" applyAlignment="1">
      <alignment vertical="center"/>
    </xf>
    <xf numFmtId="3" fontId="4" fillId="22" borderId="11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vertical="center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0" fontId="4" fillId="22" borderId="11" xfId="0" applyFont="1" applyFill="1" applyBorder="1" applyAlignment="1">
      <alignment vertical="center" shrinkToFit="1"/>
    </xf>
    <xf numFmtId="0" fontId="4" fillId="22" borderId="10" xfId="0" applyFont="1" applyFill="1" applyBorder="1" applyAlignment="1">
      <alignment vertical="center" wrapText="1" shrinkToFit="1"/>
    </xf>
    <xf numFmtId="173" fontId="0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wrapText="1"/>
    </xf>
    <xf numFmtId="3" fontId="0" fillId="2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22" borderId="10" xfId="0" applyFont="1" applyFill="1" applyBorder="1" applyAlignment="1">
      <alignment horizontal="centerContinuous"/>
    </xf>
    <xf numFmtId="0" fontId="4" fillId="22" borderId="1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wrapText="1"/>
    </xf>
    <xf numFmtId="0" fontId="26" fillId="11" borderId="10" xfId="0" applyFont="1" applyFill="1" applyBorder="1" applyAlignment="1">
      <alignment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7" fillId="11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3" fontId="0" fillId="22" borderId="10" xfId="0" applyNumberFormat="1" applyFill="1" applyBorder="1" applyAlignment="1">
      <alignment vertical="center"/>
    </xf>
    <xf numFmtId="3" fontId="0" fillId="22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188" fontId="5" fillId="0" borderId="10" xfId="40" applyNumberFormat="1" applyFont="1" applyFill="1" applyBorder="1" applyAlignment="1">
      <alignment horizontal="right" wrapText="1"/>
    </xf>
    <xf numFmtId="174" fontId="29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9" fillId="22" borderId="1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3" fontId="9" fillId="2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Continuous" vertical="center" wrapText="1"/>
    </xf>
    <xf numFmtId="0" fontId="33" fillId="0" borderId="10" xfId="0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center" vertical="center" wrapText="1"/>
    </xf>
    <xf numFmtId="3" fontId="33" fillId="25" borderId="10" xfId="0" applyNumberFormat="1" applyFont="1" applyFill="1" applyBorder="1" applyAlignment="1">
      <alignment horizontal="right" vertical="center"/>
    </xf>
    <xf numFmtId="49" fontId="33" fillId="0" borderId="10" xfId="0" applyNumberFormat="1" applyFont="1" applyBorder="1" applyAlignment="1">
      <alignment horizontal="centerContinuous" vertical="center"/>
    </xf>
    <xf numFmtId="3" fontId="33" fillId="0" borderId="10" xfId="0" applyNumberFormat="1" applyFont="1" applyBorder="1" applyAlignment="1">
      <alignment horizontal="center" vertical="center"/>
    </xf>
    <xf numFmtId="3" fontId="33" fillId="25" borderId="10" xfId="0" applyNumberFormat="1" applyFont="1" applyFill="1" applyBorder="1" applyAlignment="1">
      <alignment horizontal="right"/>
    </xf>
    <xf numFmtId="0" fontId="33" fillId="25" borderId="10" xfId="0" applyFont="1" applyFill="1" applyBorder="1" applyAlignment="1">
      <alignment horizontal="left" vertical="center" wrapText="1"/>
    </xf>
    <xf numFmtId="0" fontId="33" fillId="25" borderId="10" xfId="0" applyNumberFormat="1" applyFont="1" applyFill="1" applyBorder="1" applyAlignment="1" quotePrefix="1">
      <alignment horizontal="center" vertical="center"/>
    </xf>
    <xf numFmtId="188" fontId="34" fillId="25" borderId="10" xfId="40" applyNumberFormat="1" applyFont="1" applyFill="1" applyBorder="1" applyAlignment="1">
      <alignment horizontal="right"/>
    </xf>
    <xf numFmtId="3" fontId="34" fillId="25" borderId="10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 quotePrefix="1">
      <alignment horizontal="center" vertical="center"/>
    </xf>
    <xf numFmtId="188" fontId="35" fillId="25" borderId="10" xfId="40" applyNumberFormat="1" applyFont="1" applyFill="1" applyBorder="1" applyAlignment="1">
      <alignment horizontal="right"/>
    </xf>
    <xf numFmtId="3" fontId="35" fillId="25" borderId="10" xfId="0" applyNumberFormat="1" applyFont="1" applyFill="1" applyBorder="1" applyAlignment="1">
      <alignment horizontal="right"/>
    </xf>
    <xf numFmtId="3" fontId="21" fillId="25" borderId="10" xfId="0" applyNumberFormat="1" applyFont="1" applyFill="1" applyBorder="1" applyAlignment="1">
      <alignment horizontal="right"/>
    </xf>
    <xf numFmtId="49" fontId="33" fillId="0" borderId="10" xfId="0" applyNumberFormat="1" applyFont="1" applyBorder="1" applyAlignment="1" quotePrefix="1">
      <alignment horizontal="centerContinuous" vertical="center"/>
    </xf>
    <xf numFmtId="3" fontId="33" fillId="25" borderId="10" xfId="0" applyNumberFormat="1" applyFont="1" applyFill="1" applyBorder="1" applyAlignment="1">
      <alignment/>
    </xf>
    <xf numFmtId="3" fontId="33" fillId="25" borderId="10" xfId="40" applyNumberFormat="1" applyFont="1" applyFill="1" applyBorder="1" applyAlignment="1">
      <alignment/>
    </xf>
    <xf numFmtId="3" fontId="21" fillId="25" borderId="10" xfId="40" applyNumberFormat="1" applyFont="1" applyFill="1" applyBorder="1" applyAlignment="1">
      <alignment/>
    </xf>
    <xf numFmtId="177" fontId="21" fillId="25" borderId="10" xfId="40" applyNumberFormat="1" applyFont="1" applyFill="1" applyBorder="1" applyAlignment="1">
      <alignment horizontal="right"/>
    </xf>
    <xf numFmtId="177" fontId="35" fillId="25" borderId="10" xfId="40" applyNumberFormat="1" applyFont="1" applyFill="1" applyBorder="1" applyAlignment="1">
      <alignment/>
    </xf>
    <xf numFmtId="177" fontId="21" fillId="25" borderId="10" xfId="40" applyNumberFormat="1" applyFont="1" applyFill="1" applyBorder="1" applyAlignment="1">
      <alignment horizontal="center"/>
    </xf>
    <xf numFmtId="3" fontId="34" fillId="25" borderId="10" xfId="40" applyNumberFormat="1" applyFont="1" applyFill="1" applyBorder="1" applyAlignment="1">
      <alignment/>
    </xf>
    <xf numFmtId="177" fontId="34" fillId="25" borderId="10" xfId="4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4" fillId="22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22" borderId="10" xfId="0" applyFont="1" applyFill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87" fontId="8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7" fontId="4" fillId="22" borderId="10" xfId="0" applyNumberFormat="1" applyFont="1" applyFill="1" applyBorder="1" applyAlignment="1">
      <alignment horizontal="center"/>
    </xf>
    <xf numFmtId="188" fontId="4" fillId="22" borderId="10" xfId="4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/>
    </xf>
    <xf numFmtId="187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2" xfId="0" applyNumberFormat="1" applyFont="1" applyBorder="1" applyAlignment="1">
      <alignment horizontal="left"/>
    </xf>
    <xf numFmtId="187" fontId="4" fillId="0" borderId="10" xfId="0" applyNumberFormat="1" applyFont="1" applyFill="1" applyBorder="1" applyAlignment="1">
      <alignment horizontal="center"/>
    </xf>
    <xf numFmtId="187" fontId="4" fillId="22" borderId="10" xfId="0" applyNumberFormat="1" applyFont="1" applyFill="1" applyBorder="1" applyAlignment="1">
      <alignment/>
    </xf>
    <xf numFmtId="187" fontId="4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87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0" fontId="7" fillId="16" borderId="10" xfId="0" applyFont="1" applyFill="1" applyBorder="1" applyAlignment="1">
      <alignment/>
    </xf>
    <xf numFmtId="3" fontId="7" fillId="16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4" fillId="23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vertical="center" wrapText="1"/>
    </xf>
    <xf numFmtId="0" fontId="4" fillId="23" borderId="10" xfId="0" applyFont="1" applyFill="1" applyBorder="1" applyAlignment="1">
      <alignment/>
    </xf>
    <xf numFmtId="3" fontId="29" fillId="23" borderId="10" xfId="0" applyNumberFormat="1" applyFont="1" applyFill="1" applyBorder="1" applyAlignment="1">
      <alignment horizontal="right" wrapText="1"/>
    </xf>
    <xf numFmtId="3" fontId="5" fillId="23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/>
    </xf>
    <xf numFmtId="185" fontId="4" fillId="4" borderId="10" xfId="0" applyNumberFormat="1" applyFont="1" applyFill="1" applyBorder="1" applyAlignment="1">
      <alignment/>
    </xf>
    <xf numFmtId="3" fontId="29" fillId="4" borderId="10" xfId="0" applyNumberFormat="1" applyFont="1" applyFill="1" applyBorder="1" applyAlignment="1">
      <alignment horizontal="right" wrapText="1"/>
    </xf>
    <xf numFmtId="3" fontId="5" fillId="4" borderId="10" xfId="0" applyNumberFormat="1" applyFont="1" applyFill="1" applyBorder="1" applyAlignment="1">
      <alignment horizontal="right" wrapText="1"/>
    </xf>
    <xf numFmtId="0" fontId="4" fillId="26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right" wrapText="1"/>
    </xf>
    <xf numFmtId="185" fontId="4" fillId="26" borderId="10" xfId="0" applyNumberFormat="1" applyFont="1" applyFill="1" applyBorder="1" applyAlignment="1">
      <alignment/>
    </xf>
    <xf numFmtId="3" fontId="29" fillId="26" borderId="10" xfId="0" applyNumberFormat="1" applyFont="1" applyFill="1" applyBorder="1" applyAlignment="1">
      <alignment horizontal="right" wrapText="1"/>
    </xf>
    <xf numFmtId="3" fontId="5" fillId="26" borderId="10" xfId="0" applyNumberFormat="1" applyFont="1" applyFill="1" applyBorder="1" applyAlignment="1">
      <alignment horizontal="right" wrapText="1"/>
    </xf>
    <xf numFmtId="0" fontId="4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/>
    </xf>
    <xf numFmtId="0" fontId="29" fillId="7" borderId="10" xfId="0" applyFont="1" applyFill="1" applyBorder="1" applyAlignment="1">
      <alignment horizontal="right" wrapText="1"/>
    </xf>
    <xf numFmtId="3" fontId="5" fillId="7" borderId="10" xfId="0" applyNumberFormat="1" applyFont="1" applyFill="1" applyBorder="1" applyAlignment="1">
      <alignment horizontal="right" wrapText="1"/>
    </xf>
    <xf numFmtId="0" fontId="23" fillId="19" borderId="10" xfId="0" applyFont="1" applyFill="1" applyBorder="1" applyAlignment="1">
      <alignment/>
    </xf>
    <xf numFmtId="0" fontId="23" fillId="19" borderId="10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horizontal="right" wrapText="1"/>
    </xf>
    <xf numFmtId="3" fontId="5" fillId="19" borderId="10" xfId="0" applyNumberFormat="1" applyFont="1" applyFill="1" applyBorder="1" applyAlignment="1">
      <alignment horizontal="right" wrapText="1"/>
    </xf>
    <xf numFmtId="177" fontId="0" fillId="0" borderId="10" xfId="40" applyNumberFormat="1" applyFont="1" applyBorder="1" applyAlignment="1">
      <alignment horizontal="right"/>
    </xf>
    <xf numFmtId="3" fontId="11" fillId="22" borderId="10" xfId="0" applyNumberFormat="1" applyFont="1" applyFill="1" applyBorder="1" applyAlignment="1">
      <alignment horizontal="right"/>
    </xf>
    <xf numFmtId="0" fontId="5" fillId="2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22" borderId="12" xfId="0" applyFont="1" applyFill="1" applyBorder="1" applyAlignment="1">
      <alignment horizontal="center" vertical="center" wrapText="1" shrinkToFit="1"/>
    </xf>
    <xf numFmtId="0" fontId="4" fillId="22" borderId="14" xfId="0" applyFont="1" applyFill="1" applyBorder="1" applyAlignment="1">
      <alignment horizontal="center" vertical="center" wrapText="1" shrinkToFit="1"/>
    </xf>
    <xf numFmtId="0" fontId="4" fillId="22" borderId="13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left"/>
    </xf>
    <xf numFmtId="0" fontId="4" fillId="22" borderId="12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14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2" borderId="12" xfId="0" applyFont="1" applyFill="1" applyBorder="1" applyAlignment="1">
      <alignment horizontal="left"/>
    </xf>
    <xf numFmtId="0" fontId="4" fillId="22" borderId="14" xfId="0" applyFont="1" applyFill="1" applyBorder="1" applyAlignment="1">
      <alignment horizontal="left"/>
    </xf>
    <xf numFmtId="0" fontId="4" fillId="22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0" fillId="0" borderId="14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4" fillId="22" borderId="12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view="pageLayout" workbookViewId="0" topLeftCell="A1">
      <selection activeCell="D21" sqref="D21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351" t="s">
        <v>245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3" customFormat="1" ht="21.75" customHeight="1">
      <c r="A2" s="324" t="s">
        <v>122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s="3" customFormat="1" ht="12.75" customHeight="1">
      <c r="A3" s="353" t="s">
        <v>123</v>
      </c>
      <c r="B3" s="118" t="s">
        <v>97</v>
      </c>
      <c r="C3" s="348" t="s">
        <v>219</v>
      </c>
      <c r="D3" s="349"/>
      <c r="E3" s="349"/>
      <c r="F3" s="350"/>
      <c r="G3" s="348" t="s">
        <v>290</v>
      </c>
      <c r="H3" s="349"/>
      <c r="I3" s="349"/>
      <c r="J3" s="350"/>
    </row>
    <row r="4" spans="1:10" s="17" customFormat="1" ht="51.75" customHeight="1">
      <c r="A4" s="353"/>
      <c r="B4" s="354" t="s">
        <v>98</v>
      </c>
      <c r="C4" s="67" t="s">
        <v>99</v>
      </c>
      <c r="D4" s="67" t="s">
        <v>124</v>
      </c>
      <c r="E4" s="67" t="s">
        <v>125</v>
      </c>
      <c r="F4" s="119" t="s">
        <v>100</v>
      </c>
      <c r="G4" s="67" t="s">
        <v>99</v>
      </c>
      <c r="H4" s="67" t="s">
        <v>124</v>
      </c>
      <c r="I4" s="67" t="s">
        <v>125</v>
      </c>
      <c r="J4" s="119" t="s">
        <v>100</v>
      </c>
    </row>
    <row r="5" spans="1:10" ht="12.75">
      <c r="A5" s="353"/>
      <c r="B5" s="355"/>
      <c r="C5" s="60" t="s">
        <v>101</v>
      </c>
      <c r="D5" s="60" t="s">
        <v>101</v>
      </c>
      <c r="E5" s="60" t="s">
        <v>102</v>
      </c>
      <c r="F5" s="118" t="s">
        <v>102</v>
      </c>
      <c r="G5" s="60" t="s">
        <v>101</v>
      </c>
      <c r="H5" s="60" t="s">
        <v>101</v>
      </c>
      <c r="I5" s="60" t="s">
        <v>102</v>
      </c>
      <c r="J5" s="118" t="s">
        <v>102</v>
      </c>
    </row>
    <row r="6" spans="1:10" s="56" customFormat="1" ht="12.75">
      <c r="A6" s="60" t="s">
        <v>108</v>
      </c>
      <c r="B6" s="61" t="s">
        <v>118</v>
      </c>
      <c r="C6" s="62">
        <v>4</v>
      </c>
      <c r="D6" s="62">
        <v>2</v>
      </c>
      <c r="E6" s="62">
        <v>0</v>
      </c>
      <c r="F6" s="36">
        <f aca="true" t="shared" si="0" ref="F6:F11">SUM(C6:E6)</f>
        <v>6</v>
      </c>
      <c r="G6" s="62">
        <v>4</v>
      </c>
      <c r="H6" s="62">
        <v>2</v>
      </c>
      <c r="I6" s="62">
        <v>0</v>
      </c>
      <c r="J6" s="36">
        <f aca="true" t="shared" si="1" ref="J6:J11">SUM(G6:I6)</f>
        <v>6</v>
      </c>
    </row>
    <row r="7" spans="1:10" ht="20.25" customHeight="1">
      <c r="A7" s="60" t="s">
        <v>109</v>
      </c>
      <c r="B7" s="61" t="s">
        <v>143</v>
      </c>
      <c r="C7" s="63">
        <v>27</v>
      </c>
      <c r="D7" s="63">
        <v>0</v>
      </c>
      <c r="E7" s="63">
        <v>1</v>
      </c>
      <c r="F7" s="36">
        <f t="shared" si="0"/>
        <v>28</v>
      </c>
      <c r="G7" s="63">
        <v>28</v>
      </c>
      <c r="H7" s="63">
        <v>0</v>
      </c>
      <c r="I7" s="63"/>
      <c r="J7" s="36">
        <f t="shared" si="1"/>
        <v>28</v>
      </c>
    </row>
    <row r="8" spans="1:10" ht="20.25" customHeight="1">
      <c r="A8" s="65" t="s">
        <v>94</v>
      </c>
      <c r="B8" s="61" t="s">
        <v>111</v>
      </c>
      <c r="C8" s="63">
        <v>153</v>
      </c>
      <c r="D8" s="63"/>
      <c r="E8" s="63"/>
      <c r="F8" s="36">
        <f t="shared" si="0"/>
        <v>153</v>
      </c>
      <c r="G8" s="63">
        <v>102</v>
      </c>
      <c r="H8" s="63"/>
      <c r="I8" s="63"/>
      <c r="J8" s="36">
        <f t="shared" si="1"/>
        <v>102</v>
      </c>
    </row>
    <row r="9" spans="1:10" ht="20.25" customHeight="1">
      <c r="A9" s="60" t="s">
        <v>110</v>
      </c>
      <c r="B9" s="61" t="s">
        <v>126</v>
      </c>
      <c r="C9" s="63">
        <v>23</v>
      </c>
      <c r="D9" s="63">
        <v>0</v>
      </c>
      <c r="E9" s="63">
        <v>0</v>
      </c>
      <c r="F9" s="36">
        <f t="shared" si="0"/>
        <v>23</v>
      </c>
      <c r="G9" s="63">
        <v>33</v>
      </c>
      <c r="H9" s="63">
        <v>0</v>
      </c>
      <c r="I9" s="63">
        <v>0</v>
      </c>
      <c r="J9" s="36">
        <f t="shared" si="1"/>
        <v>33</v>
      </c>
    </row>
    <row r="10" spans="1:10" ht="18.75" customHeight="1">
      <c r="A10" s="60" t="s">
        <v>127</v>
      </c>
      <c r="B10" s="61" t="s">
        <v>128</v>
      </c>
      <c r="C10" s="63">
        <v>3</v>
      </c>
      <c r="D10" s="64">
        <v>0</v>
      </c>
      <c r="E10" s="64">
        <v>0</v>
      </c>
      <c r="F10" s="36">
        <f t="shared" si="0"/>
        <v>3</v>
      </c>
      <c r="G10" s="63">
        <v>3</v>
      </c>
      <c r="H10" s="64">
        <v>0</v>
      </c>
      <c r="I10" s="64">
        <v>0</v>
      </c>
      <c r="J10" s="36">
        <f t="shared" si="1"/>
        <v>3</v>
      </c>
    </row>
    <row r="11" spans="1:10" s="3" customFormat="1" ht="22.5" customHeight="1">
      <c r="A11" s="352" t="s">
        <v>103</v>
      </c>
      <c r="B11" s="352"/>
      <c r="C11" s="36">
        <f>SUM(C6:C10)</f>
        <v>210</v>
      </c>
      <c r="D11" s="36">
        <f>SUM(D6:D10)</f>
        <v>2</v>
      </c>
      <c r="E11" s="36">
        <f>SUM(E6:E10)</f>
        <v>1</v>
      </c>
      <c r="F11" s="36">
        <f t="shared" si="0"/>
        <v>213</v>
      </c>
      <c r="G11" s="36">
        <f>SUM(G6:G10)</f>
        <v>170</v>
      </c>
      <c r="H11" s="36">
        <f>SUM(H6:H10)</f>
        <v>2</v>
      </c>
      <c r="I11" s="36">
        <f>SUM(I6:I10)</f>
        <v>0</v>
      </c>
      <c r="J11" s="36">
        <f t="shared" si="1"/>
        <v>172</v>
      </c>
    </row>
    <row r="12" spans="3:6" ht="12.75">
      <c r="C12" s="38"/>
      <c r="D12" s="38"/>
      <c r="E12" s="38"/>
      <c r="F12" s="38"/>
    </row>
  </sheetData>
  <sheetProtection/>
  <mergeCells count="7">
    <mergeCell ref="C3:F3"/>
    <mergeCell ref="A2:J2"/>
    <mergeCell ref="A1:J1"/>
    <mergeCell ref="A11:B11"/>
    <mergeCell ref="A3:A5"/>
    <mergeCell ref="B4:B5"/>
    <mergeCell ref="G3:J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>&amp;L6. melléklet a 1/2017. (I.27.) önk.rendelethez, fő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2"/>
  <sheetViews>
    <sheetView workbookViewId="0" topLeftCell="A224">
      <selection activeCell="D21" sqref="D21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8515625" style="0" customWidth="1"/>
    <col min="8" max="8" width="11.421875" style="0" bestFit="1" customWidth="1"/>
  </cols>
  <sheetData>
    <row r="1" spans="1:7" ht="15.75">
      <c r="A1" s="331" t="s">
        <v>385</v>
      </c>
      <c r="B1" s="331"/>
      <c r="C1" s="331"/>
      <c r="D1" s="331"/>
      <c r="E1" s="331"/>
      <c r="F1" s="331"/>
      <c r="G1" s="331"/>
    </row>
    <row r="2" spans="1:7" ht="15.75">
      <c r="A2" s="266"/>
      <c r="B2" s="266"/>
      <c r="C2" s="266"/>
      <c r="D2" s="266"/>
      <c r="E2" s="266"/>
      <c r="F2" s="266"/>
      <c r="G2" s="266"/>
    </row>
    <row r="3" spans="1:7" ht="12.75">
      <c r="A3" s="356" t="s">
        <v>386</v>
      </c>
      <c r="B3" s="357"/>
      <c r="C3" s="357"/>
      <c r="D3" s="357"/>
      <c r="E3" s="357"/>
      <c r="F3" s="357"/>
      <c r="G3" s="357"/>
    </row>
    <row r="4" spans="1:7" ht="12.75">
      <c r="A4" s="358" t="s">
        <v>453</v>
      </c>
      <c r="B4" s="359"/>
      <c r="C4" s="359"/>
      <c r="D4" s="359"/>
      <c r="E4" s="359"/>
      <c r="F4" s="359"/>
      <c r="G4" s="359"/>
    </row>
    <row r="5" spans="1:7" ht="12.75">
      <c r="A5" s="360" t="s">
        <v>332</v>
      </c>
      <c r="B5" s="360"/>
      <c r="C5" s="360"/>
      <c r="D5" s="360"/>
      <c r="E5" s="360"/>
      <c r="F5" s="360"/>
      <c r="G5" s="360"/>
    </row>
    <row r="6" spans="1:7" ht="12.75">
      <c r="A6" s="361"/>
      <c r="B6" s="361"/>
      <c r="C6" s="361"/>
      <c r="D6" s="361"/>
      <c r="E6" s="361"/>
      <c r="F6" s="361"/>
      <c r="G6" s="361"/>
    </row>
    <row r="7" spans="1:7" ht="12.75">
      <c r="A7" s="267"/>
      <c r="B7" s="267"/>
      <c r="C7" s="267"/>
      <c r="D7" s="267"/>
      <c r="E7" s="267"/>
      <c r="F7" s="267"/>
      <c r="G7" s="267"/>
    </row>
    <row r="8" spans="1:7" ht="12.75">
      <c r="A8" s="362" t="s">
        <v>387</v>
      </c>
      <c r="B8" s="362"/>
      <c r="C8" s="362"/>
      <c r="D8" s="363" t="s">
        <v>388</v>
      </c>
      <c r="E8" s="364"/>
      <c r="F8" s="364"/>
      <c r="G8" s="365"/>
    </row>
    <row r="9" spans="1:7" ht="12.75">
      <c r="A9" s="366" t="s">
        <v>389</v>
      </c>
      <c r="B9" s="366"/>
      <c r="C9" s="366"/>
      <c r="D9" s="367" t="s">
        <v>390</v>
      </c>
      <c r="E9" s="367"/>
      <c r="F9" s="367"/>
      <c r="G9" s="367"/>
    </row>
    <row r="10" spans="1:7" ht="12.75">
      <c r="A10" s="368" t="s">
        <v>391</v>
      </c>
      <c r="B10" s="368"/>
      <c r="C10" s="368"/>
      <c r="D10" s="369" t="s">
        <v>392</v>
      </c>
      <c r="E10" s="370"/>
      <c r="F10" s="370"/>
      <c r="G10" s="371"/>
    </row>
    <row r="11" spans="1:7" ht="12.75">
      <c r="A11" s="372" t="s">
        <v>393</v>
      </c>
      <c r="B11" s="373"/>
      <c r="C11" s="374"/>
      <c r="D11" s="375" t="s">
        <v>394</v>
      </c>
      <c r="E11" s="373"/>
      <c r="F11" s="373"/>
      <c r="G11" s="374"/>
    </row>
    <row r="12" spans="1:7" ht="12.75">
      <c r="A12" s="372" t="s">
        <v>395</v>
      </c>
      <c r="B12" s="373"/>
      <c r="C12" s="374"/>
      <c r="D12" s="375" t="s">
        <v>396</v>
      </c>
      <c r="E12" s="373"/>
      <c r="F12" s="373"/>
      <c r="G12" s="374"/>
    </row>
    <row r="13" spans="1:7" ht="12.75">
      <c r="A13" s="367" t="s">
        <v>397</v>
      </c>
      <c r="B13" s="376"/>
      <c r="C13" s="376"/>
      <c r="D13" s="376"/>
      <c r="E13" s="376"/>
      <c r="F13" s="376"/>
      <c r="G13" s="376"/>
    </row>
    <row r="14" spans="1:7" ht="12.75">
      <c r="A14" s="377" t="s">
        <v>398</v>
      </c>
      <c r="B14" s="377"/>
      <c r="C14" s="377"/>
      <c r="D14" s="173">
        <v>2017</v>
      </c>
      <c r="E14" s="173">
        <v>2018</v>
      </c>
      <c r="F14" s="173">
        <v>2019</v>
      </c>
      <c r="G14" s="173" t="s">
        <v>305</v>
      </c>
    </row>
    <row r="15" spans="1:7" ht="12.75">
      <c r="A15" s="378" t="s">
        <v>399</v>
      </c>
      <c r="B15" s="378"/>
      <c r="C15" s="378"/>
      <c r="D15" s="270">
        <v>3148</v>
      </c>
      <c r="E15" s="270">
        <v>0</v>
      </c>
      <c r="F15" s="270">
        <v>0</v>
      </c>
      <c r="G15" s="271">
        <f>SUM(D15:F15)</f>
        <v>3148</v>
      </c>
    </row>
    <row r="16" spans="1:7" ht="12.75">
      <c r="A16" s="378" t="s">
        <v>400</v>
      </c>
      <c r="B16" s="378"/>
      <c r="C16" s="378"/>
      <c r="D16" s="270">
        <v>17842</v>
      </c>
      <c r="E16" s="270">
        <v>0</v>
      </c>
      <c r="F16" s="270">
        <v>0</v>
      </c>
      <c r="G16" s="271">
        <f>SUM(D16:F16)</f>
        <v>17842</v>
      </c>
    </row>
    <row r="17" spans="1:7" ht="12.75">
      <c r="A17" s="378" t="s">
        <v>401</v>
      </c>
      <c r="B17" s="378"/>
      <c r="C17" s="378"/>
      <c r="D17" s="270">
        <v>0</v>
      </c>
      <c r="E17" s="270">
        <v>0</v>
      </c>
      <c r="F17" s="270">
        <v>0</v>
      </c>
      <c r="G17" s="271">
        <v>0</v>
      </c>
    </row>
    <row r="18" spans="1:7" ht="12.75">
      <c r="A18" s="378" t="s">
        <v>402</v>
      </c>
      <c r="B18" s="378"/>
      <c r="C18" s="378"/>
      <c r="D18" s="270">
        <v>0</v>
      </c>
      <c r="E18" s="270">
        <v>0</v>
      </c>
      <c r="F18" s="270">
        <v>0</v>
      </c>
      <c r="G18" s="271">
        <f>SUM(D18:F18)</f>
        <v>0</v>
      </c>
    </row>
    <row r="19" spans="1:7" ht="12.75">
      <c r="A19" s="378" t="s">
        <v>403</v>
      </c>
      <c r="B19" s="378"/>
      <c r="C19" s="378"/>
      <c r="D19" s="270">
        <v>0</v>
      </c>
      <c r="E19" s="270">
        <v>0</v>
      </c>
      <c r="F19" s="270">
        <v>0</v>
      </c>
      <c r="G19" s="271">
        <v>0</v>
      </c>
    </row>
    <row r="20" spans="1:7" ht="12.75">
      <c r="A20" s="379"/>
      <c r="B20" s="379"/>
      <c r="C20" s="379"/>
      <c r="D20" s="272"/>
      <c r="E20" s="272"/>
      <c r="F20" s="272"/>
      <c r="G20" s="57"/>
    </row>
    <row r="21" spans="1:7" ht="12.75">
      <c r="A21" s="377" t="s">
        <v>404</v>
      </c>
      <c r="B21" s="377"/>
      <c r="C21" s="377"/>
      <c r="D21" s="273">
        <f>SUM(D15:D20)</f>
        <v>20990</v>
      </c>
      <c r="E21" s="274">
        <f>SUM(E15:E20)</f>
        <v>0</v>
      </c>
      <c r="F21" s="273">
        <f>SUM(F15:F20)</f>
        <v>0</v>
      </c>
      <c r="G21" s="273">
        <f>SUM(G15:G20)</f>
        <v>20990</v>
      </c>
    </row>
    <row r="22" spans="1:7" ht="12.75">
      <c r="A22" s="380"/>
      <c r="B22" s="381"/>
      <c r="C22" s="382"/>
      <c r="D22" s="1"/>
      <c r="E22" s="1"/>
      <c r="F22" s="1"/>
      <c r="G22" s="1"/>
    </row>
    <row r="23" spans="1:7" ht="12.75">
      <c r="A23" s="377" t="s">
        <v>405</v>
      </c>
      <c r="B23" s="377"/>
      <c r="C23" s="377"/>
      <c r="D23" s="173" t="s">
        <v>406</v>
      </c>
      <c r="E23" s="173">
        <v>2018</v>
      </c>
      <c r="F23" s="173">
        <v>2019</v>
      </c>
      <c r="G23" s="173" t="s">
        <v>305</v>
      </c>
    </row>
    <row r="24" spans="1:7" ht="12.75">
      <c r="A24" s="368" t="s">
        <v>407</v>
      </c>
      <c r="B24" s="368"/>
      <c r="C24" s="368"/>
      <c r="D24" s="275">
        <v>0</v>
      </c>
      <c r="E24" s="275">
        <v>0</v>
      </c>
      <c r="F24" s="275">
        <v>0</v>
      </c>
      <c r="G24" s="271">
        <f>SUM(D24:F24)</f>
        <v>0</v>
      </c>
    </row>
    <row r="25" spans="1:7" ht="12.75">
      <c r="A25" s="368" t="s">
        <v>408</v>
      </c>
      <c r="B25" s="368"/>
      <c r="C25" s="368"/>
      <c r="D25" s="275">
        <v>19940</v>
      </c>
      <c r="E25" s="275">
        <v>0</v>
      </c>
      <c r="F25" s="275">
        <v>0</v>
      </c>
      <c r="G25" s="271">
        <f>SUM(D25:F25)</f>
        <v>19940</v>
      </c>
    </row>
    <row r="26" spans="1:7" ht="12.75">
      <c r="A26" s="368" t="s">
        <v>409</v>
      </c>
      <c r="B26" s="368"/>
      <c r="C26" s="368"/>
      <c r="D26" s="275">
        <v>1050</v>
      </c>
      <c r="E26" s="275">
        <v>0</v>
      </c>
      <c r="F26" s="275">
        <v>0</v>
      </c>
      <c r="G26" s="271">
        <f>SUM(D26:F26)</f>
        <v>1050</v>
      </c>
    </row>
    <row r="27" spans="1:7" ht="12.75">
      <c r="A27" s="368" t="s">
        <v>410</v>
      </c>
      <c r="B27" s="368"/>
      <c r="C27" s="368"/>
      <c r="D27" s="275">
        <v>0</v>
      </c>
      <c r="E27" s="275">
        <v>0</v>
      </c>
      <c r="F27" s="275">
        <v>0</v>
      </c>
      <c r="G27" s="271">
        <f>SUM(D27:F27)</f>
        <v>0</v>
      </c>
    </row>
    <row r="28" spans="1:7" ht="12.75">
      <c r="A28" s="380"/>
      <c r="B28" s="381"/>
      <c r="C28" s="382"/>
      <c r="D28" s="276"/>
      <c r="E28" s="276"/>
      <c r="F28" s="276"/>
      <c r="G28" s="271"/>
    </row>
    <row r="29" spans="1:8" ht="12.75">
      <c r="A29" s="377" t="s">
        <v>411</v>
      </c>
      <c r="B29" s="377"/>
      <c r="C29" s="377"/>
      <c r="D29" s="273">
        <f>SUM(D24:D27)</f>
        <v>20990</v>
      </c>
      <c r="E29" s="274">
        <f>SUM(E24:E27)</f>
        <v>0</v>
      </c>
      <c r="F29" s="273">
        <f>SUM(F24:F27)</f>
        <v>0</v>
      </c>
      <c r="G29" s="273">
        <f>SUM(G24:G27)</f>
        <v>20990</v>
      </c>
      <c r="H29" s="277"/>
    </row>
    <row r="30" spans="1:7" ht="24.75" customHeight="1">
      <c r="A30" s="383" t="s">
        <v>454</v>
      </c>
      <c r="B30" s="384"/>
      <c r="C30" s="384"/>
      <c r="D30" s="384"/>
      <c r="E30" s="384"/>
      <c r="F30" s="384"/>
      <c r="G30" s="384"/>
    </row>
    <row r="31" spans="1:7" ht="12.75">
      <c r="A31" s="278"/>
      <c r="B31" s="279"/>
      <c r="C31" s="279"/>
      <c r="D31" s="279"/>
      <c r="E31" s="279"/>
      <c r="F31" s="279"/>
      <c r="G31" s="279"/>
    </row>
    <row r="33" spans="1:7" ht="12.75">
      <c r="A33" s="362" t="s">
        <v>387</v>
      </c>
      <c r="B33" s="362"/>
      <c r="C33" s="362"/>
      <c r="D33" s="363" t="s">
        <v>412</v>
      </c>
      <c r="E33" s="364"/>
      <c r="F33" s="364"/>
      <c r="G33" s="365"/>
    </row>
    <row r="34" spans="1:7" ht="12.75">
      <c r="A34" s="366" t="s">
        <v>389</v>
      </c>
      <c r="B34" s="366"/>
      <c r="C34" s="366"/>
      <c r="D34" s="367" t="s">
        <v>413</v>
      </c>
      <c r="E34" s="367"/>
      <c r="F34" s="367"/>
      <c r="G34" s="367"/>
    </row>
    <row r="35" spans="1:7" ht="12.75">
      <c r="A35" s="368" t="s">
        <v>391</v>
      </c>
      <c r="B35" s="368"/>
      <c r="C35" s="368"/>
      <c r="D35" s="369" t="s">
        <v>414</v>
      </c>
      <c r="E35" s="370"/>
      <c r="F35" s="370"/>
      <c r="G35" s="371"/>
    </row>
    <row r="36" spans="1:7" ht="12.75">
      <c r="A36" s="372" t="s">
        <v>415</v>
      </c>
      <c r="B36" s="373"/>
      <c r="C36" s="374"/>
      <c r="D36" s="385" t="s">
        <v>416</v>
      </c>
      <c r="E36" s="386"/>
      <c r="F36" s="386"/>
      <c r="G36" s="387"/>
    </row>
    <row r="37" spans="1:7" ht="12.75">
      <c r="A37" s="372" t="s">
        <v>393</v>
      </c>
      <c r="B37" s="373"/>
      <c r="C37" s="374"/>
      <c r="D37" s="388" t="s">
        <v>417</v>
      </c>
      <c r="E37" s="373"/>
      <c r="F37" s="373"/>
      <c r="G37" s="374"/>
    </row>
    <row r="38" spans="1:7" ht="12.75">
      <c r="A38" s="372" t="s">
        <v>395</v>
      </c>
      <c r="B38" s="373"/>
      <c r="C38" s="374"/>
      <c r="D38" s="375"/>
      <c r="E38" s="373"/>
      <c r="F38" s="373"/>
      <c r="G38" s="374"/>
    </row>
    <row r="39" spans="1:7" ht="12.75">
      <c r="A39" s="367" t="s">
        <v>418</v>
      </c>
      <c r="B39" s="367"/>
      <c r="C39" s="367"/>
      <c r="D39" s="367"/>
      <c r="E39" s="367"/>
      <c r="F39" s="367"/>
      <c r="G39" s="367"/>
    </row>
    <row r="40" spans="1:7" ht="12.75">
      <c r="A40" s="377" t="s">
        <v>398</v>
      </c>
      <c r="B40" s="377"/>
      <c r="C40" s="377"/>
      <c r="D40" s="173">
        <v>2017</v>
      </c>
      <c r="E40" s="173">
        <v>2018</v>
      </c>
      <c r="F40" s="173">
        <v>2019</v>
      </c>
      <c r="G40" s="173" t="s">
        <v>305</v>
      </c>
    </row>
    <row r="41" spans="1:7" ht="12.75">
      <c r="A41" s="368" t="s">
        <v>399</v>
      </c>
      <c r="B41" s="368"/>
      <c r="C41" s="368"/>
      <c r="D41" s="275">
        <v>4364</v>
      </c>
      <c r="E41" s="275">
        <v>0</v>
      </c>
      <c r="F41" s="275">
        <v>0</v>
      </c>
      <c r="G41" s="271">
        <f>SUM(D41:F41)</f>
        <v>4364</v>
      </c>
    </row>
    <row r="42" spans="1:7" ht="12.75">
      <c r="A42" s="368" t="s">
        <v>400</v>
      </c>
      <c r="B42" s="368"/>
      <c r="C42" s="368"/>
      <c r="D42" s="275">
        <v>0</v>
      </c>
      <c r="E42" s="275">
        <v>0</v>
      </c>
      <c r="F42" s="275">
        <v>0</v>
      </c>
      <c r="G42" s="271">
        <f>SUM(D42:F42)</f>
        <v>0</v>
      </c>
    </row>
    <row r="43" spans="1:7" ht="12.75">
      <c r="A43" s="368" t="s">
        <v>401</v>
      </c>
      <c r="B43" s="368"/>
      <c r="C43" s="368"/>
      <c r="D43" s="275">
        <v>24727</v>
      </c>
      <c r="E43" s="275">
        <v>0</v>
      </c>
      <c r="F43" s="275">
        <v>0</v>
      </c>
      <c r="G43" s="271">
        <f>SUM(D43:F43)</f>
        <v>24727</v>
      </c>
    </row>
    <row r="44" spans="1:7" ht="12.75">
      <c r="A44" s="368" t="s">
        <v>402</v>
      </c>
      <c r="B44" s="368"/>
      <c r="C44" s="368"/>
      <c r="D44" s="275">
        <v>0</v>
      </c>
      <c r="E44" s="275">
        <v>0</v>
      </c>
      <c r="F44" s="275">
        <v>0</v>
      </c>
      <c r="G44" s="271">
        <f>SUM(D44:F44)</f>
        <v>0</v>
      </c>
    </row>
    <row r="45" spans="1:7" ht="12.75">
      <c r="A45" s="368" t="s">
        <v>419</v>
      </c>
      <c r="B45" s="368"/>
      <c r="C45" s="368"/>
      <c r="D45" s="275">
        <v>0</v>
      </c>
      <c r="E45" s="275">
        <v>0</v>
      </c>
      <c r="F45" s="275">
        <v>0</v>
      </c>
      <c r="G45" s="271">
        <v>0</v>
      </c>
    </row>
    <row r="46" spans="1:7" ht="12.75">
      <c r="A46" s="376"/>
      <c r="B46" s="376"/>
      <c r="C46" s="376"/>
      <c r="D46" s="1"/>
      <c r="E46" s="1"/>
      <c r="F46" s="1"/>
      <c r="G46" s="57"/>
    </row>
    <row r="47" spans="1:7" ht="12.75">
      <c r="A47" s="377" t="s">
        <v>404</v>
      </c>
      <c r="B47" s="377"/>
      <c r="C47" s="377"/>
      <c r="D47" s="273">
        <f>SUM(D41:D46)</f>
        <v>29091</v>
      </c>
      <c r="E47" s="274">
        <f>SUM(E41:E46)</f>
        <v>0</v>
      </c>
      <c r="F47" s="273">
        <f>SUM(F41:F46)</f>
        <v>0</v>
      </c>
      <c r="G47" s="273">
        <f>SUM(G41:G46)</f>
        <v>29091</v>
      </c>
    </row>
    <row r="48" spans="1:7" ht="12.75">
      <c r="A48" s="380"/>
      <c r="B48" s="381"/>
      <c r="C48" s="382"/>
      <c r="D48" s="1"/>
      <c r="E48" s="1"/>
      <c r="F48" s="1"/>
      <c r="G48" s="1"/>
    </row>
    <row r="49" spans="1:7" ht="12.75">
      <c r="A49" s="377" t="s">
        <v>405</v>
      </c>
      <c r="B49" s="377"/>
      <c r="C49" s="377"/>
      <c r="D49" s="173">
        <v>2017</v>
      </c>
      <c r="E49" s="173">
        <v>2018</v>
      </c>
      <c r="F49" s="173">
        <v>2019</v>
      </c>
      <c r="G49" s="173" t="s">
        <v>305</v>
      </c>
    </row>
    <row r="50" spans="1:7" ht="12.75">
      <c r="A50" s="368" t="s">
        <v>407</v>
      </c>
      <c r="B50" s="368"/>
      <c r="C50" s="368"/>
      <c r="D50" s="275">
        <v>0</v>
      </c>
      <c r="E50" s="275">
        <v>0</v>
      </c>
      <c r="F50" s="275">
        <v>0</v>
      </c>
      <c r="G50" s="271">
        <f>SUM(D50:F50)</f>
        <v>0</v>
      </c>
    </row>
    <row r="51" spans="1:7" ht="12.75">
      <c r="A51" s="368" t="s">
        <v>408</v>
      </c>
      <c r="B51" s="368"/>
      <c r="C51" s="368"/>
      <c r="D51" s="275">
        <v>27675</v>
      </c>
      <c r="E51" s="275">
        <v>0</v>
      </c>
      <c r="F51" s="275">
        <v>0</v>
      </c>
      <c r="G51" s="271">
        <f>SUM(D51:F51)</f>
        <v>27675</v>
      </c>
    </row>
    <row r="52" spans="1:7" ht="12.75">
      <c r="A52" s="368" t="s">
        <v>409</v>
      </c>
      <c r="B52" s="368"/>
      <c r="C52" s="368"/>
      <c r="D52" s="275">
        <v>1416</v>
      </c>
      <c r="E52" s="275">
        <v>0</v>
      </c>
      <c r="F52" s="275">
        <v>0</v>
      </c>
      <c r="G52" s="271">
        <f>SUM(D52:F52)</f>
        <v>1416</v>
      </c>
    </row>
    <row r="53" spans="1:7" ht="12.75">
      <c r="A53" s="368" t="s">
        <v>410</v>
      </c>
      <c r="B53" s="368"/>
      <c r="C53" s="368"/>
      <c r="D53" s="275">
        <v>0</v>
      </c>
      <c r="E53" s="275">
        <v>0</v>
      </c>
      <c r="F53" s="275">
        <v>0</v>
      </c>
      <c r="G53" s="271">
        <f>SUM(D53:F53)</f>
        <v>0</v>
      </c>
    </row>
    <row r="54" spans="1:7" ht="12.75">
      <c r="A54" s="380"/>
      <c r="B54" s="381"/>
      <c r="C54" s="382"/>
      <c r="D54" s="276"/>
      <c r="E54" s="276"/>
      <c r="F54" s="276"/>
      <c r="G54" s="271"/>
    </row>
    <row r="55" spans="1:7" ht="12.75">
      <c r="A55" s="377" t="s">
        <v>411</v>
      </c>
      <c r="B55" s="377"/>
      <c r="C55" s="377"/>
      <c r="D55" s="273">
        <f>SUM(D50:D53)</f>
        <v>29091</v>
      </c>
      <c r="E55" s="274">
        <f>SUM(E50:E53)</f>
        <v>0</v>
      </c>
      <c r="F55" s="273">
        <f>SUM(F50:F53)</f>
        <v>0</v>
      </c>
      <c r="G55" s="273">
        <f>SUM(G50:G53)</f>
        <v>29091</v>
      </c>
    </row>
    <row r="56" spans="1:7" ht="30" customHeight="1">
      <c r="A56" s="383" t="s">
        <v>455</v>
      </c>
      <c r="B56" s="383"/>
      <c r="C56" s="383"/>
      <c r="D56" s="383"/>
      <c r="E56" s="383"/>
      <c r="F56" s="383"/>
      <c r="G56" s="383"/>
    </row>
    <row r="59" spans="1:7" ht="12.75">
      <c r="A59" s="362" t="s">
        <v>387</v>
      </c>
      <c r="B59" s="362"/>
      <c r="C59" s="362"/>
      <c r="D59" s="363" t="s">
        <v>420</v>
      </c>
      <c r="E59" s="364"/>
      <c r="F59" s="364"/>
      <c r="G59" s="365"/>
    </row>
    <row r="60" spans="1:7" ht="12.75">
      <c r="A60" s="366" t="s">
        <v>389</v>
      </c>
      <c r="B60" s="366"/>
      <c r="C60" s="366"/>
      <c r="D60" s="367"/>
      <c r="E60" s="367"/>
      <c r="F60" s="367"/>
      <c r="G60" s="367"/>
    </row>
    <row r="61" spans="1:7" ht="12.75">
      <c r="A61" s="368" t="s">
        <v>391</v>
      </c>
      <c r="B61" s="368"/>
      <c r="C61" s="368"/>
      <c r="D61" s="369" t="s">
        <v>421</v>
      </c>
      <c r="E61" s="370"/>
      <c r="F61" s="370"/>
      <c r="G61" s="371"/>
    </row>
    <row r="62" spans="1:7" ht="12.75">
      <c r="A62" s="372" t="s">
        <v>415</v>
      </c>
      <c r="B62" s="373"/>
      <c r="C62" s="374"/>
      <c r="D62" s="385" t="s">
        <v>422</v>
      </c>
      <c r="E62" s="386"/>
      <c r="F62" s="386"/>
      <c r="G62" s="387"/>
    </row>
    <row r="63" spans="1:7" ht="12.75">
      <c r="A63" s="389" t="s">
        <v>393</v>
      </c>
      <c r="B63" s="373"/>
      <c r="C63" s="374"/>
      <c r="D63" s="280" t="s">
        <v>417</v>
      </c>
      <c r="E63" s="268"/>
      <c r="F63" s="268"/>
      <c r="G63" s="269"/>
    </row>
    <row r="64" spans="1:7" ht="12.75">
      <c r="A64" s="372" t="s">
        <v>395</v>
      </c>
      <c r="B64" s="373"/>
      <c r="C64" s="374"/>
      <c r="D64" s="375"/>
      <c r="E64" s="373"/>
      <c r="F64" s="373"/>
      <c r="G64" s="374"/>
    </row>
    <row r="65" spans="1:7" ht="12.75">
      <c r="A65" s="367" t="s">
        <v>423</v>
      </c>
      <c r="B65" s="367"/>
      <c r="C65" s="367"/>
      <c r="D65" s="367"/>
      <c r="E65" s="367"/>
      <c r="F65" s="367"/>
      <c r="G65" s="367"/>
    </row>
    <row r="66" spans="1:7" ht="12.75">
      <c r="A66" s="377" t="s">
        <v>398</v>
      </c>
      <c r="B66" s="377"/>
      <c r="C66" s="377"/>
      <c r="D66" s="173">
        <v>2017</v>
      </c>
      <c r="E66" s="173">
        <v>2018</v>
      </c>
      <c r="F66" s="173">
        <v>2019</v>
      </c>
      <c r="G66" s="173" t="s">
        <v>305</v>
      </c>
    </row>
    <row r="67" spans="1:7" ht="12.75">
      <c r="A67" s="368" t="s">
        <v>399</v>
      </c>
      <c r="B67" s="368"/>
      <c r="C67" s="368"/>
      <c r="D67" s="275">
        <v>15300</v>
      </c>
      <c r="E67" s="275">
        <v>0</v>
      </c>
      <c r="F67" s="275">
        <v>0</v>
      </c>
      <c r="G67" s="271">
        <f>SUM(D67:F67)</f>
        <v>15300</v>
      </c>
    </row>
    <row r="68" spans="1:7" ht="12.75">
      <c r="A68" s="368" t="s">
        <v>400</v>
      </c>
      <c r="B68" s="368"/>
      <c r="C68" s="368"/>
      <c r="D68" s="275">
        <v>0</v>
      </c>
      <c r="E68" s="275">
        <v>0</v>
      </c>
      <c r="F68" s="275">
        <v>0</v>
      </c>
      <c r="G68" s="271">
        <f>SUM(D68:F68)</f>
        <v>0</v>
      </c>
    </row>
    <row r="69" spans="1:7" ht="12.75">
      <c r="A69" s="368" t="s">
        <v>401</v>
      </c>
      <c r="B69" s="368"/>
      <c r="C69" s="368"/>
      <c r="D69" s="275">
        <v>35700</v>
      </c>
      <c r="E69" s="275">
        <v>0</v>
      </c>
      <c r="F69" s="275">
        <v>0</v>
      </c>
      <c r="G69" s="271">
        <f>SUM(D69:F69)</f>
        <v>35700</v>
      </c>
    </row>
    <row r="70" spans="1:7" ht="12.75">
      <c r="A70" s="368" t="s">
        <v>402</v>
      </c>
      <c r="B70" s="368"/>
      <c r="C70" s="368"/>
      <c r="D70" s="275">
        <v>0</v>
      </c>
      <c r="E70" s="275">
        <v>0</v>
      </c>
      <c r="F70" s="275">
        <v>0</v>
      </c>
      <c r="G70" s="271">
        <f>SUM(D70:F70)</f>
        <v>0</v>
      </c>
    </row>
    <row r="71" spans="1:7" ht="12.75">
      <c r="A71" s="376"/>
      <c r="B71" s="376"/>
      <c r="C71" s="376"/>
      <c r="D71" s="1"/>
      <c r="E71" s="1"/>
      <c r="F71" s="1"/>
      <c r="G71" s="57"/>
    </row>
    <row r="72" spans="1:7" ht="12.75">
      <c r="A72" s="377" t="s">
        <v>404</v>
      </c>
      <c r="B72" s="377"/>
      <c r="C72" s="377"/>
      <c r="D72" s="273">
        <f>SUM(D67:D71)</f>
        <v>51000</v>
      </c>
      <c r="E72" s="273">
        <f>SUM(E67:E71)</f>
        <v>0</v>
      </c>
      <c r="F72" s="273">
        <f>SUM(F67:F71)</f>
        <v>0</v>
      </c>
      <c r="G72" s="273">
        <f>SUM(G67:G71)</f>
        <v>51000</v>
      </c>
    </row>
    <row r="73" spans="1:7" ht="12.75">
      <c r="A73" s="380"/>
      <c r="B73" s="381"/>
      <c r="C73" s="382"/>
      <c r="D73" s="1"/>
      <c r="E73" s="1"/>
      <c r="F73" s="1"/>
      <c r="G73" s="1"/>
    </row>
    <row r="74" spans="1:7" ht="12.75">
      <c r="A74" s="377" t="s">
        <v>405</v>
      </c>
      <c r="B74" s="377"/>
      <c r="C74" s="377"/>
      <c r="D74" s="173">
        <v>2017</v>
      </c>
      <c r="E74" s="173">
        <v>2018</v>
      </c>
      <c r="F74" s="173">
        <v>2019</v>
      </c>
      <c r="G74" s="173" t="s">
        <v>305</v>
      </c>
    </row>
    <row r="75" spans="1:7" ht="12.75">
      <c r="A75" s="368" t="s">
        <v>407</v>
      </c>
      <c r="B75" s="368"/>
      <c r="C75" s="368"/>
      <c r="D75" s="275">
        <v>0</v>
      </c>
      <c r="E75" s="275">
        <v>0</v>
      </c>
      <c r="F75" s="275">
        <v>0</v>
      </c>
      <c r="G75" s="271">
        <f>SUM(D75:F75)</f>
        <v>0</v>
      </c>
    </row>
    <row r="76" spans="1:7" ht="12.75">
      <c r="A76" s="368" t="s">
        <v>408</v>
      </c>
      <c r="B76" s="368"/>
      <c r="C76" s="368"/>
      <c r="D76" s="275">
        <v>51000</v>
      </c>
      <c r="E76" s="275">
        <v>0</v>
      </c>
      <c r="F76" s="275">
        <v>0</v>
      </c>
      <c r="G76" s="281">
        <f>SUM(D76:F76)</f>
        <v>51000</v>
      </c>
    </row>
    <row r="77" spans="1:7" ht="12.75">
      <c r="A77" s="368" t="s">
        <v>409</v>
      </c>
      <c r="B77" s="368"/>
      <c r="C77" s="368"/>
      <c r="D77" s="275">
        <v>0</v>
      </c>
      <c r="E77" s="275">
        <v>0</v>
      </c>
      <c r="F77" s="275">
        <v>0</v>
      </c>
      <c r="G77" s="281">
        <f>SUM(D77:F77)</f>
        <v>0</v>
      </c>
    </row>
    <row r="78" spans="1:7" ht="12.75">
      <c r="A78" s="368" t="s">
        <v>410</v>
      </c>
      <c r="B78" s="368"/>
      <c r="C78" s="368"/>
      <c r="D78" s="275">
        <v>0</v>
      </c>
      <c r="E78" s="275">
        <v>0</v>
      </c>
      <c r="F78" s="275">
        <v>0</v>
      </c>
      <c r="G78" s="271">
        <f>SUM(D78:F78)</f>
        <v>0</v>
      </c>
    </row>
    <row r="79" spans="1:7" ht="12.75">
      <c r="A79" s="380"/>
      <c r="B79" s="381"/>
      <c r="C79" s="382"/>
      <c r="D79" s="276"/>
      <c r="E79" s="276"/>
      <c r="F79" s="276"/>
      <c r="G79" s="271"/>
    </row>
    <row r="80" spans="1:7" ht="12.75">
      <c r="A80" s="377" t="s">
        <v>411</v>
      </c>
      <c r="B80" s="377"/>
      <c r="C80" s="377"/>
      <c r="D80" s="282">
        <f>SUM(D75:D78)</f>
        <v>51000</v>
      </c>
      <c r="E80" s="282">
        <f>SUM(E75:E78)</f>
        <v>0</v>
      </c>
      <c r="F80" s="283">
        <f>SUM(F75:F78)</f>
        <v>0</v>
      </c>
      <c r="G80" s="273">
        <f>SUM(G75:G78)</f>
        <v>51000</v>
      </c>
    </row>
    <row r="81" spans="1:7" ht="25.5" customHeight="1">
      <c r="A81" s="383" t="s">
        <v>456</v>
      </c>
      <c r="B81" s="383"/>
      <c r="C81" s="383"/>
      <c r="D81" s="383"/>
      <c r="E81" s="383"/>
      <c r="F81" s="383"/>
      <c r="G81" s="383"/>
    </row>
    <row r="82" spans="1:7" ht="12.75">
      <c r="A82" s="284"/>
      <c r="B82" s="284"/>
      <c r="C82" s="284"/>
      <c r="D82" s="285"/>
      <c r="E82" s="285"/>
      <c r="F82" s="286"/>
      <c r="G82" s="287"/>
    </row>
    <row r="85" spans="1:7" ht="12.75">
      <c r="A85" s="362" t="s">
        <v>387</v>
      </c>
      <c r="B85" s="362"/>
      <c r="C85" s="362"/>
      <c r="D85" s="363" t="s">
        <v>424</v>
      </c>
      <c r="E85" s="364"/>
      <c r="F85" s="364"/>
      <c r="G85" s="365"/>
    </row>
    <row r="86" spans="1:7" ht="12.75">
      <c r="A86" s="366" t="s">
        <v>389</v>
      </c>
      <c r="B86" s="366"/>
      <c r="C86" s="366"/>
      <c r="D86" s="367" t="s">
        <v>425</v>
      </c>
      <c r="E86" s="367"/>
      <c r="F86" s="367"/>
      <c r="G86" s="367"/>
    </row>
    <row r="87" spans="1:7" ht="12.75">
      <c r="A87" s="368" t="s">
        <v>391</v>
      </c>
      <c r="B87" s="368"/>
      <c r="C87" s="368"/>
      <c r="D87" s="369" t="s">
        <v>426</v>
      </c>
      <c r="E87" s="370"/>
      <c r="F87" s="370"/>
      <c r="G87" s="371"/>
    </row>
    <row r="88" spans="1:7" ht="12.75">
      <c r="A88" s="372" t="s">
        <v>393</v>
      </c>
      <c r="B88" s="373"/>
      <c r="C88" s="374"/>
      <c r="D88" s="388" t="s">
        <v>427</v>
      </c>
      <c r="E88" s="373"/>
      <c r="F88" s="373"/>
      <c r="G88" s="374"/>
    </row>
    <row r="89" spans="1:7" ht="12.75">
      <c r="A89" s="372" t="s">
        <v>395</v>
      </c>
      <c r="B89" s="373"/>
      <c r="C89" s="374"/>
      <c r="D89" s="375"/>
      <c r="E89" s="373"/>
      <c r="F89" s="373"/>
      <c r="G89" s="374"/>
    </row>
    <row r="90" spans="1:8" ht="12.75">
      <c r="A90" s="390" t="s">
        <v>428</v>
      </c>
      <c r="B90" s="391"/>
      <c r="C90" s="391"/>
      <c r="D90" s="391"/>
      <c r="E90" s="391"/>
      <c r="F90" s="391"/>
      <c r="G90" s="391"/>
      <c r="H90" s="391"/>
    </row>
    <row r="91" spans="1:7" ht="12.75">
      <c r="A91" s="377" t="s">
        <v>398</v>
      </c>
      <c r="B91" s="377"/>
      <c r="C91" s="377"/>
      <c r="D91" s="173">
        <v>2017</v>
      </c>
      <c r="E91" s="173">
        <v>2018</v>
      </c>
      <c r="F91" s="173">
        <v>2019</v>
      </c>
      <c r="G91" s="173" t="s">
        <v>305</v>
      </c>
    </row>
    <row r="92" spans="1:7" ht="12.75">
      <c r="A92" s="378" t="s">
        <v>399</v>
      </c>
      <c r="B92" s="378"/>
      <c r="C92" s="378"/>
      <c r="D92" s="270">
        <v>22180</v>
      </c>
      <c r="E92" s="270">
        <v>0</v>
      </c>
      <c r="F92" s="270">
        <v>0</v>
      </c>
      <c r="G92" s="271">
        <f>SUM(D92:F92)</f>
        <v>22180</v>
      </c>
    </row>
    <row r="93" spans="1:7" ht="12.75">
      <c r="A93" s="378" t="s">
        <v>400</v>
      </c>
      <c r="B93" s="378"/>
      <c r="C93" s="378"/>
      <c r="D93" s="270">
        <v>0</v>
      </c>
      <c r="E93" s="270">
        <v>0</v>
      </c>
      <c r="F93" s="270">
        <v>0</v>
      </c>
      <c r="G93" s="271">
        <f>SUM(D93:F93)</f>
        <v>0</v>
      </c>
    </row>
    <row r="94" spans="1:7" ht="12.75">
      <c r="A94" s="378" t="s">
        <v>401</v>
      </c>
      <c r="B94" s="378"/>
      <c r="C94" s="378"/>
      <c r="D94" s="270">
        <v>99229</v>
      </c>
      <c r="E94" s="270">
        <v>0</v>
      </c>
      <c r="F94" s="270">
        <v>0</v>
      </c>
      <c r="G94" s="271">
        <f>SUM(D94:F94)</f>
        <v>99229</v>
      </c>
    </row>
    <row r="95" spans="1:7" ht="12.75">
      <c r="A95" s="378" t="s">
        <v>402</v>
      </c>
      <c r="B95" s="378"/>
      <c r="C95" s="378"/>
      <c r="D95" s="270">
        <v>0</v>
      </c>
      <c r="E95" s="270">
        <v>0</v>
      </c>
      <c r="F95" s="270">
        <v>0</v>
      </c>
      <c r="G95" s="271">
        <f>SUM(D95:F95)</f>
        <v>0</v>
      </c>
    </row>
    <row r="96" spans="1:7" ht="12.75">
      <c r="A96" s="378" t="s">
        <v>403</v>
      </c>
      <c r="B96" s="378"/>
      <c r="C96" s="378"/>
      <c r="D96" s="270">
        <v>0</v>
      </c>
      <c r="E96" s="270">
        <v>0</v>
      </c>
      <c r="F96" s="270">
        <v>0</v>
      </c>
      <c r="G96" s="271">
        <f>SUM(D96:F96)</f>
        <v>0</v>
      </c>
    </row>
    <row r="97" spans="1:7" ht="12.75">
      <c r="A97" s="379"/>
      <c r="B97" s="379"/>
      <c r="C97" s="379"/>
      <c r="D97" s="272"/>
      <c r="E97" s="272"/>
      <c r="F97" s="272"/>
      <c r="G97" s="57"/>
    </row>
    <row r="98" spans="1:7" ht="12.75">
      <c r="A98" s="377" t="s">
        <v>404</v>
      </c>
      <c r="B98" s="377"/>
      <c r="C98" s="377"/>
      <c r="D98" s="273">
        <f>SUM(D92:D97)</f>
        <v>121409</v>
      </c>
      <c r="E98" s="274">
        <f>SUM(E92:E97)</f>
        <v>0</v>
      </c>
      <c r="F98" s="273">
        <f>SUM(F92:F97)</f>
        <v>0</v>
      </c>
      <c r="G98" s="273">
        <f>SUM(G92:G97)</f>
        <v>121409</v>
      </c>
    </row>
    <row r="99" spans="1:7" ht="12.75">
      <c r="A99" s="380"/>
      <c r="B99" s="381"/>
      <c r="C99" s="382"/>
      <c r="D99" s="1"/>
      <c r="E99" s="1"/>
      <c r="F99" s="1"/>
      <c r="G99" s="1"/>
    </row>
    <row r="100" spans="1:7" ht="12.75">
      <c r="A100" s="377" t="s">
        <v>405</v>
      </c>
      <c r="B100" s="377"/>
      <c r="C100" s="377"/>
      <c r="D100" s="173">
        <v>2017</v>
      </c>
      <c r="E100" s="173">
        <v>2018</v>
      </c>
      <c r="F100" s="173">
        <v>2019</v>
      </c>
      <c r="G100" s="173" t="s">
        <v>305</v>
      </c>
    </row>
    <row r="101" spans="1:7" ht="12.75">
      <c r="A101" s="368" t="s">
        <v>407</v>
      </c>
      <c r="B101" s="368"/>
      <c r="C101" s="368"/>
      <c r="D101" s="275">
        <v>0</v>
      </c>
      <c r="E101" s="275">
        <v>0</v>
      </c>
      <c r="F101" s="275">
        <v>0</v>
      </c>
      <c r="G101" s="271">
        <f>SUM(D101:F101)</f>
        <v>0</v>
      </c>
    </row>
    <row r="102" spans="1:7" ht="12.75">
      <c r="A102" s="368" t="s">
        <v>408</v>
      </c>
      <c r="B102" s="368"/>
      <c r="C102" s="368"/>
      <c r="D102" s="275">
        <v>110903</v>
      </c>
      <c r="E102" s="275">
        <v>0</v>
      </c>
      <c r="F102" s="275">
        <v>0</v>
      </c>
      <c r="G102" s="271">
        <f>SUM(D102:F102)</f>
        <v>110903</v>
      </c>
    </row>
    <row r="103" spans="1:7" ht="12.75">
      <c r="A103" s="368" t="s">
        <v>409</v>
      </c>
      <c r="B103" s="368"/>
      <c r="C103" s="368"/>
      <c r="D103" s="275">
        <v>10506</v>
      </c>
      <c r="E103" s="275">
        <v>0</v>
      </c>
      <c r="F103" s="275">
        <v>0</v>
      </c>
      <c r="G103" s="271">
        <f>SUM(D103:F103)</f>
        <v>10506</v>
      </c>
    </row>
    <row r="104" spans="1:7" ht="12.75">
      <c r="A104" s="368" t="s">
        <v>410</v>
      </c>
      <c r="B104" s="368"/>
      <c r="C104" s="368"/>
      <c r="D104" s="275">
        <v>0</v>
      </c>
      <c r="E104" s="275">
        <v>0</v>
      </c>
      <c r="F104" s="275">
        <v>0</v>
      </c>
      <c r="G104" s="271">
        <f>SUM(D104:F104)</f>
        <v>0</v>
      </c>
    </row>
    <row r="105" spans="1:7" ht="12.75">
      <c r="A105" s="380"/>
      <c r="B105" s="381"/>
      <c r="C105" s="382"/>
      <c r="D105" s="276"/>
      <c r="E105" s="276"/>
      <c r="F105" s="276"/>
      <c r="G105" s="271"/>
    </row>
    <row r="106" spans="1:7" ht="12.75">
      <c r="A106" s="377" t="s">
        <v>411</v>
      </c>
      <c r="B106" s="377"/>
      <c r="C106" s="377"/>
      <c r="D106" s="273">
        <f>SUM(D101:D104)</f>
        <v>121409</v>
      </c>
      <c r="E106" s="274">
        <f>SUM(E101:E104)</f>
        <v>0</v>
      </c>
      <c r="F106" s="273">
        <f>SUM(F101:F104)</f>
        <v>0</v>
      </c>
      <c r="G106" s="273">
        <f>SUM(G101:G104)</f>
        <v>121409</v>
      </c>
    </row>
    <row r="107" spans="1:7" ht="12.75">
      <c r="A107" s="383" t="s">
        <v>457</v>
      </c>
      <c r="B107" s="383"/>
      <c r="C107" s="383"/>
      <c r="D107" s="383"/>
      <c r="E107" s="383"/>
      <c r="F107" s="383"/>
      <c r="G107" s="383"/>
    </row>
    <row r="110" spans="1:7" ht="12.75">
      <c r="A110" s="392" t="s">
        <v>387</v>
      </c>
      <c r="B110" s="393"/>
      <c r="C110" s="394"/>
      <c r="D110" s="363" t="s">
        <v>429</v>
      </c>
      <c r="E110" s="364"/>
      <c r="F110" s="364"/>
      <c r="G110" s="365"/>
    </row>
    <row r="111" spans="1:7" ht="12.75">
      <c r="A111" s="395" t="s">
        <v>389</v>
      </c>
      <c r="B111" s="396"/>
      <c r="C111" s="397"/>
      <c r="D111" s="398" t="s">
        <v>430</v>
      </c>
      <c r="E111" s="386"/>
      <c r="F111" s="386"/>
      <c r="G111" s="387"/>
    </row>
    <row r="112" spans="1:7" ht="12.75">
      <c r="A112" s="372" t="s">
        <v>391</v>
      </c>
      <c r="B112" s="373"/>
      <c r="C112" s="374"/>
      <c r="D112" s="369" t="s">
        <v>431</v>
      </c>
      <c r="E112" s="370"/>
      <c r="F112" s="370"/>
      <c r="G112" s="371"/>
    </row>
    <row r="113" spans="1:7" ht="12.75">
      <c r="A113" s="372" t="s">
        <v>393</v>
      </c>
      <c r="B113" s="373"/>
      <c r="C113" s="374"/>
      <c r="D113" s="388" t="s">
        <v>432</v>
      </c>
      <c r="E113" s="399"/>
      <c r="F113" s="399"/>
      <c r="G113" s="400"/>
    </row>
    <row r="114" spans="1:7" ht="12.75">
      <c r="A114" s="372" t="s">
        <v>395</v>
      </c>
      <c r="B114" s="373"/>
      <c r="C114" s="374"/>
      <c r="D114" s="375"/>
      <c r="E114" s="401"/>
      <c r="F114" s="401"/>
      <c r="G114" s="402"/>
    </row>
    <row r="115" spans="1:8" ht="12.75">
      <c r="A115" s="390" t="s">
        <v>428</v>
      </c>
      <c r="B115" s="391"/>
      <c r="C115" s="391"/>
      <c r="D115" s="391"/>
      <c r="E115" s="391"/>
      <c r="F115" s="391"/>
      <c r="G115" s="391"/>
      <c r="H115" s="391"/>
    </row>
    <row r="116" spans="1:7" ht="12.75">
      <c r="A116" s="403" t="s">
        <v>398</v>
      </c>
      <c r="B116" s="404"/>
      <c r="C116" s="405"/>
      <c r="D116" s="173">
        <v>2017</v>
      </c>
      <c r="E116" s="173">
        <v>2018</v>
      </c>
      <c r="F116" s="173">
        <v>2019</v>
      </c>
      <c r="G116" s="173" t="s">
        <v>305</v>
      </c>
    </row>
    <row r="117" spans="1:7" ht="12.75">
      <c r="A117" s="406" t="s">
        <v>399</v>
      </c>
      <c r="B117" s="407"/>
      <c r="C117" s="408"/>
      <c r="D117" s="270">
        <v>0</v>
      </c>
      <c r="E117" s="270">
        <v>0</v>
      </c>
      <c r="F117" s="270">
        <v>0</v>
      </c>
      <c r="G117" s="271">
        <f>SUM(D117:F117)</f>
        <v>0</v>
      </c>
    </row>
    <row r="118" spans="1:7" ht="12.75">
      <c r="A118" s="406" t="s">
        <v>400</v>
      </c>
      <c r="B118" s="407"/>
      <c r="C118" s="408"/>
      <c r="D118" s="270">
        <v>0</v>
      </c>
      <c r="E118" s="270">
        <v>0</v>
      </c>
      <c r="F118" s="270">
        <v>0</v>
      </c>
      <c r="G118" s="271">
        <f>SUM(D118:F118)</f>
        <v>0</v>
      </c>
    </row>
    <row r="119" spans="1:7" ht="12.75">
      <c r="A119" s="406" t="s">
        <v>401</v>
      </c>
      <c r="B119" s="407"/>
      <c r="C119" s="408"/>
      <c r="D119" s="270">
        <v>129576</v>
      </c>
      <c r="E119" s="270">
        <v>0</v>
      </c>
      <c r="F119" s="270">
        <v>0</v>
      </c>
      <c r="G119" s="271">
        <f>SUM(D119:F119)</f>
        <v>129576</v>
      </c>
    </row>
    <row r="120" spans="1:7" ht="12.75">
      <c r="A120" s="406" t="s">
        <v>402</v>
      </c>
      <c r="B120" s="407"/>
      <c r="C120" s="408"/>
      <c r="D120" s="270">
        <v>0</v>
      </c>
      <c r="E120" s="270">
        <v>0</v>
      </c>
      <c r="F120" s="270">
        <v>0</v>
      </c>
      <c r="G120" s="271">
        <f>SUM(D120:F120)</f>
        <v>0</v>
      </c>
    </row>
    <row r="121" spans="1:7" ht="12.75">
      <c r="A121" s="406" t="s">
        <v>403</v>
      </c>
      <c r="B121" s="407"/>
      <c r="C121" s="408"/>
      <c r="D121" s="270">
        <v>0</v>
      </c>
      <c r="E121" s="270">
        <v>0</v>
      </c>
      <c r="F121" s="270">
        <v>0</v>
      </c>
      <c r="G121" s="271">
        <f>SUM(D121:F121)</f>
        <v>0</v>
      </c>
    </row>
    <row r="122" spans="1:7" ht="12.75">
      <c r="A122" s="409"/>
      <c r="B122" s="410"/>
      <c r="C122" s="411"/>
      <c r="D122" s="272"/>
      <c r="E122" s="272"/>
      <c r="F122" s="272"/>
      <c r="G122" s="57"/>
    </row>
    <row r="123" spans="1:7" ht="12.75">
      <c r="A123" s="403" t="s">
        <v>404</v>
      </c>
      <c r="B123" s="404"/>
      <c r="C123" s="405"/>
      <c r="D123" s="273">
        <f>SUM(D117:D122)</f>
        <v>129576</v>
      </c>
      <c r="E123" s="274">
        <f>SUM(E117:E122)</f>
        <v>0</v>
      </c>
      <c r="F123" s="273">
        <f>SUM(F117:F122)</f>
        <v>0</v>
      </c>
      <c r="G123" s="273">
        <f>SUM(G117:G122)</f>
        <v>129576</v>
      </c>
    </row>
    <row r="124" spans="1:7" ht="12.75">
      <c r="A124" s="380"/>
      <c r="B124" s="381"/>
      <c r="C124" s="382"/>
      <c r="D124" s="1"/>
      <c r="E124" s="1"/>
      <c r="F124" s="1"/>
      <c r="G124" s="1"/>
    </row>
    <row r="125" spans="1:7" ht="12.75">
      <c r="A125" s="403" t="s">
        <v>405</v>
      </c>
      <c r="B125" s="404"/>
      <c r="C125" s="405"/>
      <c r="D125" s="173">
        <v>2017</v>
      </c>
      <c r="E125" s="173">
        <v>2018</v>
      </c>
      <c r="F125" s="173">
        <v>2019</v>
      </c>
      <c r="G125" s="173" t="s">
        <v>305</v>
      </c>
    </row>
    <row r="126" spans="1:7" ht="12.75">
      <c r="A126" s="372" t="s">
        <v>407</v>
      </c>
      <c r="B126" s="373"/>
      <c r="C126" s="374"/>
      <c r="D126" s="275">
        <v>0</v>
      </c>
      <c r="E126" s="275">
        <v>0</v>
      </c>
      <c r="F126" s="275">
        <v>0</v>
      </c>
      <c r="G126" s="271">
        <f>SUM(D126:F126)</f>
        <v>0</v>
      </c>
    </row>
    <row r="127" spans="1:7" ht="12.75">
      <c r="A127" s="372" t="s">
        <v>408</v>
      </c>
      <c r="B127" s="373"/>
      <c r="C127" s="374"/>
      <c r="D127" s="275">
        <v>118701</v>
      </c>
      <c r="E127" s="275">
        <v>0</v>
      </c>
      <c r="F127" s="275">
        <v>0</v>
      </c>
      <c r="G127" s="271">
        <f>SUM(D127:F127)</f>
        <v>118701</v>
      </c>
    </row>
    <row r="128" spans="1:7" ht="12.75">
      <c r="A128" s="372" t="s">
        <v>409</v>
      </c>
      <c r="B128" s="373"/>
      <c r="C128" s="374"/>
      <c r="D128" s="275">
        <v>10875</v>
      </c>
      <c r="E128" s="275">
        <v>0</v>
      </c>
      <c r="F128" s="275">
        <v>0</v>
      </c>
      <c r="G128" s="271">
        <f>SUM(D128:F128)</f>
        <v>10875</v>
      </c>
    </row>
    <row r="129" spans="1:7" ht="12.75">
      <c r="A129" s="372" t="s">
        <v>410</v>
      </c>
      <c r="B129" s="373"/>
      <c r="C129" s="374"/>
      <c r="D129" s="275">
        <v>0</v>
      </c>
      <c r="E129" s="275">
        <v>0</v>
      </c>
      <c r="F129" s="275">
        <v>0</v>
      </c>
      <c r="G129" s="271">
        <f>SUM(D129:F129)</f>
        <v>0</v>
      </c>
    </row>
    <row r="130" spans="1:7" ht="12.75">
      <c r="A130" s="380"/>
      <c r="B130" s="381"/>
      <c r="C130" s="382"/>
      <c r="D130" s="276"/>
      <c r="E130" s="276"/>
      <c r="F130" s="276"/>
      <c r="G130" s="271"/>
    </row>
    <row r="131" spans="1:7" ht="12.75">
      <c r="A131" s="377" t="s">
        <v>411</v>
      </c>
      <c r="B131" s="377"/>
      <c r="C131" s="377"/>
      <c r="D131" s="273">
        <f>SUM(D126:D129)</f>
        <v>129576</v>
      </c>
      <c r="E131" s="274">
        <f>SUM(E126:E129)</f>
        <v>0</v>
      </c>
      <c r="F131" s="273">
        <f>SUM(F126:F129)</f>
        <v>0</v>
      </c>
      <c r="G131" s="273">
        <f>SUM(G126:G129)</f>
        <v>129576</v>
      </c>
    </row>
    <row r="132" spans="1:7" ht="12.75">
      <c r="A132" s="383" t="s">
        <v>458</v>
      </c>
      <c r="B132" s="383"/>
      <c r="C132" s="383"/>
      <c r="D132" s="383"/>
      <c r="E132" s="383"/>
      <c r="F132" s="383"/>
      <c r="G132" s="383"/>
    </row>
    <row r="135" spans="1:8" ht="12.75">
      <c r="A135" s="362" t="s">
        <v>387</v>
      </c>
      <c r="B135" s="362"/>
      <c r="C135" s="362"/>
      <c r="D135" s="363" t="s">
        <v>433</v>
      </c>
      <c r="E135" s="364"/>
      <c r="F135" s="364"/>
      <c r="G135" s="365"/>
      <c r="H135" s="43"/>
    </row>
    <row r="136" spans="1:8" ht="12.75">
      <c r="A136" s="366" t="s">
        <v>389</v>
      </c>
      <c r="B136" s="366"/>
      <c r="C136" s="366"/>
      <c r="D136" s="367" t="s">
        <v>434</v>
      </c>
      <c r="E136" s="367"/>
      <c r="F136" s="367"/>
      <c r="G136" s="367"/>
      <c r="H136" s="43"/>
    </row>
    <row r="137" spans="1:8" ht="12.75">
      <c r="A137" s="412" t="s">
        <v>391</v>
      </c>
      <c r="B137" s="412"/>
      <c r="C137" s="412"/>
      <c r="D137" s="369" t="s">
        <v>435</v>
      </c>
      <c r="E137" s="370"/>
      <c r="F137" s="370"/>
      <c r="G137" s="371"/>
      <c r="H137" s="43"/>
    </row>
    <row r="138" spans="1:8" ht="12.75">
      <c r="A138" s="389" t="s">
        <v>393</v>
      </c>
      <c r="B138" s="413"/>
      <c r="C138" s="414"/>
      <c r="D138" s="388" t="s">
        <v>432</v>
      </c>
      <c r="E138" s="413"/>
      <c r="F138" s="413"/>
      <c r="G138" s="414"/>
      <c r="H138" s="43"/>
    </row>
    <row r="139" spans="1:8" ht="12.75">
      <c r="A139" s="389" t="s">
        <v>395</v>
      </c>
      <c r="B139" s="413"/>
      <c r="C139" s="414"/>
      <c r="D139" s="388"/>
      <c r="E139" s="413"/>
      <c r="F139" s="413"/>
      <c r="G139" s="414"/>
      <c r="H139" s="43"/>
    </row>
    <row r="140" spans="1:8" ht="12.75">
      <c r="A140" s="390" t="s">
        <v>436</v>
      </c>
      <c r="B140" s="391"/>
      <c r="C140" s="391"/>
      <c r="D140" s="391"/>
      <c r="E140" s="391"/>
      <c r="F140" s="391"/>
      <c r="G140" s="391"/>
      <c r="H140" s="391"/>
    </row>
    <row r="141" spans="1:8" ht="12.75">
      <c r="A141" s="377" t="s">
        <v>398</v>
      </c>
      <c r="B141" s="377"/>
      <c r="C141" s="377"/>
      <c r="D141" s="173">
        <v>2017</v>
      </c>
      <c r="E141" s="173">
        <v>2018</v>
      </c>
      <c r="F141" s="173">
        <v>2019</v>
      </c>
      <c r="G141" s="173" t="s">
        <v>305</v>
      </c>
      <c r="H141" s="43"/>
    </row>
    <row r="142" spans="1:8" ht="12.75">
      <c r="A142" s="378" t="s">
        <v>399</v>
      </c>
      <c r="B142" s="378"/>
      <c r="C142" s="378"/>
      <c r="D142" s="270">
        <v>0</v>
      </c>
      <c r="E142" s="270">
        <v>0</v>
      </c>
      <c r="F142" s="270">
        <v>0</v>
      </c>
      <c r="G142" s="271">
        <f>SUM(D142:F142)</f>
        <v>0</v>
      </c>
      <c r="H142" s="43"/>
    </row>
    <row r="143" spans="1:8" ht="12.75">
      <c r="A143" s="378" t="s">
        <v>400</v>
      </c>
      <c r="B143" s="378"/>
      <c r="C143" s="378"/>
      <c r="D143" s="270">
        <v>0</v>
      </c>
      <c r="E143" s="270">
        <v>0</v>
      </c>
      <c r="F143" s="270">
        <v>0</v>
      </c>
      <c r="G143" s="271">
        <f>SUM(D143:F143)</f>
        <v>0</v>
      </c>
      <c r="H143" s="43"/>
    </row>
    <row r="144" spans="1:8" ht="12.75">
      <c r="A144" s="378" t="s">
        <v>401</v>
      </c>
      <c r="B144" s="378"/>
      <c r="C144" s="378"/>
      <c r="D144" s="270">
        <v>21322.229</v>
      </c>
      <c r="E144" s="270">
        <v>0</v>
      </c>
      <c r="F144" s="270">
        <v>0</v>
      </c>
      <c r="G144" s="271">
        <f>SUM(D144:F144)</f>
        <v>21322.229</v>
      </c>
      <c r="H144" s="43"/>
    </row>
    <row r="145" spans="1:8" ht="12.75">
      <c r="A145" s="378" t="s">
        <v>402</v>
      </c>
      <c r="B145" s="378"/>
      <c r="C145" s="378"/>
      <c r="D145" s="270">
        <v>0</v>
      </c>
      <c r="E145" s="270">
        <v>0</v>
      </c>
      <c r="F145" s="270">
        <v>0</v>
      </c>
      <c r="G145" s="271">
        <f>SUM(D145:F145)</f>
        <v>0</v>
      </c>
      <c r="H145" s="43"/>
    </row>
    <row r="146" spans="1:8" ht="12.75">
      <c r="A146" s="378" t="s">
        <v>403</v>
      </c>
      <c r="B146" s="378"/>
      <c r="C146" s="378"/>
      <c r="D146" s="270">
        <v>0</v>
      </c>
      <c r="E146" s="270">
        <v>0</v>
      </c>
      <c r="F146" s="270">
        <v>0</v>
      </c>
      <c r="G146" s="271">
        <f>SUM(D146:F146)</f>
        <v>0</v>
      </c>
      <c r="H146" s="43"/>
    </row>
    <row r="147" spans="1:8" ht="12.75">
      <c r="A147" s="379"/>
      <c r="B147" s="379"/>
      <c r="C147" s="379"/>
      <c r="D147" s="272"/>
      <c r="E147" s="272"/>
      <c r="F147" s="272"/>
      <c r="G147" s="57"/>
      <c r="H147" s="43"/>
    </row>
    <row r="148" spans="1:8" ht="12.75">
      <c r="A148" s="377" t="s">
        <v>404</v>
      </c>
      <c r="B148" s="377"/>
      <c r="C148" s="377"/>
      <c r="D148" s="273">
        <f>SUM(D142:D147)</f>
        <v>21322.229</v>
      </c>
      <c r="E148" s="274">
        <f>SUM(E142:E147)</f>
        <v>0</v>
      </c>
      <c r="F148" s="273">
        <f>SUM(F142:F147)</f>
        <v>0</v>
      </c>
      <c r="G148" s="273">
        <f>SUM(G142:G147)</f>
        <v>21322.229</v>
      </c>
      <c r="H148" s="43"/>
    </row>
    <row r="149" spans="1:8" ht="12.75">
      <c r="A149" s="415"/>
      <c r="B149" s="416"/>
      <c r="C149" s="417"/>
      <c r="D149" s="40"/>
      <c r="E149" s="40"/>
      <c r="F149" s="40"/>
      <c r="G149" s="40"/>
      <c r="H149" s="43"/>
    </row>
    <row r="150" spans="1:8" ht="12.75">
      <c r="A150" s="377" t="s">
        <v>405</v>
      </c>
      <c r="B150" s="377"/>
      <c r="C150" s="377"/>
      <c r="D150" s="173">
        <v>2017</v>
      </c>
      <c r="E150" s="173">
        <v>2018</v>
      </c>
      <c r="F150" s="173">
        <v>2019</v>
      </c>
      <c r="G150" s="173" t="s">
        <v>305</v>
      </c>
      <c r="H150" s="43"/>
    </row>
    <row r="151" spans="1:8" ht="12.75">
      <c r="A151" s="412" t="s">
        <v>407</v>
      </c>
      <c r="B151" s="412"/>
      <c r="C151" s="412"/>
      <c r="D151" s="289">
        <v>0</v>
      </c>
      <c r="E151" s="289">
        <v>0</v>
      </c>
      <c r="F151" s="289">
        <v>0</v>
      </c>
      <c r="G151" s="271">
        <f>SUM(D151:F151)</f>
        <v>0</v>
      </c>
      <c r="H151" s="43"/>
    </row>
    <row r="152" spans="1:8" ht="12.75">
      <c r="A152" s="412" t="s">
        <v>408</v>
      </c>
      <c r="B152" s="412"/>
      <c r="C152" s="412"/>
      <c r="D152" s="289">
        <v>18338.029</v>
      </c>
      <c r="E152" s="289">
        <v>0</v>
      </c>
      <c r="F152" s="289">
        <v>0</v>
      </c>
      <c r="G152" s="271">
        <f>SUM(D152:F152)</f>
        <v>18338.029</v>
      </c>
      <c r="H152" s="43"/>
    </row>
    <row r="153" spans="1:8" ht="12.75">
      <c r="A153" s="412" t="s">
        <v>409</v>
      </c>
      <c r="B153" s="412"/>
      <c r="C153" s="412"/>
      <c r="D153" s="289">
        <v>2984.2</v>
      </c>
      <c r="E153" s="289">
        <v>0</v>
      </c>
      <c r="F153" s="289">
        <v>0</v>
      </c>
      <c r="G153" s="271">
        <f>SUM(D153:F153)</f>
        <v>2984.2</v>
      </c>
      <c r="H153" s="43"/>
    </row>
    <row r="154" spans="1:8" ht="12.75">
      <c r="A154" s="412" t="s">
        <v>410</v>
      </c>
      <c r="B154" s="412"/>
      <c r="C154" s="412"/>
      <c r="D154" s="289">
        <v>0</v>
      </c>
      <c r="E154" s="289">
        <v>0</v>
      </c>
      <c r="F154" s="289">
        <v>0</v>
      </c>
      <c r="G154" s="271">
        <f>SUM(D154:F154)</f>
        <v>0</v>
      </c>
      <c r="H154" s="43"/>
    </row>
    <row r="155" spans="1:8" ht="12.75">
      <c r="A155" s="415"/>
      <c r="B155" s="416"/>
      <c r="C155" s="417"/>
      <c r="D155" s="290"/>
      <c r="E155" s="290"/>
      <c r="F155" s="290"/>
      <c r="G155" s="271"/>
      <c r="H155" s="43"/>
    </row>
    <row r="156" spans="1:8" ht="12.75">
      <c r="A156" s="377" t="s">
        <v>411</v>
      </c>
      <c r="B156" s="377"/>
      <c r="C156" s="377"/>
      <c r="D156" s="273">
        <f>SUM(D151:D154)</f>
        <v>21322.229</v>
      </c>
      <c r="E156" s="274">
        <f>SUM(E151:E154)</f>
        <v>0</v>
      </c>
      <c r="F156" s="273">
        <f>SUM(F151:F154)</f>
        <v>0</v>
      </c>
      <c r="G156" s="273">
        <f>SUM(G151:G154)</f>
        <v>21322.229</v>
      </c>
      <c r="H156" s="43"/>
    </row>
    <row r="157" spans="1:8" ht="12.75">
      <c r="A157" s="383" t="s">
        <v>458</v>
      </c>
      <c r="B157" s="383"/>
      <c r="C157" s="383"/>
      <c r="D157" s="383"/>
      <c r="E157" s="383"/>
      <c r="F157" s="383"/>
      <c r="G157" s="383"/>
      <c r="H157" s="43"/>
    </row>
    <row r="160" spans="1:8" ht="12.75">
      <c r="A160" s="362" t="s">
        <v>387</v>
      </c>
      <c r="B160" s="362"/>
      <c r="C160" s="362"/>
      <c r="D160" s="363" t="s">
        <v>437</v>
      </c>
      <c r="E160" s="364"/>
      <c r="F160" s="364"/>
      <c r="G160" s="365"/>
      <c r="H160" s="43"/>
    </row>
    <row r="161" spans="1:8" ht="12.75">
      <c r="A161" s="366" t="s">
        <v>389</v>
      </c>
      <c r="B161" s="366"/>
      <c r="C161" s="366"/>
      <c r="D161" s="367" t="s">
        <v>438</v>
      </c>
      <c r="E161" s="367"/>
      <c r="F161" s="367"/>
      <c r="G161" s="367"/>
      <c r="H161" s="43"/>
    </row>
    <row r="162" spans="1:8" ht="12.75">
      <c r="A162" s="412" t="s">
        <v>391</v>
      </c>
      <c r="B162" s="412"/>
      <c r="C162" s="412"/>
      <c r="D162" s="369" t="s">
        <v>439</v>
      </c>
      <c r="E162" s="370"/>
      <c r="F162" s="370"/>
      <c r="G162" s="371"/>
      <c r="H162" s="43"/>
    </row>
    <row r="163" spans="1:8" ht="12.75">
      <c r="A163" s="389" t="s">
        <v>393</v>
      </c>
      <c r="B163" s="413"/>
      <c r="C163" s="414"/>
      <c r="D163" s="388" t="s">
        <v>432</v>
      </c>
      <c r="E163" s="413"/>
      <c r="F163" s="413"/>
      <c r="G163" s="414"/>
      <c r="H163" s="43"/>
    </row>
    <row r="164" spans="1:8" ht="12.75">
      <c r="A164" s="389" t="s">
        <v>395</v>
      </c>
      <c r="B164" s="413"/>
      <c r="C164" s="414"/>
      <c r="D164" s="388"/>
      <c r="E164" s="413"/>
      <c r="F164" s="413"/>
      <c r="G164" s="414"/>
      <c r="H164" s="43"/>
    </row>
    <row r="165" spans="1:8" ht="12.75">
      <c r="A165" s="390" t="s">
        <v>436</v>
      </c>
      <c r="B165" s="391"/>
      <c r="C165" s="391"/>
      <c r="D165" s="391"/>
      <c r="E165" s="391"/>
      <c r="F165" s="391"/>
      <c r="G165" s="391"/>
      <c r="H165" s="391"/>
    </row>
    <row r="166" spans="1:8" ht="12.75">
      <c r="A166" s="377" t="s">
        <v>398</v>
      </c>
      <c r="B166" s="377"/>
      <c r="C166" s="377"/>
      <c r="D166" s="173">
        <v>2017</v>
      </c>
      <c r="E166" s="173">
        <v>2018</v>
      </c>
      <c r="F166" s="173">
        <v>2019</v>
      </c>
      <c r="G166" s="173" t="s">
        <v>305</v>
      </c>
      <c r="H166" s="43"/>
    </row>
    <row r="167" spans="1:8" ht="12.75">
      <c r="A167" s="378" t="s">
        <v>399</v>
      </c>
      <c r="B167" s="378"/>
      <c r="C167" s="378"/>
      <c r="D167" s="270">
        <v>0</v>
      </c>
      <c r="E167" s="270">
        <v>0</v>
      </c>
      <c r="F167" s="270">
        <v>0</v>
      </c>
      <c r="G167" s="271">
        <f>SUM(D167:F167)</f>
        <v>0</v>
      </c>
      <c r="H167" s="43"/>
    </row>
    <row r="168" spans="1:8" ht="12.75">
      <c r="A168" s="378" t="s">
        <v>400</v>
      </c>
      <c r="B168" s="378"/>
      <c r="C168" s="378"/>
      <c r="D168" s="270">
        <v>0</v>
      </c>
      <c r="E168" s="270">
        <v>0</v>
      </c>
      <c r="F168" s="270">
        <v>0</v>
      </c>
      <c r="G168" s="271">
        <f>SUM(D168:F168)</f>
        <v>0</v>
      </c>
      <c r="H168" s="43"/>
    </row>
    <row r="169" spans="1:8" ht="12.75">
      <c r="A169" s="378" t="s">
        <v>401</v>
      </c>
      <c r="B169" s="378"/>
      <c r="C169" s="378"/>
      <c r="D169" s="270">
        <v>60000</v>
      </c>
      <c r="E169" s="270">
        <v>0</v>
      </c>
      <c r="F169" s="270">
        <v>0</v>
      </c>
      <c r="G169" s="271">
        <f>SUM(D169:F169)</f>
        <v>60000</v>
      </c>
      <c r="H169" s="43"/>
    </row>
    <row r="170" spans="1:8" ht="12.75">
      <c r="A170" s="378" t="s">
        <v>402</v>
      </c>
      <c r="B170" s="378"/>
      <c r="C170" s="378"/>
      <c r="D170" s="270">
        <v>0</v>
      </c>
      <c r="E170" s="270">
        <v>0</v>
      </c>
      <c r="F170" s="270">
        <v>0</v>
      </c>
      <c r="G170" s="271">
        <f>SUM(D170:F170)</f>
        <v>0</v>
      </c>
      <c r="H170" s="43"/>
    </row>
    <row r="171" spans="1:8" ht="12.75">
      <c r="A171" s="378" t="s">
        <v>403</v>
      </c>
      <c r="B171" s="378"/>
      <c r="C171" s="378"/>
      <c r="D171" s="270">
        <v>0</v>
      </c>
      <c r="E171" s="270">
        <v>0</v>
      </c>
      <c r="F171" s="270">
        <v>0</v>
      </c>
      <c r="G171" s="271">
        <f>SUM(D171:F171)</f>
        <v>0</v>
      </c>
      <c r="H171" s="43"/>
    </row>
    <row r="172" spans="1:8" ht="12.75">
      <c r="A172" s="379"/>
      <c r="B172" s="379"/>
      <c r="C172" s="379"/>
      <c r="D172" s="272"/>
      <c r="E172" s="272"/>
      <c r="F172" s="272"/>
      <c r="G172" s="57"/>
      <c r="H172" s="43"/>
    </row>
    <row r="173" spans="1:8" ht="12.75">
      <c r="A173" s="377" t="s">
        <v>404</v>
      </c>
      <c r="B173" s="377"/>
      <c r="C173" s="377"/>
      <c r="D173" s="273">
        <f>SUM(D167:D172)</f>
        <v>60000</v>
      </c>
      <c r="E173" s="274">
        <f>SUM(E167:E172)</f>
        <v>0</v>
      </c>
      <c r="F173" s="273">
        <f>SUM(F167:F172)</f>
        <v>0</v>
      </c>
      <c r="G173" s="273">
        <f>SUM(G167:G172)</f>
        <v>60000</v>
      </c>
      <c r="H173" s="43"/>
    </row>
    <row r="174" spans="1:8" ht="12.75">
      <c r="A174" s="415"/>
      <c r="B174" s="416"/>
      <c r="C174" s="417"/>
      <c r="D174" s="40"/>
      <c r="E174" s="40"/>
      <c r="F174" s="40"/>
      <c r="G174" s="40"/>
      <c r="H174" s="43"/>
    </row>
    <row r="175" spans="1:8" ht="12.75">
      <c r="A175" s="377" t="s">
        <v>405</v>
      </c>
      <c r="B175" s="377"/>
      <c r="C175" s="377"/>
      <c r="D175" s="173">
        <v>2017</v>
      </c>
      <c r="E175" s="173">
        <v>2018</v>
      </c>
      <c r="F175" s="173">
        <v>2019</v>
      </c>
      <c r="G175" s="173" t="s">
        <v>305</v>
      </c>
      <c r="H175" s="43"/>
    </row>
    <row r="176" spans="1:8" ht="12.75">
      <c r="A176" s="412" t="s">
        <v>407</v>
      </c>
      <c r="B176" s="412"/>
      <c r="C176" s="412"/>
      <c r="D176" s="289">
        <v>0</v>
      </c>
      <c r="E176" s="289">
        <v>0</v>
      </c>
      <c r="F176" s="289">
        <v>0</v>
      </c>
      <c r="G176" s="271">
        <f>SUM(D176:F176)</f>
        <v>0</v>
      </c>
      <c r="H176" s="43"/>
    </row>
    <row r="177" spans="1:8" ht="12.75">
      <c r="A177" s="412" t="s">
        <v>408</v>
      </c>
      <c r="B177" s="412"/>
      <c r="C177" s="412"/>
      <c r="D177" s="289">
        <v>51920.84</v>
      </c>
      <c r="E177" s="289">
        <v>0</v>
      </c>
      <c r="F177" s="289">
        <v>0</v>
      </c>
      <c r="G177" s="271">
        <f>SUM(D177:F177)</f>
        <v>51920.84</v>
      </c>
      <c r="H177" s="43"/>
    </row>
    <row r="178" spans="1:8" ht="12.75">
      <c r="A178" s="412" t="s">
        <v>409</v>
      </c>
      <c r="B178" s="412"/>
      <c r="C178" s="412"/>
      <c r="D178" s="289">
        <v>8079.16</v>
      </c>
      <c r="E178" s="289">
        <v>0</v>
      </c>
      <c r="F178" s="289">
        <v>0</v>
      </c>
      <c r="G178" s="271">
        <f>SUM(D178:F178)</f>
        <v>8079.16</v>
      </c>
      <c r="H178" s="43"/>
    </row>
    <row r="179" spans="1:8" ht="12.75">
      <c r="A179" s="412" t="s">
        <v>410</v>
      </c>
      <c r="B179" s="412"/>
      <c r="C179" s="412"/>
      <c r="D179" s="289">
        <v>0</v>
      </c>
      <c r="E179" s="289">
        <v>0</v>
      </c>
      <c r="F179" s="289">
        <v>0</v>
      </c>
      <c r="G179" s="271">
        <f>SUM(D179:F179)</f>
        <v>0</v>
      </c>
      <c r="H179" s="43"/>
    </row>
    <row r="180" spans="1:8" ht="12.75">
      <c r="A180" s="415"/>
      <c r="B180" s="416"/>
      <c r="C180" s="417"/>
      <c r="D180" s="290"/>
      <c r="E180" s="290"/>
      <c r="F180" s="290"/>
      <c r="G180" s="271"/>
      <c r="H180" s="43"/>
    </row>
    <row r="181" spans="1:8" ht="12.75">
      <c r="A181" s="377" t="s">
        <v>411</v>
      </c>
      <c r="B181" s="377"/>
      <c r="C181" s="377"/>
      <c r="D181" s="273">
        <f>SUM(D176:D179)</f>
        <v>60000</v>
      </c>
      <c r="E181" s="274">
        <f>SUM(E176:E179)</f>
        <v>0</v>
      </c>
      <c r="F181" s="273">
        <f>SUM(F176:F179)</f>
        <v>0</v>
      </c>
      <c r="G181" s="273">
        <f>SUM(G176:G179)</f>
        <v>60000</v>
      </c>
      <c r="H181" s="43"/>
    </row>
    <row r="182" spans="1:8" ht="12.75">
      <c r="A182" s="383" t="s">
        <v>458</v>
      </c>
      <c r="B182" s="383"/>
      <c r="C182" s="383"/>
      <c r="D182" s="383"/>
      <c r="E182" s="383"/>
      <c r="F182" s="383"/>
      <c r="G182" s="383"/>
      <c r="H182" s="43"/>
    </row>
    <row r="185" spans="1:8" ht="12.75">
      <c r="A185" s="362" t="s">
        <v>387</v>
      </c>
      <c r="B185" s="362"/>
      <c r="C185" s="362"/>
      <c r="D185" s="363" t="s">
        <v>440</v>
      </c>
      <c r="E185" s="364"/>
      <c r="F185" s="364"/>
      <c r="G185" s="365"/>
      <c r="H185" s="43"/>
    </row>
    <row r="186" spans="1:8" ht="12.75">
      <c r="A186" s="366" t="s">
        <v>389</v>
      </c>
      <c r="B186" s="366"/>
      <c r="C186" s="366"/>
      <c r="D186" s="367" t="s">
        <v>441</v>
      </c>
      <c r="E186" s="367"/>
      <c r="F186" s="367"/>
      <c r="G186" s="367"/>
      <c r="H186" s="43"/>
    </row>
    <row r="187" spans="1:8" ht="12.75">
      <c r="A187" s="412" t="s">
        <v>391</v>
      </c>
      <c r="B187" s="412"/>
      <c r="C187" s="412"/>
      <c r="D187" s="369" t="s">
        <v>442</v>
      </c>
      <c r="E187" s="370"/>
      <c r="F187" s="370"/>
      <c r="G187" s="371"/>
      <c r="H187" s="43"/>
    </row>
    <row r="188" spans="1:8" ht="12.75">
      <c r="A188" s="389" t="s">
        <v>393</v>
      </c>
      <c r="B188" s="413"/>
      <c r="C188" s="414"/>
      <c r="D188" s="388" t="s">
        <v>432</v>
      </c>
      <c r="E188" s="413"/>
      <c r="F188" s="413"/>
      <c r="G188" s="414"/>
      <c r="H188" s="43"/>
    </row>
    <row r="189" spans="1:8" ht="12.75">
      <c r="A189" s="389" t="s">
        <v>395</v>
      </c>
      <c r="B189" s="413"/>
      <c r="C189" s="414"/>
      <c r="D189" s="388"/>
      <c r="E189" s="413"/>
      <c r="F189" s="413"/>
      <c r="G189" s="414"/>
      <c r="H189" s="43"/>
    </row>
    <row r="190" spans="1:8" ht="12.75">
      <c r="A190" s="390" t="s">
        <v>436</v>
      </c>
      <c r="B190" s="391"/>
      <c r="C190" s="391"/>
      <c r="D190" s="391"/>
      <c r="E190" s="391"/>
      <c r="F190" s="391"/>
      <c r="G190" s="391"/>
      <c r="H190" s="391"/>
    </row>
    <row r="191" spans="1:8" ht="12.75">
      <c r="A191" s="377" t="s">
        <v>398</v>
      </c>
      <c r="B191" s="377"/>
      <c r="C191" s="377"/>
      <c r="D191" s="173">
        <v>2017</v>
      </c>
      <c r="E191" s="173">
        <v>2018</v>
      </c>
      <c r="F191" s="173">
        <v>2019</v>
      </c>
      <c r="G191" s="173" t="s">
        <v>305</v>
      </c>
      <c r="H191" s="43"/>
    </row>
    <row r="192" spans="1:8" ht="12.75">
      <c r="A192" s="378" t="s">
        <v>399</v>
      </c>
      <c r="B192" s="378"/>
      <c r="C192" s="378"/>
      <c r="D192" s="270">
        <v>0</v>
      </c>
      <c r="E192" s="270">
        <v>0</v>
      </c>
      <c r="F192" s="270">
        <v>0</v>
      </c>
      <c r="G192" s="271">
        <f>SUM(D192:F192)</f>
        <v>0</v>
      </c>
      <c r="H192" s="43"/>
    </row>
    <row r="193" spans="1:8" ht="12.75">
      <c r="A193" s="378" t="s">
        <v>400</v>
      </c>
      <c r="B193" s="378"/>
      <c r="C193" s="378"/>
      <c r="D193" s="270">
        <v>0</v>
      </c>
      <c r="E193" s="270">
        <v>0</v>
      </c>
      <c r="F193" s="270">
        <v>0</v>
      </c>
      <c r="G193" s="271">
        <f>SUM(D193:F193)</f>
        <v>0</v>
      </c>
      <c r="H193" s="43"/>
    </row>
    <row r="194" spans="1:8" ht="12.75">
      <c r="A194" s="378" t="s">
        <v>401</v>
      </c>
      <c r="B194" s="378"/>
      <c r="C194" s="378"/>
      <c r="D194" s="270">
        <v>495990.453</v>
      </c>
      <c r="E194" s="270">
        <v>0</v>
      </c>
      <c r="F194" s="270">
        <v>0</v>
      </c>
      <c r="G194" s="271">
        <f>SUM(D194:F194)</f>
        <v>495990.453</v>
      </c>
      <c r="H194" s="43"/>
    </row>
    <row r="195" spans="1:8" ht="12.75">
      <c r="A195" s="378" t="s">
        <v>402</v>
      </c>
      <c r="B195" s="378"/>
      <c r="C195" s="378"/>
      <c r="D195" s="270">
        <v>0</v>
      </c>
      <c r="E195" s="270">
        <v>0</v>
      </c>
      <c r="F195" s="270">
        <v>0</v>
      </c>
      <c r="G195" s="271">
        <f>SUM(D195:F195)</f>
        <v>0</v>
      </c>
      <c r="H195" s="43"/>
    </row>
    <row r="196" spans="1:8" ht="12.75">
      <c r="A196" s="378" t="s">
        <v>403</v>
      </c>
      <c r="B196" s="378"/>
      <c r="C196" s="378"/>
      <c r="D196" s="270">
        <v>0</v>
      </c>
      <c r="E196" s="270">
        <v>0</v>
      </c>
      <c r="F196" s="270">
        <v>0</v>
      </c>
      <c r="G196" s="271">
        <f>SUM(D196:F196)</f>
        <v>0</v>
      </c>
      <c r="H196" s="43"/>
    </row>
    <row r="197" spans="1:8" ht="12.75">
      <c r="A197" s="379"/>
      <c r="B197" s="379"/>
      <c r="C197" s="379"/>
      <c r="D197" s="272"/>
      <c r="E197" s="272"/>
      <c r="F197" s="272"/>
      <c r="G197" s="57"/>
      <c r="H197" s="43"/>
    </row>
    <row r="198" spans="1:8" ht="12.75">
      <c r="A198" s="377" t="s">
        <v>404</v>
      </c>
      <c r="B198" s="377"/>
      <c r="C198" s="377"/>
      <c r="D198" s="273">
        <f>SUM(D192:D197)</f>
        <v>495990.453</v>
      </c>
      <c r="E198" s="274">
        <f>SUM(E192:E197)</f>
        <v>0</v>
      </c>
      <c r="F198" s="273">
        <f>SUM(F192:F197)</f>
        <v>0</v>
      </c>
      <c r="G198" s="273">
        <f>SUM(G192:G197)</f>
        <v>495990.453</v>
      </c>
      <c r="H198" s="43"/>
    </row>
    <row r="199" spans="1:8" ht="12.75">
      <c r="A199" s="415"/>
      <c r="B199" s="416"/>
      <c r="C199" s="417"/>
      <c r="D199" s="40"/>
      <c r="E199" s="40"/>
      <c r="F199" s="40"/>
      <c r="G199" s="40"/>
      <c r="H199" s="43"/>
    </row>
    <row r="200" spans="1:8" ht="12.75">
      <c r="A200" s="377" t="s">
        <v>405</v>
      </c>
      <c r="B200" s="377"/>
      <c r="C200" s="377"/>
      <c r="D200" s="173">
        <v>2017</v>
      </c>
      <c r="E200" s="173">
        <v>2018</v>
      </c>
      <c r="F200" s="173">
        <v>2019</v>
      </c>
      <c r="G200" s="173" t="s">
        <v>305</v>
      </c>
      <c r="H200" s="43"/>
    </row>
    <row r="201" spans="1:8" ht="12.75">
      <c r="A201" s="412" t="s">
        <v>407</v>
      </c>
      <c r="B201" s="412"/>
      <c r="C201" s="412"/>
      <c r="D201" s="289">
        <v>0</v>
      </c>
      <c r="E201" s="289">
        <v>0</v>
      </c>
      <c r="F201" s="289">
        <v>0</v>
      </c>
      <c r="G201" s="271">
        <f>SUM(D201:F201)</f>
        <v>0</v>
      </c>
      <c r="H201" s="43"/>
    </row>
    <row r="202" spans="1:8" ht="12.75">
      <c r="A202" s="412" t="s">
        <v>408</v>
      </c>
      <c r="B202" s="412"/>
      <c r="C202" s="412"/>
      <c r="D202" s="289">
        <v>450590.454</v>
      </c>
      <c r="E202" s="289">
        <v>0</v>
      </c>
      <c r="F202" s="289">
        <v>0</v>
      </c>
      <c r="G202" s="271">
        <f>SUM(D202:F202)</f>
        <v>450590.454</v>
      </c>
      <c r="H202" s="43"/>
    </row>
    <row r="203" spans="1:8" ht="12.75">
      <c r="A203" s="412" t="s">
        <v>409</v>
      </c>
      <c r="B203" s="412"/>
      <c r="C203" s="412"/>
      <c r="D203" s="289">
        <v>45399.999</v>
      </c>
      <c r="E203" s="289">
        <v>0</v>
      </c>
      <c r="F203" s="289">
        <v>0</v>
      </c>
      <c r="G203" s="271">
        <f>SUM(D203:F203)</f>
        <v>45399.999</v>
      </c>
      <c r="H203" s="43"/>
    </row>
    <row r="204" spans="1:8" ht="12.75">
      <c r="A204" s="412" t="s">
        <v>410</v>
      </c>
      <c r="B204" s="412"/>
      <c r="C204" s="412"/>
      <c r="D204" s="289">
        <v>0</v>
      </c>
      <c r="E204" s="289">
        <v>0</v>
      </c>
      <c r="F204" s="289">
        <v>0</v>
      </c>
      <c r="G204" s="271">
        <f>SUM(D204:F204)</f>
        <v>0</v>
      </c>
      <c r="H204" s="43"/>
    </row>
    <row r="205" spans="1:8" ht="12.75">
      <c r="A205" s="415"/>
      <c r="B205" s="416"/>
      <c r="C205" s="417"/>
      <c r="D205" s="290"/>
      <c r="E205" s="290"/>
      <c r="F205" s="290"/>
      <c r="G205" s="271"/>
      <c r="H205" s="43"/>
    </row>
    <row r="206" spans="1:8" ht="12.75">
      <c r="A206" s="377" t="s">
        <v>411</v>
      </c>
      <c r="B206" s="377"/>
      <c r="C206" s="377"/>
      <c r="D206" s="273">
        <f>SUM(D201:D204)</f>
        <v>495990.45300000004</v>
      </c>
      <c r="E206" s="274">
        <f>SUM(E201:E204)</f>
        <v>0</v>
      </c>
      <c r="F206" s="273">
        <f>SUM(F201:F204)</f>
        <v>0</v>
      </c>
      <c r="G206" s="273">
        <f>SUM(G201:G204)</f>
        <v>495990.45300000004</v>
      </c>
      <c r="H206" s="43"/>
    </row>
    <row r="207" spans="1:8" ht="12.75">
      <c r="A207" s="383" t="s">
        <v>458</v>
      </c>
      <c r="B207" s="383"/>
      <c r="C207" s="383"/>
      <c r="D207" s="383"/>
      <c r="E207" s="383"/>
      <c r="F207" s="383"/>
      <c r="G207" s="383"/>
      <c r="H207" s="43"/>
    </row>
    <row r="210" spans="1:8" ht="12.75">
      <c r="A210" s="362" t="s">
        <v>387</v>
      </c>
      <c r="B210" s="362"/>
      <c r="C210" s="362"/>
      <c r="D210" s="363" t="s">
        <v>443</v>
      </c>
      <c r="E210" s="364"/>
      <c r="F210" s="364"/>
      <c r="G210" s="365"/>
      <c r="H210" s="43"/>
    </row>
    <row r="211" spans="1:8" ht="12.75">
      <c r="A211" s="366" t="s">
        <v>389</v>
      </c>
      <c r="B211" s="366"/>
      <c r="C211" s="366"/>
      <c r="D211" s="367" t="s">
        <v>444</v>
      </c>
      <c r="E211" s="367"/>
      <c r="F211" s="367"/>
      <c r="G211" s="367"/>
      <c r="H211" s="43"/>
    </row>
    <row r="212" spans="1:8" ht="12.75">
      <c r="A212" s="412" t="s">
        <v>391</v>
      </c>
      <c r="B212" s="412"/>
      <c r="C212" s="412"/>
      <c r="D212" s="369" t="s">
        <v>445</v>
      </c>
      <c r="E212" s="370"/>
      <c r="F212" s="370"/>
      <c r="G212" s="371"/>
      <c r="H212" s="43"/>
    </row>
    <row r="213" spans="1:8" ht="12.75">
      <c r="A213" s="389" t="s">
        <v>393</v>
      </c>
      <c r="B213" s="413"/>
      <c r="C213" s="414"/>
      <c r="D213" s="388" t="s">
        <v>432</v>
      </c>
      <c r="E213" s="413"/>
      <c r="F213" s="413"/>
      <c r="G213" s="414"/>
      <c r="H213" s="43"/>
    </row>
    <row r="214" spans="1:8" ht="12.75">
      <c r="A214" s="389" t="s">
        <v>395</v>
      </c>
      <c r="B214" s="413"/>
      <c r="C214" s="414"/>
      <c r="D214" s="388"/>
      <c r="E214" s="413"/>
      <c r="F214" s="413"/>
      <c r="G214" s="414"/>
      <c r="H214" s="43"/>
    </row>
    <row r="215" spans="1:8" ht="12.75">
      <c r="A215" s="418" t="s">
        <v>446</v>
      </c>
      <c r="B215" s="419"/>
      <c r="C215" s="419"/>
      <c r="D215" s="419"/>
      <c r="E215" s="419"/>
      <c r="F215" s="419"/>
      <c r="G215" s="419"/>
      <c r="H215" s="288"/>
    </row>
    <row r="216" spans="1:8" ht="12.75">
      <c r="A216" s="377" t="s">
        <v>398</v>
      </c>
      <c r="B216" s="377"/>
      <c r="C216" s="377"/>
      <c r="D216" s="173">
        <v>2017</v>
      </c>
      <c r="E216" s="173">
        <v>2018</v>
      </c>
      <c r="F216" s="173">
        <v>2019</v>
      </c>
      <c r="G216" s="173" t="s">
        <v>305</v>
      </c>
      <c r="H216" s="43"/>
    </row>
    <row r="217" spans="1:8" ht="12.75">
      <c r="A217" s="378" t="s">
        <v>399</v>
      </c>
      <c r="B217" s="378"/>
      <c r="C217" s="378"/>
      <c r="D217" s="270">
        <v>0</v>
      </c>
      <c r="E217" s="270">
        <v>0</v>
      </c>
      <c r="F217" s="270">
        <v>0</v>
      </c>
      <c r="G217" s="271">
        <f>SUM(D217:F217)</f>
        <v>0</v>
      </c>
      <c r="H217" s="43"/>
    </row>
    <row r="218" spans="1:8" ht="12.75">
      <c r="A218" s="378" t="s">
        <v>400</v>
      </c>
      <c r="B218" s="378"/>
      <c r="C218" s="378"/>
      <c r="D218" s="270">
        <v>0</v>
      </c>
      <c r="E218" s="270">
        <v>0</v>
      </c>
      <c r="F218" s="270">
        <v>0</v>
      </c>
      <c r="G218" s="271">
        <f>SUM(D218:F218)</f>
        <v>0</v>
      </c>
      <c r="H218" s="43"/>
    </row>
    <row r="219" spans="1:8" ht="12.75">
      <c r="A219" s="378" t="s">
        <v>401</v>
      </c>
      <c r="B219" s="378"/>
      <c r="C219" s="378"/>
      <c r="D219" s="270"/>
      <c r="E219" s="270">
        <v>0</v>
      </c>
      <c r="F219" s="270">
        <v>0</v>
      </c>
      <c r="G219" s="271">
        <f>SUM(D219:F219)</f>
        <v>0</v>
      </c>
      <c r="H219" s="43"/>
    </row>
    <row r="220" spans="1:8" ht="12.75">
      <c r="A220" s="378" t="s">
        <v>402</v>
      </c>
      <c r="B220" s="378"/>
      <c r="C220" s="378"/>
      <c r="D220" s="270">
        <v>0</v>
      </c>
      <c r="E220" s="270">
        <v>0</v>
      </c>
      <c r="F220" s="270">
        <v>0</v>
      </c>
      <c r="G220" s="271">
        <f>SUM(D220:F220)</f>
        <v>0</v>
      </c>
      <c r="H220" s="43"/>
    </row>
    <row r="221" spans="1:8" ht="12.75">
      <c r="A221" s="378" t="s">
        <v>403</v>
      </c>
      <c r="B221" s="378"/>
      <c r="C221" s="378"/>
      <c r="D221" s="270">
        <v>0</v>
      </c>
      <c r="E221" s="270">
        <v>0</v>
      </c>
      <c r="F221" s="270">
        <v>0</v>
      </c>
      <c r="G221" s="271">
        <f>SUM(D221:F221)</f>
        <v>0</v>
      </c>
      <c r="H221" s="43"/>
    </row>
    <row r="222" spans="1:8" ht="12.75">
      <c r="A222" s="379"/>
      <c r="B222" s="379"/>
      <c r="C222" s="379"/>
      <c r="D222" s="272"/>
      <c r="E222" s="272"/>
      <c r="F222" s="272"/>
      <c r="G222" s="57"/>
      <c r="H222" s="43"/>
    </row>
    <row r="223" spans="1:8" ht="12.75">
      <c r="A223" s="377" t="s">
        <v>404</v>
      </c>
      <c r="B223" s="377"/>
      <c r="C223" s="377"/>
      <c r="D223" s="273">
        <f>SUM(D217:D222)</f>
        <v>0</v>
      </c>
      <c r="E223" s="274">
        <f>SUM(E217:E222)</f>
        <v>0</v>
      </c>
      <c r="F223" s="273">
        <f>SUM(F217:F222)</f>
        <v>0</v>
      </c>
      <c r="G223" s="273">
        <f>SUM(G217:G222)</f>
        <v>0</v>
      </c>
      <c r="H223" s="43"/>
    </row>
    <row r="224" spans="1:8" ht="12.75">
      <c r="A224" s="415"/>
      <c r="B224" s="416"/>
      <c r="C224" s="417"/>
      <c r="D224" s="40"/>
      <c r="E224" s="40"/>
      <c r="F224" s="40"/>
      <c r="G224" s="40"/>
      <c r="H224" s="43"/>
    </row>
    <row r="225" spans="1:8" ht="12.75">
      <c r="A225" s="377" t="s">
        <v>405</v>
      </c>
      <c r="B225" s="377"/>
      <c r="C225" s="377"/>
      <c r="D225" s="173">
        <v>2017</v>
      </c>
      <c r="E225" s="173">
        <v>2018</v>
      </c>
      <c r="F225" s="173">
        <v>2019</v>
      </c>
      <c r="G225" s="173" t="s">
        <v>305</v>
      </c>
      <c r="H225" s="43"/>
    </row>
    <row r="226" spans="1:8" ht="12.75">
      <c r="A226" s="412" t="s">
        <v>407</v>
      </c>
      <c r="B226" s="412"/>
      <c r="C226" s="412"/>
      <c r="D226" s="289">
        <v>0</v>
      </c>
      <c r="E226" s="289">
        <v>0</v>
      </c>
      <c r="F226" s="289">
        <v>0</v>
      </c>
      <c r="G226" s="271">
        <f>SUM(D226:F226)</f>
        <v>0</v>
      </c>
      <c r="H226" s="43"/>
    </row>
    <row r="227" spans="1:8" ht="12.75">
      <c r="A227" s="412" t="s">
        <v>408</v>
      </c>
      <c r="B227" s="412"/>
      <c r="C227" s="412"/>
      <c r="D227" s="289">
        <v>89000</v>
      </c>
      <c r="E227" s="289">
        <v>0</v>
      </c>
      <c r="F227" s="289">
        <v>0</v>
      </c>
      <c r="G227" s="271">
        <f>SUM(D227:F227)</f>
        <v>89000</v>
      </c>
      <c r="H227" s="43"/>
    </row>
    <row r="228" spans="1:8" ht="12.75">
      <c r="A228" s="412" t="s">
        <v>409</v>
      </c>
      <c r="B228" s="412"/>
      <c r="C228" s="412"/>
      <c r="D228" s="289">
        <v>20633.08</v>
      </c>
      <c r="E228" s="289">
        <v>0</v>
      </c>
      <c r="F228" s="289">
        <v>0</v>
      </c>
      <c r="G228" s="271">
        <f>SUM(D228:F228)</f>
        <v>20633.08</v>
      </c>
      <c r="H228" s="43"/>
    </row>
    <row r="229" spans="1:8" ht="12.75">
      <c r="A229" s="412" t="s">
        <v>410</v>
      </c>
      <c r="B229" s="412"/>
      <c r="C229" s="412"/>
      <c r="D229" s="289">
        <v>0</v>
      </c>
      <c r="E229" s="289">
        <v>0</v>
      </c>
      <c r="F229" s="289">
        <v>0</v>
      </c>
      <c r="G229" s="271">
        <f>SUM(D229:F229)</f>
        <v>0</v>
      </c>
      <c r="H229" s="43"/>
    </row>
    <row r="230" spans="1:8" ht="12.75">
      <c r="A230" s="415"/>
      <c r="B230" s="416"/>
      <c r="C230" s="417"/>
      <c r="D230" s="290"/>
      <c r="E230" s="290"/>
      <c r="F230" s="290"/>
      <c r="G230" s="271"/>
      <c r="H230" s="43"/>
    </row>
    <row r="231" spans="1:8" ht="12.75">
      <c r="A231" s="377" t="s">
        <v>411</v>
      </c>
      <c r="B231" s="377"/>
      <c r="C231" s="377"/>
      <c r="D231" s="273">
        <f>SUM(D226:D229)</f>
        <v>109633.08</v>
      </c>
      <c r="E231" s="274">
        <f>SUM(E226:E229)</f>
        <v>0</v>
      </c>
      <c r="F231" s="273">
        <f>SUM(F226:F229)</f>
        <v>0</v>
      </c>
      <c r="G231" s="273">
        <f>SUM(G226:G229)</f>
        <v>109633.08</v>
      </c>
      <c r="H231" s="43"/>
    </row>
    <row r="232" spans="1:8" ht="12.75">
      <c r="A232" s="383" t="s">
        <v>458</v>
      </c>
      <c r="B232" s="383"/>
      <c r="C232" s="383"/>
      <c r="D232" s="383"/>
      <c r="E232" s="383"/>
      <c r="F232" s="383"/>
      <c r="G232" s="383"/>
      <c r="H232" s="43"/>
    </row>
    <row r="235" spans="1:7" ht="12.75">
      <c r="A235" s="362" t="s">
        <v>387</v>
      </c>
      <c r="B235" s="362"/>
      <c r="C235" s="362"/>
      <c r="D235" s="363" t="s">
        <v>447</v>
      </c>
      <c r="E235" s="364"/>
      <c r="F235" s="364"/>
      <c r="G235" s="365"/>
    </row>
    <row r="236" spans="1:7" ht="12.75">
      <c r="A236" s="366" t="s">
        <v>389</v>
      </c>
      <c r="B236" s="366"/>
      <c r="C236" s="366"/>
      <c r="D236" s="367" t="s">
        <v>448</v>
      </c>
      <c r="E236" s="367"/>
      <c r="F236" s="367"/>
      <c r="G236" s="367"/>
    </row>
    <row r="237" spans="1:7" ht="12.75">
      <c r="A237" s="412" t="s">
        <v>391</v>
      </c>
      <c r="B237" s="412"/>
      <c r="C237" s="412"/>
      <c r="D237" s="369" t="s">
        <v>449</v>
      </c>
      <c r="E237" s="370"/>
      <c r="F237" s="370"/>
      <c r="G237" s="371"/>
    </row>
    <row r="238" spans="1:7" ht="12.75">
      <c r="A238" s="389" t="s">
        <v>393</v>
      </c>
      <c r="B238" s="413"/>
      <c r="C238" s="414"/>
      <c r="D238" s="388" t="s">
        <v>432</v>
      </c>
      <c r="E238" s="413"/>
      <c r="F238" s="413"/>
      <c r="G238" s="414"/>
    </row>
    <row r="239" spans="1:7" ht="12.75">
      <c r="A239" s="389" t="s">
        <v>395</v>
      </c>
      <c r="B239" s="413"/>
      <c r="C239" s="414"/>
      <c r="D239" s="388"/>
      <c r="E239" s="413"/>
      <c r="F239" s="413"/>
      <c r="G239" s="414"/>
    </row>
    <row r="240" spans="1:7" ht="27.75" customHeight="1">
      <c r="A240" s="418" t="s">
        <v>436</v>
      </c>
      <c r="B240" s="419"/>
      <c r="C240" s="419"/>
      <c r="D240" s="419"/>
      <c r="E240" s="419"/>
      <c r="F240" s="419"/>
      <c r="G240" s="419"/>
    </row>
    <row r="241" spans="1:7" ht="12.75">
      <c r="A241" s="377" t="s">
        <v>398</v>
      </c>
      <c r="B241" s="377"/>
      <c r="C241" s="377"/>
      <c r="D241" s="173">
        <v>2017</v>
      </c>
      <c r="E241" s="173">
        <v>2018</v>
      </c>
      <c r="F241" s="173">
        <v>2019</v>
      </c>
      <c r="G241" s="173" t="s">
        <v>305</v>
      </c>
    </row>
    <row r="242" spans="1:7" ht="12.75">
      <c r="A242" s="378" t="s">
        <v>399</v>
      </c>
      <c r="B242" s="378"/>
      <c r="C242" s="378"/>
      <c r="D242" s="270">
        <v>0</v>
      </c>
      <c r="E242" s="270">
        <v>0</v>
      </c>
      <c r="F242" s="270">
        <v>0</v>
      </c>
      <c r="G242" s="271">
        <f>SUM(D242:F242)</f>
        <v>0</v>
      </c>
    </row>
    <row r="243" spans="1:7" ht="12.75">
      <c r="A243" s="378" t="s">
        <v>400</v>
      </c>
      <c r="B243" s="378"/>
      <c r="C243" s="378"/>
      <c r="D243" s="270">
        <v>0</v>
      </c>
      <c r="E243" s="270">
        <v>0</v>
      </c>
      <c r="F243" s="270">
        <v>0</v>
      </c>
      <c r="G243" s="271">
        <f>SUM(D243:F243)</f>
        <v>0</v>
      </c>
    </row>
    <row r="244" spans="1:7" ht="12.75">
      <c r="A244" s="378" t="s">
        <v>401</v>
      </c>
      <c r="B244" s="378"/>
      <c r="C244" s="378"/>
      <c r="D244" s="270">
        <v>389873.308</v>
      </c>
      <c r="E244" s="270">
        <v>0</v>
      </c>
      <c r="F244" s="270">
        <v>0</v>
      </c>
      <c r="G244" s="271">
        <f>SUM(D244:F244)</f>
        <v>389873.308</v>
      </c>
    </row>
    <row r="245" spans="1:7" ht="12.75">
      <c r="A245" s="378" t="s">
        <v>402</v>
      </c>
      <c r="B245" s="378"/>
      <c r="C245" s="378"/>
      <c r="D245" s="270">
        <v>0</v>
      </c>
      <c r="E245" s="270">
        <v>0</v>
      </c>
      <c r="F245" s="270">
        <v>0</v>
      </c>
      <c r="G245" s="271">
        <f>SUM(D245:F245)</f>
        <v>0</v>
      </c>
    </row>
    <row r="246" spans="1:7" ht="12.75">
      <c r="A246" s="378" t="s">
        <v>403</v>
      </c>
      <c r="B246" s="378"/>
      <c r="C246" s="378"/>
      <c r="D246" s="270">
        <v>0</v>
      </c>
      <c r="E246" s="270">
        <v>0</v>
      </c>
      <c r="F246" s="270">
        <v>0</v>
      </c>
      <c r="G246" s="271">
        <f>SUM(D246:F246)</f>
        <v>0</v>
      </c>
    </row>
    <row r="247" spans="1:7" ht="12.75">
      <c r="A247" s="379"/>
      <c r="B247" s="379"/>
      <c r="C247" s="379"/>
      <c r="D247" s="272"/>
      <c r="E247" s="272"/>
      <c r="F247" s="272"/>
      <c r="G247" s="57"/>
    </row>
    <row r="248" spans="1:7" ht="12.75">
      <c r="A248" s="377" t="s">
        <v>404</v>
      </c>
      <c r="B248" s="377"/>
      <c r="C248" s="377"/>
      <c r="D248" s="273">
        <f>SUM(D242:D247)</f>
        <v>389873.308</v>
      </c>
      <c r="E248" s="274">
        <f>SUM(E242:E247)</f>
        <v>0</v>
      </c>
      <c r="F248" s="273">
        <f>SUM(F242:F247)</f>
        <v>0</v>
      </c>
      <c r="G248" s="273">
        <f>SUM(G242:G247)</f>
        <v>389873.308</v>
      </c>
    </row>
    <row r="249" spans="1:7" ht="12.75">
      <c r="A249" s="415"/>
      <c r="B249" s="416"/>
      <c r="C249" s="417"/>
      <c r="D249" s="40"/>
      <c r="E249" s="40"/>
      <c r="F249" s="40"/>
      <c r="G249" s="40"/>
    </row>
    <row r="250" spans="1:7" ht="12.75">
      <c r="A250" s="377" t="s">
        <v>405</v>
      </c>
      <c r="B250" s="377"/>
      <c r="C250" s="377"/>
      <c r="D250" s="173">
        <v>2017</v>
      </c>
      <c r="E250" s="173">
        <v>2018</v>
      </c>
      <c r="F250" s="173">
        <v>2019</v>
      </c>
      <c r="G250" s="173" t="s">
        <v>305</v>
      </c>
    </row>
    <row r="251" spans="1:7" ht="12.75">
      <c r="A251" s="412" t="s">
        <v>407</v>
      </c>
      <c r="B251" s="412"/>
      <c r="C251" s="412"/>
      <c r="D251" s="289">
        <v>0</v>
      </c>
      <c r="E251" s="289">
        <v>0</v>
      </c>
      <c r="F251" s="289">
        <v>0</v>
      </c>
      <c r="G251" s="271">
        <f>SUM(D251:F251)</f>
        <v>0</v>
      </c>
    </row>
    <row r="252" spans="1:7" ht="12.75">
      <c r="A252" s="412" t="s">
        <v>408</v>
      </c>
      <c r="B252" s="412"/>
      <c r="C252" s="412"/>
      <c r="D252" s="289">
        <v>321973.308</v>
      </c>
      <c r="E252" s="289">
        <v>0</v>
      </c>
      <c r="F252" s="289">
        <v>0</v>
      </c>
      <c r="G252" s="271">
        <f>SUM(D252:F252)</f>
        <v>321973.308</v>
      </c>
    </row>
    <row r="253" spans="1:7" ht="12.75">
      <c r="A253" s="412" t="s">
        <v>409</v>
      </c>
      <c r="B253" s="412"/>
      <c r="C253" s="412"/>
      <c r="D253" s="289">
        <v>67900</v>
      </c>
      <c r="E253" s="289">
        <v>0</v>
      </c>
      <c r="F253" s="289">
        <v>0</v>
      </c>
      <c r="G253" s="271">
        <f>SUM(D253:F253)</f>
        <v>67900</v>
      </c>
    </row>
    <row r="254" spans="1:7" ht="12.75">
      <c r="A254" s="412" t="s">
        <v>410</v>
      </c>
      <c r="B254" s="412"/>
      <c r="C254" s="412"/>
      <c r="D254" s="289">
        <v>0</v>
      </c>
      <c r="E254" s="289">
        <v>0</v>
      </c>
      <c r="F254" s="289">
        <v>0</v>
      </c>
      <c r="G254" s="271">
        <f>SUM(D254:F254)</f>
        <v>0</v>
      </c>
    </row>
    <row r="255" spans="1:7" ht="12.75">
      <c r="A255" s="415"/>
      <c r="B255" s="416"/>
      <c r="C255" s="417"/>
      <c r="D255" s="290"/>
      <c r="E255" s="290"/>
      <c r="F255" s="290"/>
      <c r="G255" s="271"/>
    </row>
    <row r="256" spans="1:7" ht="12.75">
      <c r="A256" s="377" t="s">
        <v>411</v>
      </c>
      <c r="B256" s="377"/>
      <c r="C256" s="377"/>
      <c r="D256" s="273">
        <f>SUM(D251:D254)</f>
        <v>389873.308</v>
      </c>
      <c r="E256" s="274">
        <f>SUM(E251:E254)</f>
        <v>0</v>
      </c>
      <c r="F256" s="273">
        <f>SUM(F251:F254)</f>
        <v>0</v>
      </c>
      <c r="G256" s="273">
        <f>SUM(G251:G254)</f>
        <v>389873.308</v>
      </c>
    </row>
    <row r="257" spans="1:7" ht="12.75">
      <c r="A257" s="383" t="s">
        <v>458</v>
      </c>
      <c r="B257" s="383"/>
      <c r="C257" s="383"/>
      <c r="D257" s="383"/>
      <c r="E257" s="383"/>
      <c r="F257" s="383"/>
      <c r="G257" s="383"/>
    </row>
    <row r="260" spans="1:7" ht="12.75">
      <c r="A260" s="362" t="s">
        <v>387</v>
      </c>
      <c r="B260" s="362"/>
      <c r="C260" s="362"/>
      <c r="D260" s="363" t="s">
        <v>450</v>
      </c>
      <c r="E260" s="364"/>
      <c r="F260" s="364"/>
      <c r="G260" s="365"/>
    </row>
    <row r="261" spans="1:7" ht="12.75">
      <c r="A261" s="366" t="s">
        <v>389</v>
      </c>
      <c r="B261" s="366"/>
      <c r="C261" s="366"/>
      <c r="D261" s="367" t="s">
        <v>451</v>
      </c>
      <c r="E261" s="367"/>
      <c r="F261" s="367"/>
      <c r="G261" s="367"/>
    </row>
    <row r="262" spans="1:7" ht="12.75">
      <c r="A262" s="412" t="s">
        <v>391</v>
      </c>
      <c r="B262" s="412"/>
      <c r="C262" s="412"/>
      <c r="D262" s="369" t="s">
        <v>452</v>
      </c>
      <c r="E262" s="370"/>
      <c r="F262" s="370"/>
      <c r="G262" s="371"/>
    </row>
    <row r="263" spans="1:7" ht="12.75">
      <c r="A263" s="389" t="s">
        <v>393</v>
      </c>
      <c r="B263" s="413"/>
      <c r="C263" s="414"/>
      <c r="D263" s="388" t="s">
        <v>432</v>
      </c>
      <c r="E263" s="413"/>
      <c r="F263" s="413"/>
      <c r="G263" s="414"/>
    </row>
    <row r="264" spans="1:7" ht="12.75">
      <c r="A264" s="389" t="s">
        <v>395</v>
      </c>
      <c r="B264" s="413"/>
      <c r="C264" s="414"/>
      <c r="D264" s="388"/>
      <c r="E264" s="413"/>
      <c r="F264" s="413"/>
      <c r="G264" s="414"/>
    </row>
    <row r="265" spans="1:7" ht="27.75" customHeight="1">
      <c r="A265" s="418" t="s">
        <v>436</v>
      </c>
      <c r="B265" s="419"/>
      <c r="C265" s="419"/>
      <c r="D265" s="419"/>
      <c r="E265" s="419"/>
      <c r="F265" s="419"/>
      <c r="G265" s="419"/>
    </row>
    <row r="266" spans="1:7" ht="12.75">
      <c r="A266" s="377" t="s">
        <v>398</v>
      </c>
      <c r="B266" s="377"/>
      <c r="C266" s="377"/>
      <c r="D266" s="173">
        <v>2017</v>
      </c>
      <c r="E266" s="173">
        <v>2018</v>
      </c>
      <c r="F266" s="173">
        <v>2019</v>
      </c>
      <c r="G266" s="173" t="s">
        <v>305</v>
      </c>
    </row>
    <row r="267" spans="1:7" ht="12.75">
      <c r="A267" s="378" t="s">
        <v>399</v>
      </c>
      <c r="B267" s="378"/>
      <c r="C267" s="378"/>
      <c r="D267" s="270">
        <v>0</v>
      </c>
      <c r="E267" s="270">
        <v>0</v>
      </c>
      <c r="F267" s="270">
        <v>0</v>
      </c>
      <c r="G267" s="271">
        <f>SUM(D267:F267)</f>
        <v>0</v>
      </c>
    </row>
    <row r="268" spans="1:7" ht="12.75">
      <c r="A268" s="378" t="s">
        <v>400</v>
      </c>
      <c r="B268" s="378"/>
      <c r="C268" s="378"/>
      <c r="D268" s="270">
        <v>0</v>
      </c>
      <c r="E268" s="270">
        <v>0</v>
      </c>
      <c r="F268" s="270">
        <v>0</v>
      </c>
      <c r="G268" s="271">
        <f>SUM(D268:F268)</f>
        <v>0</v>
      </c>
    </row>
    <row r="269" spans="1:7" ht="12.75">
      <c r="A269" s="378" t="s">
        <v>401</v>
      </c>
      <c r="B269" s="378"/>
      <c r="C269" s="378"/>
      <c r="D269" s="270">
        <v>299728.756</v>
      </c>
      <c r="E269" s="270">
        <v>0</v>
      </c>
      <c r="F269" s="270">
        <v>0</v>
      </c>
      <c r="G269" s="271">
        <f>SUM(D269:F269)</f>
        <v>299728.756</v>
      </c>
    </row>
    <row r="270" spans="1:7" ht="12.75">
      <c r="A270" s="378" t="s">
        <v>402</v>
      </c>
      <c r="B270" s="378"/>
      <c r="C270" s="378"/>
      <c r="D270" s="270">
        <v>0</v>
      </c>
      <c r="E270" s="270">
        <v>0</v>
      </c>
      <c r="F270" s="270">
        <v>0</v>
      </c>
      <c r="G270" s="271">
        <f>SUM(D270:F270)</f>
        <v>0</v>
      </c>
    </row>
    <row r="271" spans="1:7" ht="12.75">
      <c r="A271" s="378" t="s">
        <v>403</v>
      </c>
      <c r="B271" s="378"/>
      <c r="C271" s="378"/>
      <c r="D271" s="270">
        <v>0</v>
      </c>
      <c r="E271" s="270">
        <v>0</v>
      </c>
      <c r="F271" s="270">
        <v>0</v>
      </c>
      <c r="G271" s="271">
        <f>SUM(D271:F271)</f>
        <v>0</v>
      </c>
    </row>
    <row r="272" spans="1:7" ht="12.75">
      <c r="A272" s="379"/>
      <c r="B272" s="379"/>
      <c r="C272" s="379"/>
      <c r="D272" s="272"/>
      <c r="E272" s="272"/>
      <c r="F272" s="272"/>
      <c r="G272" s="57"/>
    </row>
    <row r="273" spans="1:7" ht="12.75">
      <c r="A273" s="377" t="s">
        <v>404</v>
      </c>
      <c r="B273" s="377"/>
      <c r="C273" s="377"/>
      <c r="D273" s="273">
        <f>SUM(D267:D272)</f>
        <v>299728.756</v>
      </c>
      <c r="E273" s="274">
        <f>SUM(E267:E272)</f>
        <v>0</v>
      </c>
      <c r="F273" s="273">
        <f>SUM(F267:F272)</f>
        <v>0</v>
      </c>
      <c r="G273" s="273">
        <f>SUM(G267:G272)</f>
        <v>299728.756</v>
      </c>
    </row>
    <row r="274" spans="1:7" ht="12.75">
      <c r="A274" s="415"/>
      <c r="B274" s="416"/>
      <c r="C274" s="417"/>
      <c r="D274" s="40"/>
      <c r="E274" s="40"/>
      <c r="F274" s="40"/>
      <c r="G274" s="40"/>
    </row>
    <row r="275" spans="1:7" ht="12.75">
      <c r="A275" s="377" t="s">
        <v>405</v>
      </c>
      <c r="B275" s="377"/>
      <c r="C275" s="377"/>
      <c r="D275" s="173">
        <v>2017</v>
      </c>
      <c r="E275" s="173">
        <v>2018</v>
      </c>
      <c r="F275" s="173">
        <v>2019</v>
      </c>
      <c r="G275" s="173" t="s">
        <v>305</v>
      </c>
    </row>
    <row r="276" spans="1:7" ht="12.75">
      <c r="A276" s="412" t="s">
        <v>407</v>
      </c>
      <c r="B276" s="412"/>
      <c r="C276" s="412"/>
      <c r="D276" s="289">
        <v>0</v>
      </c>
      <c r="E276" s="289">
        <v>0</v>
      </c>
      <c r="F276" s="289">
        <v>0</v>
      </c>
      <c r="G276" s="271">
        <f>SUM(D276:F276)</f>
        <v>0</v>
      </c>
    </row>
    <row r="277" spans="1:7" ht="12.75">
      <c r="A277" s="412" t="s">
        <v>408</v>
      </c>
      <c r="B277" s="412"/>
      <c r="C277" s="412"/>
      <c r="D277" s="289">
        <v>267869.527</v>
      </c>
      <c r="E277" s="289">
        <v>0</v>
      </c>
      <c r="F277" s="289">
        <v>0</v>
      </c>
      <c r="G277" s="271">
        <f>SUM(D277:F277)</f>
        <v>267869.527</v>
      </c>
    </row>
    <row r="278" spans="1:7" ht="12.75">
      <c r="A278" s="412" t="s">
        <v>409</v>
      </c>
      <c r="B278" s="412"/>
      <c r="C278" s="412"/>
      <c r="D278" s="289">
        <v>31859.229</v>
      </c>
      <c r="E278" s="289">
        <v>0</v>
      </c>
      <c r="F278" s="289">
        <v>0</v>
      </c>
      <c r="G278" s="271">
        <f>SUM(D278:F278)</f>
        <v>31859.229</v>
      </c>
    </row>
    <row r="279" spans="1:7" ht="12.75">
      <c r="A279" s="412" t="s">
        <v>410</v>
      </c>
      <c r="B279" s="412"/>
      <c r="C279" s="412"/>
      <c r="D279" s="289">
        <v>0</v>
      </c>
      <c r="E279" s="289">
        <v>0</v>
      </c>
      <c r="F279" s="289">
        <v>0</v>
      </c>
      <c r="G279" s="271">
        <f>SUM(D279:F279)</f>
        <v>0</v>
      </c>
    </row>
    <row r="280" spans="1:7" ht="12.75">
      <c r="A280" s="415"/>
      <c r="B280" s="416"/>
      <c r="C280" s="417"/>
      <c r="D280" s="290"/>
      <c r="E280" s="290"/>
      <c r="F280" s="290"/>
      <c r="G280" s="271"/>
    </row>
    <row r="281" spans="1:7" ht="12.75">
      <c r="A281" s="377" t="s">
        <v>411</v>
      </c>
      <c r="B281" s="377"/>
      <c r="C281" s="377"/>
      <c r="D281" s="273">
        <f>SUM(D276:D279)</f>
        <v>299728.756</v>
      </c>
      <c r="E281" s="274">
        <f>SUM(E276:E279)</f>
        <v>0</v>
      </c>
      <c r="F281" s="273">
        <f>SUM(F276:F279)</f>
        <v>0</v>
      </c>
      <c r="G281" s="273">
        <f>SUM(G276:G279)</f>
        <v>299728.756</v>
      </c>
    </row>
    <row r="282" spans="1:7" ht="12.75">
      <c r="A282" s="383" t="s">
        <v>458</v>
      </c>
      <c r="B282" s="383"/>
      <c r="C282" s="383"/>
      <c r="D282" s="383"/>
      <c r="E282" s="383"/>
      <c r="F282" s="383"/>
      <c r="G282" s="383"/>
    </row>
  </sheetData>
  <sheetProtection/>
  <mergeCells count="315">
    <mergeCell ref="A279:C279"/>
    <mergeCell ref="A280:C280"/>
    <mergeCell ref="A281:C281"/>
    <mergeCell ref="A282:G282"/>
    <mergeCell ref="A275:C275"/>
    <mergeCell ref="A276:C276"/>
    <mergeCell ref="A277:C277"/>
    <mergeCell ref="A278:C278"/>
    <mergeCell ref="A271:C271"/>
    <mergeCell ref="A272:C272"/>
    <mergeCell ref="A273:C273"/>
    <mergeCell ref="A274:C274"/>
    <mergeCell ref="A267:C267"/>
    <mergeCell ref="A268:C268"/>
    <mergeCell ref="A269:C269"/>
    <mergeCell ref="A270:C270"/>
    <mergeCell ref="A264:C264"/>
    <mergeCell ref="D264:G264"/>
    <mergeCell ref="A265:G265"/>
    <mergeCell ref="A266:C266"/>
    <mergeCell ref="A262:C262"/>
    <mergeCell ref="D262:G262"/>
    <mergeCell ref="A263:C263"/>
    <mergeCell ref="D263:G263"/>
    <mergeCell ref="A260:C260"/>
    <mergeCell ref="D260:G260"/>
    <mergeCell ref="A261:C261"/>
    <mergeCell ref="D261:G261"/>
    <mergeCell ref="A254:C254"/>
    <mergeCell ref="A255:C255"/>
    <mergeCell ref="A256:C256"/>
    <mergeCell ref="A257:G257"/>
    <mergeCell ref="A250:C250"/>
    <mergeCell ref="A251:C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C244"/>
    <mergeCell ref="A245:C245"/>
    <mergeCell ref="A239:C239"/>
    <mergeCell ref="D239:G239"/>
    <mergeCell ref="A240:G240"/>
    <mergeCell ref="A241:C241"/>
    <mergeCell ref="A237:C237"/>
    <mergeCell ref="D237:G237"/>
    <mergeCell ref="A238:C238"/>
    <mergeCell ref="D238:G238"/>
    <mergeCell ref="A235:C235"/>
    <mergeCell ref="D235:G235"/>
    <mergeCell ref="A236:C236"/>
    <mergeCell ref="D236:G236"/>
    <mergeCell ref="A229:C229"/>
    <mergeCell ref="A230:C230"/>
    <mergeCell ref="A231:C231"/>
    <mergeCell ref="A232:G232"/>
    <mergeCell ref="A225:C225"/>
    <mergeCell ref="A226:C226"/>
    <mergeCell ref="A227:C227"/>
    <mergeCell ref="A228:C228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14:C214"/>
    <mergeCell ref="D214:G214"/>
    <mergeCell ref="A215:G215"/>
    <mergeCell ref="A216:C216"/>
    <mergeCell ref="A212:C212"/>
    <mergeCell ref="D212:G212"/>
    <mergeCell ref="A213:C213"/>
    <mergeCell ref="D213:G213"/>
    <mergeCell ref="A210:C210"/>
    <mergeCell ref="D210:G210"/>
    <mergeCell ref="A211:C211"/>
    <mergeCell ref="D211:G211"/>
    <mergeCell ref="A204:C204"/>
    <mergeCell ref="A205:C205"/>
    <mergeCell ref="A206:C206"/>
    <mergeCell ref="A207:G207"/>
    <mergeCell ref="A200:C200"/>
    <mergeCell ref="A201:C201"/>
    <mergeCell ref="A202:C202"/>
    <mergeCell ref="A203:C203"/>
    <mergeCell ref="A196:C196"/>
    <mergeCell ref="A197:C197"/>
    <mergeCell ref="A198:C198"/>
    <mergeCell ref="A199:C199"/>
    <mergeCell ref="A192:C192"/>
    <mergeCell ref="A193:C193"/>
    <mergeCell ref="A194:C194"/>
    <mergeCell ref="A195:C195"/>
    <mergeCell ref="A189:C189"/>
    <mergeCell ref="D189:G189"/>
    <mergeCell ref="A190:H190"/>
    <mergeCell ref="A191:C191"/>
    <mergeCell ref="A187:C187"/>
    <mergeCell ref="D187:G187"/>
    <mergeCell ref="A188:C188"/>
    <mergeCell ref="D188:G188"/>
    <mergeCell ref="A185:C185"/>
    <mergeCell ref="D185:G185"/>
    <mergeCell ref="A186:C186"/>
    <mergeCell ref="D186:G186"/>
    <mergeCell ref="A179:C179"/>
    <mergeCell ref="A180:C180"/>
    <mergeCell ref="A181:C181"/>
    <mergeCell ref="A182:G182"/>
    <mergeCell ref="A175:C175"/>
    <mergeCell ref="A176:C176"/>
    <mergeCell ref="A177:C177"/>
    <mergeCell ref="A178:C178"/>
    <mergeCell ref="A171:C171"/>
    <mergeCell ref="A172:C172"/>
    <mergeCell ref="A173:C173"/>
    <mergeCell ref="A174:C174"/>
    <mergeCell ref="A167:C167"/>
    <mergeCell ref="A168:C168"/>
    <mergeCell ref="A169:C169"/>
    <mergeCell ref="A170:C170"/>
    <mergeCell ref="A164:C164"/>
    <mergeCell ref="D164:G164"/>
    <mergeCell ref="A165:H165"/>
    <mergeCell ref="A166:C166"/>
    <mergeCell ref="A162:C162"/>
    <mergeCell ref="D162:G162"/>
    <mergeCell ref="A163:C163"/>
    <mergeCell ref="D163:G163"/>
    <mergeCell ref="A160:C160"/>
    <mergeCell ref="D160:G160"/>
    <mergeCell ref="A161:C161"/>
    <mergeCell ref="D161:G161"/>
    <mergeCell ref="A154:C154"/>
    <mergeCell ref="A155:C155"/>
    <mergeCell ref="A156:C156"/>
    <mergeCell ref="A157:G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9:C139"/>
    <mergeCell ref="D139:G139"/>
    <mergeCell ref="A140:H140"/>
    <mergeCell ref="A141:C141"/>
    <mergeCell ref="A137:C137"/>
    <mergeCell ref="D137:G137"/>
    <mergeCell ref="A138:C138"/>
    <mergeCell ref="D138:G138"/>
    <mergeCell ref="A135:C135"/>
    <mergeCell ref="D135:G135"/>
    <mergeCell ref="A136:C136"/>
    <mergeCell ref="D136:G136"/>
    <mergeCell ref="A129:C129"/>
    <mergeCell ref="A130:C130"/>
    <mergeCell ref="A131:C131"/>
    <mergeCell ref="A132:G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4:C114"/>
    <mergeCell ref="D114:G114"/>
    <mergeCell ref="A115:H115"/>
    <mergeCell ref="A116:C116"/>
    <mergeCell ref="A112:C112"/>
    <mergeCell ref="D112:G112"/>
    <mergeCell ref="A113:C113"/>
    <mergeCell ref="D113:G113"/>
    <mergeCell ref="A110:C110"/>
    <mergeCell ref="D110:G110"/>
    <mergeCell ref="A111:C111"/>
    <mergeCell ref="D111:G111"/>
    <mergeCell ref="A104:C104"/>
    <mergeCell ref="A105:C105"/>
    <mergeCell ref="A106:C106"/>
    <mergeCell ref="A107:G107"/>
    <mergeCell ref="A100:C100"/>
    <mergeCell ref="A101:C101"/>
    <mergeCell ref="A102:C102"/>
    <mergeCell ref="A103:C103"/>
    <mergeCell ref="A96:C96"/>
    <mergeCell ref="A97:C97"/>
    <mergeCell ref="A98:C98"/>
    <mergeCell ref="A99:C99"/>
    <mergeCell ref="A92:C92"/>
    <mergeCell ref="A93:C93"/>
    <mergeCell ref="A94:C94"/>
    <mergeCell ref="A95:C95"/>
    <mergeCell ref="A89:C89"/>
    <mergeCell ref="D89:G89"/>
    <mergeCell ref="A90:H90"/>
    <mergeCell ref="A91:C91"/>
    <mergeCell ref="A87:C87"/>
    <mergeCell ref="D87:G87"/>
    <mergeCell ref="A88:C88"/>
    <mergeCell ref="D88:G88"/>
    <mergeCell ref="A81:G81"/>
    <mergeCell ref="A85:C85"/>
    <mergeCell ref="D85:G85"/>
    <mergeCell ref="A86:C86"/>
    <mergeCell ref="D86:G86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G65"/>
    <mergeCell ref="A66:C66"/>
    <mergeCell ref="A67:C67"/>
    <mergeCell ref="A68:C68"/>
    <mergeCell ref="A62:C62"/>
    <mergeCell ref="D62:G62"/>
    <mergeCell ref="A63:C63"/>
    <mergeCell ref="A64:C64"/>
    <mergeCell ref="D64:G64"/>
    <mergeCell ref="A60:C60"/>
    <mergeCell ref="D60:G60"/>
    <mergeCell ref="A61:C61"/>
    <mergeCell ref="D61:G61"/>
    <mergeCell ref="A55:C55"/>
    <mergeCell ref="A56:G56"/>
    <mergeCell ref="A59:C59"/>
    <mergeCell ref="D59:G59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G39"/>
    <mergeCell ref="A40:C40"/>
    <mergeCell ref="A41:C41"/>
    <mergeCell ref="A42:C42"/>
    <mergeCell ref="A37:C37"/>
    <mergeCell ref="D37:G37"/>
    <mergeCell ref="A38:C38"/>
    <mergeCell ref="D38:G38"/>
    <mergeCell ref="A35:C35"/>
    <mergeCell ref="D35:G35"/>
    <mergeCell ref="A36:C36"/>
    <mergeCell ref="D36:G36"/>
    <mergeCell ref="A33:C33"/>
    <mergeCell ref="D33:G33"/>
    <mergeCell ref="A34:C34"/>
    <mergeCell ref="D34:G34"/>
    <mergeCell ref="A27:C27"/>
    <mergeCell ref="A28:C28"/>
    <mergeCell ref="A29:C29"/>
    <mergeCell ref="A30:G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2:C12"/>
    <mergeCell ref="D12:G12"/>
    <mergeCell ref="A13:G13"/>
    <mergeCell ref="A14:C14"/>
    <mergeCell ref="A10:C10"/>
    <mergeCell ref="D10:G10"/>
    <mergeCell ref="A11:C11"/>
    <mergeCell ref="D11:G11"/>
    <mergeCell ref="A6:G6"/>
    <mergeCell ref="A8:C8"/>
    <mergeCell ref="D8:G8"/>
    <mergeCell ref="A9:C9"/>
    <mergeCell ref="D9:G9"/>
    <mergeCell ref="A1:G1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&amp;L7. melléklet a 1/2017, (I.27.) önk.rendelethez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workbookViewId="0" topLeftCell="A1">
      <selection activeCell="C7" sqref="C7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0.00390625" style="0" bestFit="1" customWidth="1"/>
    <col min="4" max="4" width="11.00390625" style="0" customWidth="1"/>
    <col min="5" max="5" width="9.8515625" style="0" customWidth="1"/>
    <col min="6" max="6" width="12.421875" style="0" bestFit="1" customWidth="1"/>
  </cols>
  <sheetData>
    <row r="1" spans="1:5" ht="18">
      <c r="A1" s="424" t="s">
        <v>167</v>
      </c>
      <c r="B1" s="424"/>
      <c r="C1" s="424"/>
      <c r="D1" s="424"/>
      <c r="E1" s="424"/>
    </row>
    <row r="2" spans="1:5" ht="18">
      <c r="A2" s="425" t="s">
        <v>168</v>
      </c>
      <c r="B2" s="425"/>
      <c r="C2" s="425"/>
      <c r="D2" s="425"/>
      <c r="E2" s="425"/>
    </row>
    <row r="3" spans="1:5" ht="12.75">
      <c r="A3" s="174"/>
      <c r="B3" s="174"/>
      <c r="C3" s="174"/>
      <c r="D3" s="174"/>
      <c r="E3" s="174"/>
    </row>
    <row r="4" spans="1:5" ht="12.75">
      <c r="A4" s="174"/>
      <c r="B4" s="174"/>
      <c r="C4" s="174"/>
      <c r="D4" s="174"/>
      <c r="E4" s="174"/>
    </row>
    <row r="5" spans="1:5" ht="12.75">
      <c r="A5" s="179"/>
      <c r="B5" s="180"/>
      <c r="C5" s="177"/>
      <c r="D5" s="177"/>
      <c r="E5" s="177"/>
    </row>
    <row r="6" spans="1:5" ht="12.75">
      <c r="A6" s="422" t="s">
        <v>95</v>
      </c>
      <c r="B6" s="423"/>
      <c r="C6" s="173" t="s">
        <v>169</v>
      </c>
      <c r="D6" s="173" t="s">
        <v>170</v>
      </c>
      <c r="E6" s="173" t="s">
        <v>171</v>
      </c>
    </row>
    <row r="7" spans="1:5" ht="38.25" customHeight="1">
      <c r="A7" s="426" t="s">
        <v>172</v>
      </c>
      <c r="B7" s="426"/>
      <c r="C7" s="320">
        <v>56483</v>
      </c>
      <c r="D7" s="320"/>
      <c r="E7" s="320"/>
    </row>
    <row r="8" spans="1:5" ht="12.75">
      <c r="A8" s="420" t="s">
        <v>470</v>
      </c>
      <c r="B8" s="421"/>
      <c r="C8" s="320">
        <v>415</v>
      </c>
      <c r="D8" s="320">
        <v>415</v>
      </c>
      <c r="E8" s="320"/>
    </row>
    <row r="9" spans="1:5" ht="12.75">
      <c r="A9" s="175" t="s">
        <v>173</v>
      </c>
      <c r="B9" s="176"/>
      <c r="C9" s="321">
        <f>SUM(C7:C7)</f>
        <v>56483</v>
      </c>
      <c r="D9" s="321">
        <f>SUM(D7:D7)</f>
        <v>0</v>
      </c>
      <c r="E9" s="321">
        <f>SUM(E7:E7)</f>
        <v>0</v>
      </c>
    </row>
    <row r="10" spans="1:5" ht="12.75">
      <c r="A10" s="178"/>
      <c r="B10" s="293"/>
      <c r="C10" s="43"/>
      <c r="D10" s="43"/>
      <c r="E10" s="43"/>
    </row>
  </sheetData>
  <sheetProtection/>
  <mergeCells count="5">
    <mergeCell ref="A8:B8"/>
    <mergeCell ref="A6:B6"/>
    <mergeCell ref="A1:E1"/>
    <mergeCell ref="A2:E2"/>
    <mergeCell ref="A7:B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&amp;L8. melléklet a 1/2017. (I.27.) Önk.rendelethez,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workbookViewId="0" topLeftCell="A1">
      <selection activeCell="J24" sqref="J24"/>
    </sheetView>
  </sheetViews>
  <sheetFormatPr defaultColWidth="9.140625" defaultRowHeight="12.75"/>
  <cols>
    <col min="2" max="2" width="52.00390625" style="0" customWidth="1"/>
    <col min="3" max="4" width="13.7109375" style="0" customWidth="1"/>
  </cols>
  <sheetData>
    <row r="1" spans="1:4" ht="12.75">
      <c r="A1" s="427" t="s">
        <v>245</v>
      </c>
      <c r="B1" s="427"/>
      <c r="C1" s="427"/>
      <c r="D1" s="427"/>
    </row>
    <row r="2" spans="1:4" ht="12.75">
      <c r="A2" s="428" t="s">
        <v>174</v>
      </c>
      <c r="B2" s="428"/>
      <c r="C2" s="428"/>
      <c r="D2" s="428"/>
    </row>
    <row r="3" spans="1:4" ht="25.5">
      <c r="A3" s="261" t="s">
        <v>175</v>
      </c>
      <c r="B3" s="173" t="s">
        <v>176</v>
      </c>
      <c r="C3" s="181" t="s">
        <v>218</v>
      </c>
      <c r="D3" s="181" t="s">
        <v>280</v>
      </c>
    </row>
    <row r="4" spans="1:4" ht="12.75">
      <c r="A4" s="262" t="s">
        <v>108</v>
      </c>
      <c r="B4" s="39" t="s">
        <v>286</v>
      </c>
      <c r="C4" s="42">
        <v>21466</v>
      </c>
      <c r="D4" s="42">
        <v>22710</v>
      </c>
    </row>
    <row r="5" spans="1:4" ht="12.75">
      <c r="A5" s="262" t="s">
        <v>109</v>
      </c>
      <c r="B5" s="39" t="s">
        <v>177</v>
      </c>
      <c r="C5" s="42">
        <v>4786</v>
      </c>
      <c r="D5" s="42">
        <v>5163</v>
      </c>
    </row>
    <row r="6" spans="1:4" ht="12.75">
      <c r="A6" s="262" t="s">
        <v>94</v>
      </c>
      <c r="B6" s="21" t="s">
        <v>178</v>
      </c>
      <c r="C6" s="42">
        <v>272035</v>
      </c>
      <c r="D6" s="42">
        <v>110149</v>
      </c>
    </row>
    <row r="7" spans="1:4" ht="12.75">
      <c r="A7" s="262" t="s">
        <v>110</v>
      </c>
      <c r="B7" s="21" t="s">
        <v>180</v>
      </c>
      <c r="C7" s="42">
        <v>15600</v>
      </c>
      <c r="D7" s="42">
        <v>11892</v>
      </c>
    </row>
    <row r="8" spans="1:4" ht="25.5">
      <c r="A8" s="262" t="s">
        <v>287</v>
      </c>
      <c r="B8" s="263" t="s">
        <v>382</v>
      </c>
      <c r="C8" s="42"/>
      <c r="D8" s="42">
        <v>4364</v>
      </c>
    </row>
    <row r="9" spans="1:4" ht="25.5">
      <c r="A9" s="262" t="s">
        <v>127</v>
      </c>
      <c r="B9" s="264" t="s">
        <v>383</v>
      </c>
      <c r="C9" s="42"/>
      <c r="D9" s="42">
        <v>12750</v>
      </c>
    </row>
    <row r="10" spans="1:4" ht="25.5">
      <c r="A10" s="262" t="s">
        <v>384</v>
      </c>
      <c r="B10" s="21" t="s">
        <v>462</v>
      </c>
      <c r="C10" s="42"/>
      <c r="D10" s="42">
        <v>22181</v>
      </c>
    </row>
    <row r="11" spans="1:4" ht="12.75">
      <c r="A11" s="262" t="s">
        <v>474</v>
      </c>
      <c r="B11" s="21" t="s">
        <v>475</v>
      </c>
      <c r="C11" s="42"/>
      <c r="D11" s="42">
        <v>5000</v>
      </c>
    </row>
    <row r="12" spans="1:4" ht="12.75" customHeight="1">
      <c r="A12" s="377" t="s">
        <v>179</v>
      </c>
      <c r="B12" s="377"/>
      <c r="C12" s="156">
        <f>SUM(C4:C7)</f>
        <v>313887</v>
      </c>
      <c r="D12" s="156">
        <f>SUM(D4:D11)</f>
        <v>194209</v>
      </c>
    </row>
    <row r="14" spans="1:3" ht="12.75">
      <c r="A14" s="3" t="s">
        <v>288</v>
      </c>
      <c r="B14" s="3"/>
      <c r="C14" s="3"/>
    </row>
    <row r="16" spans="1:4" ht="12.75">
      <c r="A16" s="265" t="s">
        <v>108</v>
      </c>
      <c r="B16" s="155" t="s">
        <v>118</v>
      </c>
      <c r="C16" s="156">
        <v>5000</v>
      </c>
      <c r="D16" s="156">
        <v>9928</v>
      </c>
    </row>
    <row r="17" spans="1:4" ht="12.75">
      <c r="A17" s="87"/>
      <c r="B17" s="155" t="s">
        <v>179</v>
      </c>
      <c r="C17" s="156">
        <v>5000</v>
      </c>
      <c r="D17" s="156">
        <f>D16</f>
        <v>9928</v>
      </c>
    </row>
    <row r="18" spans="1:4" ht="12.75">
      <c r="A18" s="377" t="s">
        <v>289</v>
      </c>
      <c r="B18" s="377"/>
      <c r="C18" s="156">
        <f>C12+C17</f>
        <v>318887</v>
      </c>
      <c r="D18" s="156">
        <f>D12+D17</f>
        <v>204137</v>
      </c>
    </row>
  </sheetData>
  <sheetProtection/>
  <mergeCells count="4">
    <mergeCell ref="A18:B18"/>
    <mergeCell ref="A12:B12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&amp;L9. melléklet a 1/2017. (I.27.)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workbookViewId="0" topLeftCell="A1">
      <selection activeCell="E6" sqref="E6"/>
    </sheetView>
  </sheetViews>
  <sheetFormatPr defaultColWidth="9.140625" defaultRowHeight="12.75"/>
  <cols>
    <col min="1" max="1" width="48.7109375" style="0" customWidth="1"/>
  </cols>
  <sheetData>
    <row r="1" spans="1:14" ht="18">
      <c r="A1" s="429" t="s">
        <v>245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8">
      <c r="A2" s="431" t="s">
        <v>292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</row>
    <row r="3" spans="1:14" ht="12.75">
      <c r="A3" s="224" t="s">
        <v>95</v>
      </c>
      <c r="B3" s="172" t="s">
        <v>293</v>
      </c>
      <c r="C3" s="172" t="s">
        <v>294</v>
      </c>
      <c r="D3" s="172" t="s">
        <v>295</v>
      </c>
      <c r="E3" s="172" t="s">
        <v>296</v>
      </c>
      <c r="F3" s="172" t="s">
        <v>297</v>
      </c>
      <c r="G3" s="172" t="s">
        <v>298</v>
      </c>
      <c r="H3" s="172" t="s">
        <v>299</v>
      </c>
      <c r="I3" s="172" t="s">
        <v>300</v>
      </c>
      <c r="J3" s="172" t="s">
        <v>301</v>
      </c>
      <c r="K3" s="172" t="s">
        <v>302</v>
      </c>
      <c r="L3" s="172" t="s">
        <v>303</v>
      </c>
      <c r="M3" s="172" t="s">
        <v>304</v>
      </c>
      <c r="N3" s="172" t="s">
        <v>305</v>
      </c>
    </row>
    <row r="4" spans="1:14" ht="24.75" customHeight="1">
      <c r="A4" s="225" t="s">
        <v>143</v>
      </c>
      <c r="B4" s="226">
        <v>9238</v>
      </c>
      <c r="C4" s="226">
        <v>9238</v>
      </c>
      <c r="D4" s="226">
        <v>9238</v>
      </c>
      <c r="E4" s="226">
        <v>9238</v>
      </c>
      <c r="F4" s="226">
        <v>9238</v>
      </c>
      <c r="G4" s="226">
        <v>9238</v>
      </c>
      <c r="H4" s="226">
        <v>9238</v>
      </c>
      <c r="I4" s="226">
        <v>9238</v>
      </c>
      <c r="J4" s="226">
        <v>9238</v>
      </c>
      <c r="K4" s="226">
        <v>9238</v>
      </c>
      <c r="L4" s="226">
        <v>9237</v>
      </c>
      <c r="M4" s="226">
        <v>9237</v>
      </c>
      <c r="N4" s="48">
        <f aca="true" t="shared" si="0" ref="N4:N9">SUM(B4:M4)</f>
        <v>110854</v>
      </c>
    </row>
    <row r="5" spans="1:14" ht="24.75" customHeight="1">
      <c r="A5" s="28" t="s">
        <v>306</v>
      </c>
      <c r="B5" s="227">
        <v>11594</v>
      </c>
      <c r="C5" s="227">
        <v>11594</v>
      </c>
      <c r="D5" s="227">
        <v>11594</v>
      </c>
      <c r="E5" s="227">
        <v>11594</v>
      </c>
      <c r="F5" s="227">
        <v>11593</v>
      </c>
      <c r="G5" s="227">
        <v>11593</v>
      </c>
      <c r="H5" s="227">
        <v>11593</v>
      </c>
      <c r="I5" s="227">
        <v>11593</v>
      </c>
      <c r="J5" s="227">
        <v>11593</v>
      </c>
      <c r="K5" s="227">
        <v>11593</v>
      </c>
      <c r="L5" s="227">
        <v>11593</v>
      </c>
      <c r="M5" s="227">
        <v>11593</v>
      </c>
      <c r="N5" s="48">
        <f t="shared" si="0"/>
        <v>139120</v>
      </c>
    </row>
    <row r="6" spans="1:14" ht="24.75" customHeight="1">
      <c r="A6" s="228" t="s">
        <v>307</v>
      </c>
      <c r="B6" s="229">
        <f aca="true" t="shared" si="1" ref="B6:N6">SUM(B4:B5)</f>
        <v>20832</v>
      </c>
      <c r="C6" s="229">
        <f t="shared" si="1"/>
        <v>20832</v>
      </c>
      <c r="D6" s="229">
        <f t="shared" si="1"/>
        <v>20832</v>
      </c>
      <c r="E6" s="229">
        <f t="shared" si="1"/>
        <v>20832</v>
      </c>
      <c r="F6" s="229">
        <f t="shared" si="1"/>
        <v>20831</v>
      </c>
      <c r="G6" s="229">
        <f t="shared" si="1"/>
        <v>20831</v>
      </c>
      <c r="H6" s="229">
        <f t="shared" si="1"/>
        <v>20831</v>
      </c>
      <c r="I6" s="229">
        <f t="shared" si="1"/>
        <v>20831</v>
      </c>
      <c r="J6" s="229">
        <f t="shared" si="1"/>
        <v>20831</v>
      </c>
      <c r="K6" s="229">
        <f t="shared" si="1"/>
        <v>20831</v>
      </c>
      <c r="L6" s="229">
        <f t="shared" si="1"/>
        <v>20830</v>
      </c>
      <c r="M6" s="229">
        <f t="shared" si="1"/>
        <v>20830</v>
      </c>
      <c r="N6" s="229">
        <f t="shared" si="1"/>
        <v>249974</v>
      </c>
    </row>
    <row r="7" spans="1:14" ht="24.75" customHeight="1">
      <c r="A7" s="28" t="s">
        <v>308</v>
      </c>
      <c r="B7" s="230">
        <v>1258</v>
      </c>
      <c r="C7" s="230">
        <v>1258</v>
      </c>
      <c r="D7" s="230">
        <v>1562</v>
      </c>
      <c r="E7" s="230">
        <v>1258</v>
      </c>
      <c r="F7" s="230">
        <v>2258</v>
      </c>
      <c r="G7" s="230">
        <v>3496</v>
      </c>
      <c r="H7" s="230">
        <v>2258</v>
      </c>
      <c r="I7" s="230">
        <v>2258</v>
      </c>
      <c r="J7" s="230">
        <v>1562</v>
      </c>
      <c r="K7" s="230">
        <v>1270</v>
      </c>
      <c r="L7" s="230">
        <v>1220</v>
      </c>
      <c r="M7" s="230">
        <v>1209</v>
      </c>
      <c r="N7" s="48">
        <f t="shared" si="0"/>
        <v>20867</v>
      </c>
    </row>
    <row r="8" spans="1:14" ht="24.75" customHeight="1">
      <c r="A8" s="228" t="s">
        <v>309</v>
      </c>
      <c r="B8" s="229">
        <f aca="true" t="shared" si="2" ref="B8:M8">SUM(B7:B7)</f>
        <v>1258</v>
      </c>
      <c r="C8" s="229">
        <f t="shared" si="2"/>
        <v>1258</v>
      </c>
      <c r="D8" s="229">
        <f t="shared" si="2"/>
        <v>1562</v>
      </c>
      <c r="E8" s="229">
        <f t="shared" si="2"/>
        <v>1258</v>
      </c>
      <c r="F8" s="229">
        <f t="shared" si="2"/>
        <v>2258</v>
      </c>
      <c r="G8" s="229">
        <f t="shared" si="2"/>
        <v>3496</v>
      </c>
      <c r="H8" s="229">
        <f t="shared" si="2"/>
        <v>2258</v>
      </c>
      <c r="I8" s="229">
        <f t="shared" si="2"/>
        <v>2258</v>
      </c>
      <c r="J8" s="229">
        <f t="shared" si="2"/>
        <v>1562</v>
      </c>
      <c r="K8" s="229">
        <f t="shared" si="2"/>
        <v>1270</v>
      </c>
      <c r="L8" s="229">
        <f t="shared" si="2"/>
        <v>1220</v>
      </c>
      <c r="M8" s="229">
        <f t="shared" si="2"/>
        <v>1209</v>
      </c>
      <c r="N8" s="137">
        <f t="shared" si="0"/>
        <v>20867</v>
      </c>
    </row>
    <row r="9" spans="1:14" ht="24.75" customHeight="1">
      <c r="A9" s="228" t="s">
        <v>310</v>
      </c>
      <c r="B9" s="229">
        <f aca="true" t="shared" si="3" ref="B9:M9">SUM(B6+B8)</f>
        <v>22090</v>
      </c>
      <c r="C9" s="229">
        <f t="shared" si="3"/>
        <v>22090</v>
      </c>
      <c r="D9" s="229">
        <f t="shared" si="3"/>
        <v>22394</v>
      </c>
      <c r="E9" s="229">
        <f t="shared" si="3"/>
        <v>22090</v>
      </c>
      <c r="F9" s="229">
        <f t="shared" si="3"/>
        <v>23089</v>
      </c>
      <c r="G9" s="229">
        <f t="shared" si="3"/>
        <v>24327</v>
      </c>
      <c r="H9" s="229">
        <f t="shared" si="3"/>
        <v>23089</v>
      </c>
      <c r="I9" s="229">
        <f t="shared" si="3"/>
        <v>23089</v>
      </c>
      <c r="J9" s="229">
        <f t="shared" si="3"/>
        <v>22393</v>
      </c>
      <c r="K9" s="229">
        <f t="shared" si="3"/>
        <v>22101</v>
      </c>
      <c r="L9" s="229">
        <f t="shared" si="3"/>
        <v>22050</v>
      </c>
      <c r="M9" s="229">
        <f t="shared" si="3"/>
        <v>22039</v>
      </c>
      <c r="N9" s="137">
        <f t="shared" si="0"/>
        <v>270841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79" r:id="rId1"/>
  <headerFooter alignWithMargins="0">
    <oddHeader>&amp;L10. melléklet a 1/2017. (I.27.)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D21" sqref="D21"/>
    </sheetView>
  </sheetViews>
  <sheetFormatPr defaultColWidth="9.140625" defaultRowHeight="12.75"/>
  <cols>
    <col min="8" max="8" width="13.28125" style="0" customWidth="1"/>
  </cols>
  <sheetData>
    <row r="1" spans="1:9" ht="12.75">
      <c r="A1" s="427" t="s">
        <v>370</v>
      </c>
      <c r="B1" s="427"/>
      <c r="C1" s="427"/>
      <c r="D1" s="427"/>
      <c r="E1" s="427"/>
      <c r="F1" s="427"/>
      <c r="G1" s="427"/>
      <c r="H1" s="427"/>
      <c r="I1" s="427"/>
    </row>
    <row r="5" spans="1:8" ht="12.75">
      <c r="A5" t="s">
        <v>371</v>
      </c>
      <c r="H5" s="260">
        <v>3147000</v>
      </c>
    </row>
    <row r="6" ht="12.75">
      <c r="H6" s="260"/>
    </row>
    <row r="7" spans="1:8" ht="12.75">
      <c r="A7" t="s">
        <v>372</v>
      </c>
      <c r="H7" s="260"/>
    </row>
    <row r="8" spans="1:8" ht="12.75">
      <c r="A8" t="s">
        <v>373</v>
      </c>
      <c r="H8" s="260"/>
    </row>
    <row r="9" spans="1:8" ht="12.75">
      <c r="A9" t="s">
        <v>374</v>
      </c>
      <c r="H9" s="260">
        <v>946770</v>
      </c>
    </row>
    <row r="10" spans="1:8" ht="12.75">
      <c r="A10" t="s">
        <v>375</v>
      </c>
      <c r="H10" s="260">
        <v>13570</v>
      </c>
    </row>
    <row r="11" spans="1:8" ht="12.75">
      <c r="A11" t="s">
        <v>376</v>
      </c>
      <c r="H11" s="260">
        <v>40380</v>
      </c>
    </row>
    <row r="12" spans="1:8" ht="12.75">
      <c r="A12" t="s">
        <v>377</v>
      </c>
      <c r="H12" s="260">
        <v>363615</v>
      </c>
    </row>
    <row r="13" spans="1:8" ht="12.75">
      <c r="A13" t="s">
        <v>378</v>
      </c>
      <c r="H13" s="260">
        <v>24000</v>
      </c>
    </row>
    <row r="14" spans="1:8" ht="12.75">
      <c r="A14" t="s">
        <v>379</v>
      </c>
      <c r="H14" s="260">
        <v>1388335</v>
      </c>
    </row>
    <row r="16" spans="1:8" ht="12.75">
      <c r="A16" t="s">
        <v>380</v>
      </c>
      <c r="H16" s="260">
        <v>2033859</v>
      </c>
    </row>
    <row r="19" ht="12.75">
      <c r="A19" t="s">
        <v>381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&amp;L11. melléklet a 1/2017. (I.27.) önk.rendelethez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"/>
  <sheetViews>
    <sheetView workbookViewId="0" topLeftCell="A1">
      <selection activeCell="J25" sqref="J25"/>
    </sheetView>
  </sheetViews>
  <sheetFormatPr defaultColWidth="9.140625" defaultRowHeight="12.75"/>
  <cols>
    <col min="1" max="1" width="10.00390625" style="0" customWidth="1"/>
    <col min="2" max="2" width="38.57421875" style="17" customWidth="1"/>
    <col min="3" max="3" width="8.8515625" style="17" customWidth="1"/>
    <col min="4" max="4" width="11.140625" style="17" customWidth="1"/>
    <col min="5" max="5" width="18.7109375" style="17" customWidth="1"/>
    <col min="6" max="6" width="8.8515625" style="206" customWidth="1"/>
    <col min="7" max="7" width="15.421875" style="206" customWidth="1"/>
    <col min="8" max="8" width="17.8515625" style="17" customWidth="1"/>
    <col min="9" max="9" width="11.57421875" style="0" customWidth="1"/>
    <col min="11" max="11" width="11.140625" style="0" customWidth="1"/>
  </cols>
  <sheetData>
    <row r="1" spans="1:9" ht="20.25">
      <c r="A1" s="432" t="s">
        <v>247</v>
      </c>
      <c r="B1" s="432"/>
      <c r="C1" s="432"/>
      <c r="D1" s="432"/>
      <c r="E1" s="432"/>
      <c r="F1" s="432"/>
      <c r="G1" s="432"/>
      <c r="H1" s="432"/>
      <c r="I1" s="38"/>
    </row>
    <row r="2" spans="1:9" ht="24.75" customHeight="1">
      <c r="A2" s="433"/>
      <c r="B2" s="433"/>
      <c r="C2" s="182" t="s">
        <v>183</v>
      </c>
      <c r="D2" s="182" t="s">
        <v>181</v>
      </c>
      <c r="E2" s="183" t="s">
        <v>182</v>
      </c>
      <c r="F2" s="184" t="s">
        <v>183</v>
      </c>
      <c r="G2" s="184" t="s">
        <v>184</v>
      </c>
      <c r="H2" s="184" t="s">
        <v>182</v>
      </c>
      <c r="I2" s="185"/>
    </row>
    <row r="3" spans="1:9" ht="23.25" customHeight="1">
      <c r="A3" s="433"/>
      <c r="B3" s="433"/>
      <c r="C3" s="183">
        <v>2016</v>
      </c>
      <c r="D3" s="183">
        <v>2016</v>
      </c>
      <c r="E3" s="183">
        <v>2016</v>
      </c>
      <c r="F3" s="186">
        <v>2017</v>
      </c>
      <c r="G3" s="186">
        <v>2017</v>
      </c>
      <c r="H3" s="186">
        <v>2017</v>
      </c>
      <c r="I3" s="185"/>
    </row>
    <row r="4" spans="1:9" s="188" customFormat="1" ht="25.5">
      <c r="A4" s="294" t="s">
        <v>6</v>
      </c>
      <c r="B4" s="295" t="s">
        <v>185</v>
      </c>
      <c r="C4" s="296"/>
      <c r="D4" s="296"/>
      <c r="E4" s="296"/>
      <c r="F4" s="297"/>
      <c r="G4" s="297"/>
      <c r="H4" s="297"/>
      <c r="I4" s="187"/>
    </row>
    <row r="5" spans="1:9" s="188" customFormat="1" ht="25.5">
      <c r="A5" s="36" t="s">
        <v>248</v>
      </c>
      <c r="B5" s="28" t="s">
        <v>186</v>
      </c>
      <c r="C5" s="212"/>
      <c r="D5" s="213">
        <v>4580000</v>
      </c>
      <c r="E5" s="214">
        <v>96134200</v>
      </c>
      <c r="F5" s="212">
        <v>20.86</v>
      </c>
      <c r="G5" s="213">
        <v>4580000</v>
      </c>
      <c r="H5" s="214">
        <f>F5*G5</f>
        <v>95538800</v>
      </c>
      <c r="I5" s="187"/>
    </row>
    <row r="6" spans="1:9" s="188" customFormat="1" ht="25.5">
      <c r="A6" s="36" t="s">
        <v>249</v>
      </c>
      <c r="B6" s="28" t="s">
        <v>187</v>
      </c>
      <c r="C6" s="213"/>
      <c r="D6" s="213">
        <v>22300</v>
      </c>
      <c r="E6" s="215">
        <v>8097130</v>
      </c>
      <c r="F6" s="213"/>
      <c r="G6" s="213">
        <v>22300</v>
      </c>
      <c r="H6" s="215">
        <v>8097130</v>
      </c>
      <c r="I6" s="187"/>
    </row>
    <row r="7" spans="1:9" s="188" customFormat="1" ht="16.5">
      <c r="A7" s="36" t="s">
        <v>250</v>
      </c>
      <c r="B7" s="28" t="s">
        <v>188</v>
      </c>
      <c r="C7" s="213"/>
      <c r="D7" s="213"/>
      <c r="E7" s="215">
        <v>25216000</v>
      </c>
      <c r="F7" s="213"/>
      <c r="G7" s="213"/>
      <c r="H7" s="215">
        <v>25216000</v>
      </c>
      <c r="I7" s="187"/>
    </row>
    <row r="8" spans="1:9" s="188" customFormat="1" ht="25.5">
      <c r="A8" s="36" t="s">
        <v>251</v>
      </c>
      <c r="B8" s="28" t="s">
        <v>189</v>
      </c>
      <c r="C8" s="213"/>
      <c r="D8" s="213"/>
      <c r="E8" s="215">
        <v>100000</v>
      </c>
      <c r="F8" s="213"/>
      <c r="G8" s="213"/>
      <c r="H8" s="215">
        <v>1511928</v>
      </c>
      <c r="I8" s="187"/>
    </row>
    <row r="9" spans="1:9" s="188" customFormat="1" ht="16.5">
      <c r="A9" s="36" t="s">
        <v>252</v>
      </c>
      <c r="B9" s="28" t="s">
        <v>190</v>
      </c>
      <c r="C9" s="213"/>
      <c r="D9" s="213"/>
      <c r="E9" s="215">
        <v>8523850</v>
      </c>
      <c r="F9" s="213"/>
      <c r="G9" s="213"/>
      <c r="H9" s="215">
        <v>8526120</v>
      </c>
      <c r="I9" s="187"/>
    </row>
    <row r="10" spans="1:9" s="188" customFormat="1" ht="16.5">
      <c r="A10" s="36" t="s">
        <v>253</v>
      </c>
      <c r="B10" s="28" t="s">
        <v>191</v>
      </c>
      <c r="C10" s="213"/>
      <c r="D10" s="213"/>
      <c r="E10" s="215">
        <f>SUM(E6:E9)</f>
        <v>41936980</v>
      </c>
      <c r="F10" s="213"/>
      <c r="G10" s="213"/>
      <c r="H10" s="214">
        <f>SUM(H6:H9)</f>
        <v>43351178</v>
      </c>
      <c r="I10" s="187"/>
    </row>
    <row r="11" spans="1:9" s="188" customFormat="1" ht="25.5">
      <c r="A11" s="36"/>
      <c r="B11" s="28" t="s">
        <v>220</v>
      </c>
      <c r="C11" s="213"/>
      <c r="D11" s="213"/>
      <c r="E11" s="214">
        <v>41189328</v>
      </c>
      <c r="F11" s="213"/>
      <c r="G11" s="213"/>
      <c r="H11" s="214">
        <v>43351178</v>
      </c>
      <c r="I11" s="187"/>
    </row>
    <row r="12" spans="1:9" s="188" customFormat="1" ht="25.5">
      <c r="A12" s="36" t="s">
        <v>192</v>
      </c>
      <c r="B12" s="28" t="s">
        <v>193</v>
      </c>
      <c r="C12" s="213"/>
      <c r="D12" s="213">
        <v>2700</v>
      </c>
      <c r="E12" s="214">
        <v>14021100</v>
      </c>
      <c r="F12" s="213"/>
      <c r="G12" s="213">
        <v>2700</v>
      </c>
      <c r="H12" s="215">
        <v>13837500</v>
      </c>
      <c r="I12" s="187"/>
    </row>
    <row r="13" spans="1:9" s="188" customFormat="1" ht="25.5">
      <c r="A13" s="36"/>
      <c r="B13" s="28" t="s">
        <v>221</v>
      </c>
      <c r="C13" s="213"/>
      <c r="D13" s="213"/>
      <c r="E13" s="214">
        <v>0</v>
      </c>
      <c r="F13" s="213"/>
      <c r="G13" s="213"/>
      <c r="H13" s="214">
        <v>4651582</v>
      </c>
      <c r="I13" s="187"/>
    </row>
    <row r="14" spans="1:9" s="188" customFormat="1" ht="25.5">
      <c r="A14" s="36" t="s">
        <v>254</v>
      </c>
      <c r="B14" s="28" t="s">
        <v>194</v>
      </c>
      <c r="C14" s="216">
        <v>447</v>
      </c>
      <c r="D14" s="216">
        <v>2550</v>
      </c>
      <c r="E14" s="217">
        <v>1139850</v>
      </c>
      <c r="F14" s="216">
        <v>440</v>
      </c>
      <c r="G14" s="216">
        <v>2550</v>
      </c>
      <c r="H14" s="214">
        <f>F14*G14</f>
        <v>1122000</v>
      </c>
      <c r="I14" s="187"/>
    </row>
    <row r="15" spans="1:9" s="188" customFormat="1" ht="16.5">
      <c r="A15" s="36" t="s">
        <v>255</v>
      </c>
      <c r="B15" s="28" t="s">
        <v>256</v>
      </c>
      <c r="C15" s="216"/>
      <c r="D15" s="216"/>
      <c r="E15" s="217">
        <v>459740</v>
      </c>
      <c r="F15" s="216"/>
      <c r="G15" s="216"/>
      <c r="H15" s="214"/>
      <c r="I15" s="187"/>
    </row>
    <row r="16" spans="1:9" s="188" customFormat="1" ht="16.5">
      <c r="A16" s="298"/>
      <c r="B16" s="295" t="s">
        <v>2</v>
      </c>
      <c r="C16" s="299"/>
      <c r="D16" s="299"/>
      <c r="E16" s="300">
        <f>E5+E11+E13+E15</f>
        <v>137783268</v>
      </c>
      <c r="F16" s="299"/>
      <c r="G16" s="299"/>
      <c r="H16" s="300">
        <f>H5+H11+H13+H14+H15</f>
        <v>144663560</v>
      </c>
      <c r="I16" s="187"/>
    </row>
    <row r="17" spans="1:9" s="188" customFormat="1" ht="16.5">
      <c r="A17" s="36" t="s">
        <v>7</v>
      </c>
      <c r="B17" s="301" t="s">
        <v>196</v>
      </c>
      <c r="C17" s="213"/>
      <c r="D17" s="213"/>
      <c r="E17" s="214"/>
      <c r="F17" s="213"/>
      <c r="G17" s="213"/>
      <c r="H17" s="214"/>
      <c r="I17" s="187"/>
    </row>
    <row r="18" spans="1:9" s="43" customFormat="1" ht="15.75">
      <c r="A18" s="302" t="s">
        <v>257</v>
      </c>
      <c r="B18" s="28" t="s">
        <v>258</v>
      </c>
      <c r="C18" s="213"/>
      <c r="D18" s="213"/>
      <c r="E18" s="214">
        <v>48249600</v>
      </c>
      <c r="F18" s="218">
        <v>12.3</v>
      </c>
      <c r="G18" s="219">
        <v>4469900</v>
      </c>
      <c r="H18" s="214">
        <f>F18*G18/12*8</f>
        <v>36653180</v>
      </c>
      <c r="I18" s="185"/>
    </row>
    <row r="19" spans="1:9" s="43" customFormat="1" ht="25.5">
      <c r="A19" s="302" t="s">
        <v>259</v>
      </c>
      <c r="B19" s="28" t="s">
        <v>260</v>
      </c>
      <c r="C19" s="213"/>
      <c r="D19" s="213"/>
      <c r="E19" s="214"/>
      <c r="F19" s="218">
        <v>7</v>
      </c>
      <c r="G19" s="219">
        <v>1800000</v>
      </c>
      <c r="H19" s="214">
        <f>F19*G19/12*8</f>
        <v>8400000</v>
      </c>
      <c r="I19" s="185"/>
    </row>
    <row r="20" spans="1:9" s="43" customFormat="1" ht="15.75">
      <c r="A20" s="302" t="s">
        <v>261</v>
      </c>
      <c r="B20" s="28" t="s">
        <v>258</v>
      </c>
      <c r="C20" s="213"/>
      <c r="D20" s="213"/>
      <c r="E20" s="214"/>
      <c r="F20" s="218">
        <v>11.9</v>
      </c>
      <c r="G20" s="219">
        <v>4469900</v>
      </c>
      <c r="H20" s="214">
        <f>F20*G20/12*4</f>
        <v>17730603.333333332</v>
      </c>
      <c r="I20" s="185"/>
    </row>
    <row r="21" spans="1:9" s="43" customFormat="1" ht="25.5">
      <c r="A21" s="302" t="s">
        <v>262</v>
      </c>
      <c r="B21" s="28" t="s">
        <v>260</v>
      </c>
      <c r="C21" s="213"/>
      <c r="D21" s="213"/>
      <c r="E21" s="214">
        <v>12600000</v>
      </c>
      <c r="F21" s="218">
        <v>7</v>
      </c>
      <c r="G21" s="219">
        <v>1800000</v>
      </c>
      <c r="H21" s="214">
        <f>F21*G21/12*4</f>
        <v>4200000</v>
      </c>
      <c r="I21" s="185"/>
    </row>
    <row r="22" spans="1:9" s="43" customFormat="1" ht="25.5">
      <c r="A22" s="302" t="s">
        <v>263</v>
      </c>
      <c r="B22" s="28" t="s">
        <v>222</v>
      </c>
      <c r="C22" s="213"/>
      <c r="D22" s="213"/>
      <c r="E22" s="214">
        <v>392000</v>
      </c>
      <c r="F22" s="218">
        <v>11.9</v>
      </c>
      <c r="G22" s="219">
        <v>38200</v>
      </c>
      <c r="H22" s="214">
        <f>F22*G22</f>
        <v>454580</v>
      </c>
      <c r="I22" s="185"/>
    </row>
    <row r="23" spans="1:9" s="43" customFormat="1" ht="15.75">
      <c r="A23" s="220" t="s">
        <v>264</v>
      </c>
      <c r="B23" s="28" t="s">
        <v>265</v>
      </c>
      <c r="C23" s="213"/>
      <c r="D23" s="213"/>
      <c r="E23" s="214">
        <v>10080000</v>
      </c>
      <c r="F23" s="213">
        <v>134</v>
      </c>
      <c r="G23" s="219">
        <v>81700</v>
      </c>
      <c r="H23" s="214">
        <v>7298533</v>
      </c>
      <c r="I23" s="205"/>
    </row>
    <row r="24" spans="1:9" s="43" customFormat="1" ht="15.75">
      <c r="A24" s="220" t="s">
        <v>266</v>
      </c>
      <c r="B24" s="28" t="s">
        <v>265</v>
      </c>
      <c r="C24" s="213"/>
      <c r="D24" s="213"/>
      <c r="E24" s="214"/>
      <c r="F24" s="213">
        <v>132</v>
      </c>
      <c r="G24" s="219">
        <v>81700</v>
      </c>
      <c r="H24" s="214">
        <f>F24*G24/12*4</f>
        <v>3594800</v>
      </c>
      <c r="I24" s="205"/>
    </row>
    <row r="25" spans="1:9" s="43" customFormat="1" ht="38.25">
      <c r="A25" s="302" t="s">
        <v>267</v>
      </c>
      <c r="B25" s="28" t="s">
        <v>268</v>
      </c>
      <c r="C25" s="213"/>
      <c r="D25" s="213"/>
      <c r="E25" s="214">
        <v>965333</v>
      </c>
      <c r="F25" s="213">
        <v>9</v>
      </c>
      <c r="G25" s="219">
        <v>189000</v>
      </c>
      <c r="H25" s="214">
        <v>1134000</v>
      </c>
      <c r="I25" s="205"/>
    </row>
    <row r="26" spans="1:9" s="43" customFormat="1" ht="38.25">
      <c r="A26" s="302" t="s">
        <v>269</v>
      </c>
      <c r="B26" s="28" t="s">
        <v>270</v>
      </c>
      <c r="C26" s="213"/>
      <c r="D26" s="213"/>
      <c r="E26" s="214"/>
      <c r="F26" s="213">
        <v>4</v>
      </c>
      <c r="G26" s="219">
        <v>189000</v>
      </c>
      <c r="H26" s="214">
        <v>252000</v>
      </c>
      <c r="I26" s="205"/>
    </row>
    <row r="27" spans="1:9" s="43" customFormat="1" ht="50.25" customHeight="1">
      <c r="A27" s="303" t="s">
        <v>271</v>
      </c>
      <c r="B27" s="28" t="s">
        <v>272</v>
      </c>
      <c r="C27" s="213"/>
      <c r="D27" s="213"/>
      <c r="E27" s="214">
        <v>2886000</v>
      </c>
      <c r="F27" s="213">
        <v>2</v>
      </c>
      <c r="G27" s="213">
        <v>418900</v>
      </c>
      <c r="H27" s="214">
        <v>837800</v>
      </c>
      <c r="I27" s="185"/>
    </row>
    <row r="28" spans="1:9" s="43" customFormat="1" ht="31.5" customHeight="1">
      <c r="A28" s="303"/>
      <c r="B28" s="28" t="s">
        <v>195</v>
      </c>
      <c r="C28" s="213"/>
      <c r="D28" s="213"/>
      <c r="E28" s="214">
        <v>770000</v>
      </c>
      <c r="F28" s="213"/>
      <c r="G28" s="213"/>
      <c r="H28" s="214"/>
      <c r="I28" s="185"/>
    </row>
    <row r="29" spans="1:9" s="43" customFormat="1" ht="15.75">
      <c r="A29" s="304"/>
      <c r="B29" s="301" t="s">
        <v>2</v>
      </c>
      <c r="C29" s="305"/>
      <c r="D29" s="305"/>
      <c r="E29" s="306">
        <f>SUM(E18:E28)</f>
        <v>75942933</v>
      </c>
      <c r="F29" s="305"/>
      <c r="G29" s="305"/>
      <c r="H29" s="306">
        <f>SUM(H18:H28)</f>
        <v>80555496.33333333</v>
      </c>
      <c r="I29" s="185"/>
    </row>
    <row r="30" spans="1:9" s="43" customFormat="1" ht="25.5">
      <c r="A30" s="220"/>
      <c r="B30" s="307" t="s">
        <v>197</v>
      </c>
      <c r="C30" s="213"/>
      <c r="D30" s="213"/>
      <c r="E30" s="214"/>
      <c r="F30" s="213"/>
      <c r="G30" s="213"/>
      <c r="H30" s="214"/>
      <c r="I30" s="189"/>
    </row>
    <row r="31" spans="1:9" s="43" customFormat="1" ht="15.75">
      <c r="A31" s="220" t="s">
        <v>291</v>
      </c>
      <c r="B31" s="28" t="s">
        <v>273</v>
      </c>
      <c r="C31" s="213"/>
      <c r="D31" s="213"/>
      <c r="E31" s="214">
        <v>38414071</v>
      </c>
      <c r="F31" s="213"/>
      <c r="G31" s="213"/>
      <c r="H31" s="214">
        <v>47822000</v>
      </c>
      <c r="I31" s="185"/>
    </row>
    <row r="32" spans="1:11" s="43" customFormat="1" ht="15.75">
      <c r="A32" s="220" t="s">
        <v>274</v>
      </c>
      <c r="B32" s="28" t="s">
        <v>198</v>
      </c>
      <c r="C32" s="213">
        <v>15</v>
      </c>
      <c r="D32" s="213">
        <v>494100</v>
      </c>
      <c r="E32" s="214">
        <v>7411500</v>
      </c>
      <c r="F32" s="213">
        <v>17</v>
      </c>
      <c r="G32" s="213">
        <v>494100</v>
      </c>
      <c r="H32" s="214">
        <f>F32*G32</f>
        <v>8399700</v>
      </c>
      <c r="I32" s="185"/>
      <c r="K32" s="190"/>
    </row>
    <row r="33" spans="1:11" s="43" customFormat="1" ht="15.75">
      <c r="A33" s="220"/>
      <c r="B33" s="28" t="s">
        <v>223</v>
      </c>
      <c r="C33" s="213">
        <v>1</v>
      </c>
      <c r="D33" s="213">
        <v>741150</v>
      </c>
      <c r="E33" s="214">
        <v>741150</v>
      </c>
      <c r="F33" s="213"/>
      <c r="G33" s="213"/>
      <c r="H33" s="214"/>
      <c r="I33" s="185"/>
      <c r="K33" s="190"/>
    </row>
    <row r="34" spans="1:9" s="43" customFormat="1" ht="15.75">
      <c r="A34" s="220" t="s">
        <v>275</v>
      </c>
      <c r="B34" s="28" t="s">
        <v>199</v>
      </c>
      <c r="C34" s="308">
        <v>8.52</v>
      </c>
      <c r="D34" s="213">
        <v>1632000</v>
      </c>
      <c r="E34" s="214">
        <v>13904640</v>
      </c>
      <c r="F34" s="212">
        <v>8.79</v>
      </c>
      <c r="G34" s="213">
        <v>1632000</v>
      </c>
      <c r="H34" s="214">
        <f>F34*G34</f>
        <v>14345279.999999998</v>
      </c>
      <c r="I34" s="185"/>
    </row>
    <row r="35" spans="1:9" s="43" customFormat="1" ht="15.75">
      <c r="A35" s="220" t="s">
        <v>276</v>
      </c>
      <c r="B35" s="28" t="s">
        <v>200</v>
      </c>
      <c r="C35" s="213"/>
      <c r="D35" s="213"/>
      <c r="E35" s="214">
        <v>21257906</v>
      </c>
      <c r="F35" s="213"/>
      <c r="G35" s="213"/>
      <c r="H35" s="214">
        <v>26547648</v>
      </c>
      <c r="I35" s="185"/>
    </row>
    <row r="36" spans="1:9" s="43" customFormat="1" ht="25.5">
      <c r="A36" s="220" t="s">
        <v>277</v>
      </c>
      <c r="B36" s="28" t="s">
        <v>224</v>
      </c>
      <c r="C36" s="213">
        <v>2070</v>
      </c>
      <c r="D36" s="213">
        <v>570</v>
      </c>
      <c r="E36" s="214">
        <v>1179900</v>
      </c>
      <c r="F36" s="213">
        <v>570</v>
      </c>
      <c r="G36" s="213">
        <v>2327</v>
      </c>
      <c r="H36" s="214">
        <f>F36*G36</f>
        <v>1326390</v>
      </c>
      <c r="I36" s="185"/>
    </row>
    <row r="37" spans="1:9" s="43" customFormat="1" ht="38.25">
      <c r="A37" s="220" t="s">
        <v>278</v>
      </c>
      <c r="B37" s="28" t="s">
        <v>229</v>
      </c>
      <c r="C37" s="213"/>
      <c r="D37" s="213"/>
      <c r="E37" s="214">
        <v>1508760</v>
      </c>
      <c r="F37" s="213">
        <v>2</v>
      </c>
      <c r="G37" s="213">
        <v>1508760</v>
      </c>
      <c r="H37" s="214">
        <f>F37*G37</f>
        <v>3017520</v>
      </c>
      <c r="I37" s="185"/>
    </row>
    <row r="38" spans="1:9" s="43" customFormat="1" ht="15.75">
      <c r="A38" s="309"/>
      <c r="B38" s="307" t="s">
        <v>2</v>
      </c>
      <c r="C38" s="310"/>
      <c r="D38" s="310"/>
      <c r="E38" s="311">
        <f>SUM(E31:E37)</f>
        <v>84417927</v>
      </c>
      <c r="F38" s="310"/>
      <c r="G38" s="310"/>
      <c r="H38" s="311">
        <f>SUM(H31:H37)</f>
        <v>101458538</v>
      </c>
      <c r="I38" s="185"/>
    </row>
    <row r="39" spans="1:9" s="43" customFormat="1" ht="15.75">
      <c r="A39" s="220"/>
      <c r="B39" s="312" t="s">
        <v>201</v>
      </c>
      <c r="C39" s="213"/>
      <c r="D39" s="213"/>
      <c r="E39" s="214"/>
      <c r="F39" s="213"/>
      <c r="G39" s="213"/>
      <c r="H39" s="214"/>
      <c r="I39" s="185"/>
    </row>
    <row r="40" spans="1:9" s="3" customFormat="1" ht="15.75">
      <c r="A40" s="220"/>
      <c r="B40" s="28" t="s">
        <v>202</v>
      </c>
      <c r="C40" s="213">
        <v>5193</v>
      </c>
      <c r="D40" s="213">
        <v>1140</v>
      </c>
      <c r="E40" s="214">
        <f>C40*D40</f>
        <v>5920020</v>
      </c>
      <c r="F40" s="213">
        <v>5125</v>
      </c>
      <c r="G40" s="213">
        <v>1140</v>
      </c>
      <c r="H40" s="214">
        <v>5842500</v>
      </c>
      <c r="I40" s="187"/>
    </row>
    <row r="41" spans="1:9" s="3" customFormat="1" ht="15.75">
      <c r="A41" s="313"/>
      <c r="B41" s="312" t="s">
        <v>2</v>
      </c>
      <c r="C41" s="314"/>
      <c r="D41" s="314"/>
      <c r="E41" s="315">
        <f>SUM(E40)</f>
        <v>5920020</v>
      </c>
      <c r="F41" s="314"/>
      <c r="G41" s="314"/>
      <c r="H41" s="315">
        <f>SUM(H40)</f>
        <v>5842500</v>
      </c>
      <c r="I41" s="187"/>
    </row>
    <row r="42" spans="1:9" s="192" customFormat="1" ht="18">
      <c r="A42" s="316"/>
      <c r="B42" s="317" t="s">
        <v>129</v>
      </c>
      <c r="C42" s="318"/>
      <c r="D42" s="318"/>
      <c r="E42" s="319">
        <f>E16+E29+E38+E41</f>
        <v>304064148</v>
      </c>
      <c r="F42" s="318"/>
      <c r="G42" s="318"/>
      <c r="H42" s="319">
        <f>H16+H29+H38+H41</f>
        <v>332520094.3333333</v>
      </c>
      <c r="I42" s="187"/>
    </row>
    <row r="43" spans="1:9" s="3" customFormat="1" ht="12.75">
      <c r="A43"/>
      <c r="B43" s="17"/>
      <c r="C43" s="17"/>
      <c r="D43" s="17"/>
      <c r="E43" s="17"/>
      <c r="F43" s="206"/>
      <c r="G43" s="206"/>
      <c r="H43" s="17"/>
      <c r="I43" s="187"/>
    </row>
    <row r="44" spans="1:8" s="3" customFormat="1" ht="12.75">
      <c r="A44"/>
      <c r="B44" s="17"/>
      <c r="C44" s="17"/>
      <c r="D44" s="17"/>
      <c r="E44" s="17"/>
      <c r="F44" s="206"/>
      <c r="G44" s="206"/>
      <c r="H44" s="17"/>
    </row>
    <row r="45" spans="1:8" s="3" customFormat="1" ht="12.75">
      <c r="A45"/>
      <c r="B45" s="17"/>
      <c r="C45" s="17"/>
      <c r="D45" s="17"/>
      <c r="E45" s="17"/>
      <c r="F45" s="206"/>
      <c r="G45" s="206"/>
      <c r="H45" s="17"/>
    </row>
    <row r="46" ht="23.25" customHeight="1"/>
  </sheetData>
  <sheetProtection/>
  <mergeCells count="2">
    <mergeCell ref="A1:H1"/>
    <mergeCell ref="A2:B3"/>
  </mergeCells>
  <printOptions/>
  <pageMargins left="0.7" right="0.7" top="0.75" bottom="0.75" header="0.3" footer="0.3"/>
  <pageSetup horizontalDpi="600" verticalDpi="600" orientation="portrait" paperSize="9" scale="68" r:id="rId1"/>
  <headerFooter alignWithMargins="0">
    <oddHeader>&amp;L12. melléklet a 1/2017.. (I.27.) önk.rendelethez,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workbookViewId="0" topLeftCell="A1">
      <selection activeCell="J35" sqref="J35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1.140625" style="0" customWidth="1"/>
    <col min="6" max="6" width="15.00390625" style="0" customWidth="1"/>
    <col min="7" max="7" width="13.28125" style="0" customWidth="1"/>
  </cols>
  <sheetData>
    <row r="1" spans="1:7" ht="15.75">
      <c r="A1" s="434" t="s">
        <v>464</v>
      </c>
      <c r="B1" s="434"/>
      <c r="C1" s="434"/>
      <c r="D1" s="434"/>
      <c r="E1" s="434"/>
      <c r="F1" s="434"/>
      <c r="G1" s="434"/>
    </row>
    <row r="2" spans="1:7" s="196" customFormat="1" ht="48">
      <c r="A2" s="193" t="s">
        <v>203</v>
      </c>
      <c r="B2" s="194" t="s">
        <v>95</v>
      </c>
      <c r="C2" s="194" t="s">
        <v>118</v>
      </c>
      <c r="D2" s="194" t="s">
        <v>204</v>
      </c>
      <c r="E2" s="194" t="s">
        <v>126</v>
      </c>
      <c r="F2" s="194" t="s">
        <v>205</v>
      </c>
      <c r="G2" s="195" t="s">
        <v>2</v>
      </c>
    </row>
    <row r="3" spans="1:7" ht="12.75">
      <c r="A3" s="40" t="s">
        <v>72</v>
      </c>
      <c r="B3" s="21" t="s">
        <v>119</v>
      </c>
      <c r="C3" s="197">
        <v>59357</v>
      </c>
      <c r="D3" s="197">
        <v>87354</v>
      </c>
      <c r="E3" s="197">
        <v>74843</v>
      </c>
      <c r="F3" s="197">
        <v>8241</v>
      </c>
      <c r="G3" s="127">
        <f aca="true" t="shared" si="0" ref="G3:G23">SUM(C3:F3)</f>
        <v>229795</v>
      </c>
    </row>
    <row r="4" spans="1:7" ht="12.75">
      <c r="A4" s="40" t="s">
        <v>74</v>
      </c>
      <c r="B4" s="21" t="s">
        <v>120</v>
      </c>
      <c r="C4" s="197">
        <v>11437</v>
      </c>
      <c r="D4" s="197">
        <v>21026</v>
      </c>
      <c r="E4" s="197">
        <v>17999</v>
      </c>
      <c r="F4" s="197">
        <v>1859</v>
      </c>
      <c r="G4" s="127">
        <f t="shared" si="0"/>
        <v>52321</v>
      </c>
    </row>
    <row r="5" spans="1:7" ht="12.75">
      <c r="A5" s="40" t="s">
        <v>75</v>
      </c>
      <c r="B5" s="21" t="s">
        <v>0</v>
      </c>
      <c r="C5" s="197">
        <v>104230</v>
      </c>
      <c r="D5" s="50">
        <v>10769</v>
      </c>
      <c r="E5" s="197">
        <v>135217</v>
      </c>
      <c r="F5" s="197">
        <v>11658</v>
      </c>
      <c r="G5" s="127">
        <f t="shared" si="0"/>
        <v>261874</v>
      </c>
    </row>
    <row r="6" spans="1:7" ht="12.75">
      <c r="A6" s="40" t="s">
        <v>76</v>
      </c>
      <c r="B6" s="21" t="s">
        <v>121</v>
      </c>
      <c r="C6" s="197">
        <v>24584</v>
      </c>
      <c r="D6" s="50"/>
      <c r="E6" s="197"/>
      <c r="F6" s="197"/>
      <c r="G6" s="127">
        <f t="shared" si="0"/>
        <v>24584</v>
      </c>
    </row>
    <row r="7" spans="1:7" ht="12.75">
      <c r="A7" s="40" t="s">
        <v>77</v>
      </c>
      <c r="B7" s="21" t="s">
        <v>82</v>
      </c>
      <c r="C7" s="197">
        <v>363261</v>
      </c>
      <c r="D7" s="50"/>
      <c r="E7" s="197"/>
      <c r="F7" s="197"/>
      <c r="G7" s="127">
        <f t="shared" si="0"/>
        <v>363261</v>
      </c>
    </row>
    <row r="8" spans="1:7" ht="12.75">
      <c r="A8" s="40" t="s">
        <v>78</v>
      </c>
      <c r="B8" s="21" t="s">
        <v>206</v>
      </c>
      <c r="C8" s="197">
        <v>6000</v>
      </c>
      <c r="D8" s="50"/>
      <c r="E8" s="197">
        <v>5000</v>
      </c>
      <c r="F8" s="197">
        <v>253</v>
      </c>
      <c r="G8" s="127">
        <f t="shared" si="0"/>
        <v>11253</v>
      </c>
    </row>
    <row r="9" spans="1:7" ht="12.75">
      <c r="A9" s="40" t="s">
        <v>79</v>
      </c>
      <c r="B9" s="21" t="s">
        <v>21</v>
      </c>
      <c r="C9" s="197">
        <v>20990</v>
      </c>
      <c r="D9" s="50"/>
      <c r="E9" s="197"/>
      <c r="F9" s="197"/>
      <c r="G9" s="127">
        <f t="shared" si="0"/>
        <v>20990</v>
      </c>
    </row>
    <row r="10" spans="1:7" ht="12.75">
      <c r="A10" s="40" t="s">
        <v>80</v>
      </c>
      <c r="B10" s="21" t="s">
        <v>90</v>
      </c>
      <c r="C10" s="197"/>
      <c r="D10" s="50"/>
      <c r="E10" s="197"/>
      <c r="F10" s="197"/>
      <c r="G10" s="127">
        <f t="shared" si="0"/>
        <v>0</v>
      </c>
    </row>
    <row r="11" spans="1:7" ht="12.75">
      <c r="A11" s="198" t="s">
        <v>158</v>
      </c>
      <c r="B11" s="199" t="s">
        <v>157</v>
      </c>
      <c r="C11" s="197">
        <v>12097</v>
      </c>
      <c r="D11" s="50"/>
      <c r="E11" s="197"/>
      <c r="F11" s="197"/>
      <c r="G11" s="127">
        <f t="shared" si="0"/>
        <v>12097</v>
      </c>
    </row>
    <row r="12" spans="1:7" ht="12.75">
      <c r="A12" s="200"/>
      <c r="B12" s="201" t="s">
        <v>207</v>
      </c>
      <c r="C12" s="202"/>
      <c r="D12" s="203"/>
      <c r="E12" s="202"/>
      <c r="F12" s="202"/>
      <c r="G12" s="137">
        <f t="shared" si="0"/>
        <v>0</v>
      </c>
    </row>
    <row r="13" spans="1:7" ht="12.75">
      <c r="A13" s="435" t="s">
        <v>208</v>
      </c>
      <c r="B13" s="436"/>
      <c r="C13" s="204">
        <f>SUM(C3:C12)</f>
        <v>601956</v>
      </c>
      <c r="D13" s="204">
        <f>SUM(D3:D10)</f>
        <v>119149</v>
      </c>
      <c r="E13" s="204">
        <f>SUM(E3:E10)</f>
        <v>233059</v>
      </c>
      <c r="F13" s="204">
        <f>SUM(F3:F10)</f>
        <v>22011</v>
      </c>
      <c r="G13" s="204">
        <f t="shared" si="0"/>
        <v>976175</v>
      </c>
    </row>
    <row r="14" spans="1:7" ht="25.5">
      <c r="A14" s="1" t="s">
        <v>35</v>
      </c>
      <c r="B14" s="20" t="s">
        <v>36</v>
      </c>
      <c r="C14" s="197">
        <v>374187</v>
      </c>
      <c r="D14" s="197">
        <v>7977</v>
      </c>
      <c r="E14" s="197"/>
      <c r="F14" s="197"/>
      <c r="G14" s="127">
        <f t="shared" si="0"/>
        <v>382164</v>
      </c>
    </row>
    <row r="15" spans="1:7" ht="25.5">
      <c r="A15" s="1" t="s">
        <v>38</v>
      </c>
      <c r="B15" s="20" t="s">
        <v>37</v>
      </c>
      <c r="C15" s="197">
        <v>51408</v>
      </c>
      <c r="D15" s="197"/>
      <c r="E15" s="197"/>
      <c r="F15" s="197"/>
      <c r="G15" s="127">
        <f t="shared" si="0"/>
        <v>51408</v>
      </c>
    </row>
    <row r="16" spans="1:7" ht="12.75">
      <c r="A16" s="1" t="s">
        <v>41</v>
      </c>
      <c r="B16" s="20" t="s">
        <v>42</v>
      </c>
      <c r="C16" s="197">
        <v>149846</v>
      </c>
      <c r="D16" s="197"/>
      <c r="E16" s="197"/>
      <c r="F16" s="197"/>
      <c r="G16" s="127">
        <f t="shared" si="0"/>
        <v>149846</v>
      </c>
    </row>
    <row r="17" spans="1:7" ht="12.75">
      <c r="A17" s="1" t="s">
        <v>43</v>
      </c>
      <c r="B17" s="20" t="s">
        <v>44</v>
      </c>
      <c r="C17" s="197">
        <v>44306</v>
      </c>
      <c r="D17" s="197">
        <v>318</v>
      </c>
      <c r="E17" s="197">
        <v>86939</v>
      </c>
      <c r="F17" s="197">
        <v>1009</v>
      </c>
      <c r="G17" s="127">
        <f t="shared" si="0"/>
        <v>132572</v>
      </c>
    </row>
    <row r="18" spans="1:7" ht="12.75">
      <c r="A18" s="1" t="s">
        <v>47</v>
      </c>
      <c r="B18" s="20" t="s">
        <v>48</v>
      </c>
      <c r="C18" s="197"/>
      <c r="D18" s="197"/>
      <c r="E18" s="197"/>
      <c r="F18" s="197"/>
      <c r="G18" s="127">
        <f t="shared" si="0"/>
        <v>0</v>
      </c>
    </row>
    <row r="19" spans="1:7" ht="25.5">
      <c r="A19" s="1" t="s">
        <v>49</v>
      </c>
      <c r="B19" s="20" t="s">
        <v>50</v>
      </c>
      <c r="C19" s="197"/>
      <c r="D19" s="197"/>
      <c r="E19" s="197"/>
      <c r="F19" s="197"/>
      <c r="G19" s="127">
        <f t="shared" si="0"/>
        <v>0</v>
      </c>
    </row>
    <row r="20" spans="1:7" ht="25.5">
      <c r="A20" s="1" t="s">
        <v>53</v>
      </c>
      <c r="B20" s="20" t="s">
        <v>54</v>
      </c>
      <c r="C20" s="197">
        <v>13050</v>
      </c>
      <c r="D20" s="197"/>
      <c r="E20" s="197"/>
      <c r="F20" s="197"/>
      <c r="G20" s="127">
        <f t="shared" si="0"/>
        <v>13050</v>
      </c>
    </row>
    <row r="21" spans="1:7" ht="12.75">
      <c r="A21" s="1" t="s">
        <v>57</v>
      </c>
      <c r="B21" s="21" t="s">
        <v>58</v>
      </c>
      <c r="C21" s="197">
        <v>240000</v>
      </c>
      <c r="D21" s="197"/>
      <c r="E21" s="197">
        <v>7000</v>
      </c>
      <c r="F21" s="197">
        <v>135</v>
      </c>
      <c r="G21" s="127">
        <f t="shared" si="0"/>
        <v>247135</v>
      </c>
    </row>
    <row r="22" spans="1:7" ht="12.75">
      <c r="A22" s="437" t="s">
        <v>209</v>
      </c>
      <c r="B22" s="437"/>
      <c r="C22" s="204">
        <f>SUM(C14:C21)</f>
        <v>872797</v>
      </c>
      <c r="D22" s="204">
        <f>SUM(D14:D21)</f>
        <v>8295</v>
      </c>
      <c r="E22" s="204">
        <f>SUM(E14:E21)</f>
        <v>93939</v>
      </c>
      <c r="F22" s="204">
        <f>SUM(F14:F21)</f>
        <v>1144</v>
      </c>
      <c r="G22" s="204">
        <f t="shared" si="0"/>
        <v>976175</v>
      </c>
    </row>
    <row r="23" spans="1:7" ht="12.75">
      <c r="A23" s="155"/>
      <c r="B23" s="159" t="s">
        <v>210</v>
      </c>
      <c r="C23" s="137"/>
      <c r="D23" s="137">
        <f>D13-D22</f>
        <v>110854</v>
      </c>
      <c r="E23" s="137">
        <f>E13-E22</f>
        <v>139120</v>
      </c>
      <c r="F23" s="137">
        <f>F13-F22</f>
        <v>20867</v>
      </c>
      <c r="G23" s="137">
        <f t="shared" si="0"/>
        <v>270841</v>
      </c>
    </row>
    <row r="24" spans="1:7" ht="12.75">
      <c r="A24" s="1"/>
      <c r="B24" s="21" t="s">
        <v>211</v>
      </c>
      <c r="C24" s="197"/>
      <c r="D24" s="197">
        <v>95539</v>
      </c>
      <c r="E24" s="197">
        <v>18135</v>
      </c>
      <c r="F24" s="197">
        <v>5843</v>
      </c>
      <c r="G24" s="127">
        <f>SUM(C24:F24)</f>
        <v>119517</v>
      </c>
    </row>
    <row r="25" spans="1:7" ht="25.5">
      <c r="A25" s="1"/>
      <c r="B25" s="21" t="s">
        <v>212</v>
      </c>
      <c r="C25" s="197"/>
      <c r="D25" s="197">
        <f>D23-D24</f>
        <v>15315</v>
      </c>
      <c r="E25" s="197">
        <f>E23-E24</f>
        <v>120985</v>
      </c>
      <c r="F25" s="197">
        <f>F23-F24</f>
        <v>15024</v>
      </c>
      <c r="G25" s="127">
        <f>SUM(C25:F25)</f>
        <v>151324</v>
      </c>
    </row>
  </sheetData>
  <sheetProtection/>
  <mergeCells count="3">
    <mergeCell ref="A1:G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scale="89" r:id="rId1"/>
  <headerFooter alignWithMargins="0">
    <oddHeader>&amp;L13. melléklet a 1/2017. (I.27.)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24" t="s">
        <v>245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18">
      <c r="A2" s="439" t="s">
        <v>330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2.75">
      <c r="A3" s="224" t="s">
        <v>95</v>
      </c>
      <c r="B3" s="172" t="s">
        <v>293</v>
      </c>
      <c r="C3" s="172" t="s">
        <v>294</v>
      </c>
      <c r="D3" s="172" t="s">
        <v>295</v>
      </c>
      <c r="E3" s="172" t="s">
        <v>311</v>
      </c>
      <c r="F3" s="172" t="s">
        <v>297</v>
      </c>
      <c r="G3" s="172" t="s">
        <v>298</v>
      </c>
      <c r="H3" s="172" t="s">
        <v>299</v>
      </c>
      <c r="I3" s="172" t="s">
        <v>300</v>
      </c>
      <c r="J3" s="172" t="s">
        <v>301</v>
      </c>
      <c r="K3" s="172" t="s">
        <v>312</v>
      </c>
      <c r="L3" s="172" t="s">
        <v>303</v>
      </c>
      <c r="M3" s="172" t="s">
        <v>304</v>
      </c>
      <c r="N3" s="172" t="s">
        <v>2</v>
      </c>
    </row>
    <row r="4" spans="1:14" ht="12.75">
      <c r="A4" s="228" t="s">
        <v>313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7"/>
    </row>
    <row r="5" spans="1:14" ht="38.25">
      <c r="A5" s="231" t="s">
        <v>314</v>
      </c>
      <c r="B5" s="59">
        <v>31847</v>
      </c>
      <c r="C5" s="59">
        <v>31847</v>
      </c>
      <c r="D5" s="59">
        <v>31847</v>
      </c>
      <c r="E5" s="59">
        <v>31847</v>
      </c>
      <c r="F5" s="59">
        <v>31847</v>
      </c>
      <c r="G5" s="59">
        <v>31847</v>
      </c>
      <c r="H5" s="59">
        <v>31847</v>
      </c>
      <c r="I5" s="59">
        <v>31847</v>
      </c>
      <c r="J5" s="59">
        <v>31847</v>
      </c>
      <c r="K5" s="59">
        <v>31847</v>
      </c>
      <c r="L5" s="59">
        <v>31847</v>
      </c>
      <c r="M5" s="59">
        <v>31847</v>
      </c>
      <c r="N5" s="47">
        <f aca="true" t="shared" si="0" ref="N5:N10">SUM(B5:M5)</f>
        <v>382164</v>
      </c>
    </row>
    <row r="6" spans="1:14" ht="25.5">
      <c r="A6" s="231" t="s">
        <v>315</v>
      </c>
      <c r="B6" s="59">
        <v>5380</v>
      </c>
      <c r="C6" s="59">
        <v>5380</v>
      </c>
      <c r="D6" s="59">
        <v>50000</v>
      </c>
      <c r="E6" s="59">
        <v>5380</v>
      </c>
      <c r="F6" s="59">
        <v>5380</v>
      </c>
      <c r="G6" s="59">
        <v>4060</v>
      </c>
      <c r="H6" s="59">
        <v>4060</v>
      </c>
      <c r="I6" s="59">
        <v>4059</v>
      </c>
      <c r="J6" s="59">
        <v>50000</v>
      </c>
      <c r="K6" s="59">
        <v>5380</v>
      </c>
      <c r="L6" s="59">
        <v>5380</v>
      </c>
      <c r="M6" s="59">
        <v>5387</v>
      </c>
      <c r="N6" s="47">
        <f t="shared" si="0"/>
        <v>149846</v>
      </c>
    </row>
    <row r="7" spans="1:14" ht="12.75">
      <c r="A7" s="231" t="s">
        <v>316</v>
      </c>
      <c r="B7" s="59">
        <v>11048</v>
      </c>
      <c r="C7" s="59">
        <v>11048</v>
      </c>
      <c r="D7" s="59">
        <v>11048</v>
      </c>
      <c r="E7" s="59">
        <v>11048</v>
      </c>
      <c r="F7" s="59">
        <v>11048</v>
      </c>
      <c r="G7" s="59">
        <v>11048</v>
      </c>
      <c r="H7" s="59">
        <v>11048</v>
      </c>
      <c r="I7" s="59">
        <v>11048</v>
      </c>
      <c r="J7" s="59">
        <v>11048</v>
      </c>
      <c r="K7" s="59">
        <v>11048</v>
      </c>
      <c r="L7" s="59">
        <v>11048</v>
      </c>
      <c r="M7" s="59">
        <v>11044</v>
      </c>
      <c r="N7" s="47">
        <f t="shared" si="0"/>
        <v>132572</v>
      </c>
    </row>
    <row r="8" spans="1:14" ht="25.5">
      <c r="A8" s="231" t="s">
        <v>317</v>
      </c>
      <c r="B8" s="59"/>
      <c r="C8" s="59"/>
      <c r="D8" s="59"/>
      <c r="E8" s="59"/>
      <c r="F8" s="59">
        <v>13050</v>
      </c>
      <c r="G8" s="59"/>
      <c r="H8" s="59"/>
      <c r="I8" s="59"/>
      <c r="J8" s="59"/>
      <c r="K8" s="59"/>
      <c r="L8" s="59"/>
      <c r="M8" s="59"/>
      <c r="N8" s="47">
        <f t="shared" si="0"/>
        <v>13050</v>
      </c>
    </row>
    <row r="9" spans="1:14" ht="25.5">
      <c r="A9" s="231" t="s">
        <v>318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47">
        <f t="shared" si="0"/>
        <v>0</v>
      </c>
    </row>
    <row r="10" spans="1:14" ht="25.5">
      <c r="A10" s="231" t="s">
        <v>319</v>
      </c>
      <c r="B10" s="59">
        <v>247135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7">
        <f t="shared" si="0"/>
        <v>247135</v>
      </c>
    </row>
    <row r="11" spans="1:14" ht="51">
      <c r="A11" s="231" t="s">
        <v>320</v>
      </c>
      <c r="B11" s="59">
        <v>51408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7">
        <f>SUM(B11:M11)</f>
        <v>51408</v>
      </c>
    </row>
    <row r="12" spans="1:14" ht="25.5">
      <c r="A12" s="159" t="s">
        <v>321</v>
      </c>
      <c r="B12" s="156">
        <f aca="true" t="shared" si="1" ref="B12:N12">SUM(B5:B11)</f>
        <v>346818</v>
      </c>
      <c r="C12" s="156">
        <f t="shared" si="1"/>
        <v>48275</v>
      </c>
      <c r="D12" s="156">
        <f t="shared" si="1"/>
        <v>92895</v>
      </c>
      <c r="E12" s="156">
        <f t="shared" si="1"/>
        <v>48275</v>
      </c>
      <c r="F12" s="156">
        <f t="shared" si="1"/>
        <v>61325</v>
      </c>
      <c r="G12" s="156">
        <f t="shared" si="1"/>
        <v>46955</v>
      </c>
      <c r="H12" s="156">
        <f t="shared" si="1"/>
        <v>46955</v>
      </c>
      <c r="I12" s="156">
        <f t="shared" si="1"/>
        <v>46954</v>
      </c>
      <c r="J12" s="156">
        <f t="shared" si="1"/>
        <v>92895</v>
      </c>
      <c r="K12" s="156">
        <f t="shared" si="1"/>
        <v>48275</v>
      </c>
      <c r="L12" s="156">
        <f t="shared" si="1"/>
        <v>48275</v>
      </c>
      <c r="M12" s="156">
        <f t="shared" si="1"/>
        <v>48278</v>
      </c>
      <c r="N12" s="156">
        <f t="shared" si="1"/>
        <v>976175</v>
      </c>
    </row>
    <row r="13" spans="1:14" ht="12.75">
      <c r="A13" s="228" t="s">
        <v>322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47"/>
    </row>
    <row r="14" spans="1:14" ht="25.5">
      <c r="A14" s="231" t="s">
        <v>323</v>
      </c>
      <c r="B14" s="59">
        <v>77653</v>
      </c>
      <c r="C14" s="59">
        <v>77653</v>
      </c>
      <c r="D14" s="59">
        <v>77653</v>
      </c>
      <c r="E14" s="59">
        <v>77653</v>
      </c>
      <c r="F14" s="59">
        <v>77653</v>
      </c>
      <c r="G14" s="59">
        <v>77653</v>
      </c>
      <c r="H14" s="59">
        <v>77653</v>
      </c>
      <c r="I14" s="59">
        <v>77653</v>
      </c>
      <c r="J14" s="59">
        <v>77653</v>
      </c>
      <c r="K14" s="59">
        <v>77653</v>
      </c>
      <c r="L14" s="59">
        <v>77653</v>
      </c>
      <c r="M14" s="59">
        <v>77652</v>
      </c>
      <c r="N14" s="47">
        <f aca="true" t="shared" si="2" ref="N14:N19">SUM(B14:M14)</f>
        <v>931835</v>
      </c>
    </row>
    <row r="15" spans="1:14" ht="25.5">
      <c r="A15" s="231" t="s">
        <v>324</v>
      </c>
      <c r="B15" s="59"/>
      <c r="C15" s="59"/>
      <c r="D15" s="59"/>
      <c r="E15" s="59"/>
      <c r="F15" s="59">
        <v>204455</v>
      </c>
      <c r="G15" s="59"/>
      <c r="H15" s="59"/>
      <c r="I15" s="59"/>
      <c r="J15" s="59"/>
      <c r="K15" s="59"/>
      <c r="L15" s="59"/>
      <c r="M15" s="59"/>
      <c r="N15" s="47">
        <f t="shared" si="2"/>
        <v>204455</v>
      </c>
    </row>
    <row r="16" spans="1:14" ht="51">
      <c r="A16" s="231" t="s">
        <v>325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48">
        <f t="shared" si="2"/>
        <v>0</v>
      </c>
    </row>
    <row r="17" spans="1:14" ht="12.75">
      <c r="A17" s="231" t="s">
        <v>326</v>
      </c>
      <c r="B17" s="59"/>
      <c r="C17" s="59"/>
      <c r="D17" s="59">
        <v>5247</v>
      </c>
      <c r="E17" s="59">
        <v>5247</v>
      </c>
      <c r="F17" s="59">
        <v>5247</v>
      </c>
      <c r="G17" s="59">
        <v>5249</v>
      </c>
      <c r="H17" s="59"/>
      <c r="I17" s="59"/>
      <c r="J17" s="59"/>
      <c r="K17" s="59"/>
      <c r="L17" s="59"/>
      <c r="M17" s="59"/>
      <c r="N17" s="47">
        <f t="shared" si="2"/>
        <v>20990</v>
      </c>
    </row>
    <row r="18" spans="1:14" ht="25.5">
      <c r="A18" s="231" t="s">
        <v>327</v>
      </c>
      <c r="B18" s="59"/>
      <c r="C18" s="59"/>
      <c r="D18" s="59"/>
      <c r="E18" s="59"/>
      <c r="F18" s="59">
        <v>2814</v>
      </c>
      <c r="G18" s="59">
        <v>2813</v>
      </c>
      <c r="H18" s="59">
        <v>2813</v>
      </c>
      <c r="I18" s="59">
        <v>2813</v>
      </c>
      <c r="J18" s="59"/>
      <c r="K18" s="59"/>
      <c r="L18" s="59"/>
      <c r="M18" s="59"/>
      <c r="N18" s="47">
        <f t="shared" si="2"/>
        <v>11253</v>
      </c>
    </row>
    <row r="19" spans="1:14" ht="38.25">
      <c r="A19" s="25" t="s">
        <v>467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47">
        <f t="shared" si="2"/>
        <v>0</v>
      </c>
    </row>
    <row r="20" spans="1:14" ht="25.5">
      <c r="A20" s="25" t="s">
        <v>468</v>
      </c>
      <c r="B20" s="59">
        <v>12097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47">
        <f>SUM(B20:M20)</f>
        <v>12097</v>
      </c>
    </row>
    <row r="21" spans="1:14" ht="25.5">
      <c r="A21" s="159" t="s">
        <v>328</v>
      </c>
      <c r="B21" s="156">
        <f>B14+B16+B17+B18+B19+B20</f>
        <v>89750</v>
      </c>
      <c r="C21" s="156">
        <f aca="true" t="shared" si="3" ref="C21:M21">C14+C16+C17+C18+C19+C20</f>
        <v>77653</v>
      </c>
      <c r="D21" s="156">
        <f t="shared" si="3"/>
        <v>82900</v>
      </c>
      <c r="E21" s="156">
        <f t="shared" si="3"/>
        <v>82900</v>
      </c>
      <c r="F21" s="156">
        <f t="shared" si="3"/>
        <v>85714</v>
      </c>
      <c r="G21" s="156">
        <f t="shared" si="3"/>
        <v>85715</v>
      </c>
      <c r="H21" s="156">
        <f t="shared" si="3"/>
        <v>80466</v>
      </c>
      <c r="I21" s="156">
        <f t="shared" si="3"/>
        <v>80466</v>
      </c>
      <c r="J21" s="156">
        <f t="shared" si="3"/>
        <v>77653</v>
      </c>
      <c r="K21" s="156">
        <f t="shared" si="3"/>
        <v>77653</v>
      </c>
      <c r="L21" s="156">
        <f t="shared" si="3"/>
        <v>77653</v>
      </c>
      <c r="M21" s="156">
        <f t="shared" si="3"/>
        <v>77652</v>
      </c>
      <c r="N21" s="156">
        <f>N14+N16+N17+N18+N19+N20</f>
        <v>976175</v>
      </c>
    </row>
    <row r="22" spans="1:14" ht="38.25">
      <c r="A22" s="232" t="s">
        <v>329</v>
      </c>
      <c r="B22" s="59">
        <f aca="true" t="shared" si="4" ref="B22:M22">B12-B21</f>
        <v>257068</v>
      </c>
      <c r="C22" s="59">
        <f t="shared" si="4"/>
        <v>-29378</v>
      </c>
      <c r="D22" s="59">
        <f t="shared" si="4"/>
        <v>9995</v>
      </c>
      <c r="E22" s="59">
        <f t="shared" si="4"/>
        <v>-34625</v>
      </c>
      <c r="F22" s="59">
        <f t="shared" si="4"/>
        <v>-24389</v>
      </c>
      <c r="G22" s="59">
        <f t="shared" si="4"/>
        <v>-38760</v>
      </c>
      <c r="H22" s="59">
        <f t="shared" si="4"/>
        <v>-33511</v>
      </c>
      <c r="I22" s="59">
        <f t="shared" si="4"/>
        <v>-33512</v>
      </c>
      <c r="J22" s="59">
        <f t="shared" si="4"/>
        <v>15242</v>
      </c>
      <c r="K22" s="59">
        <f t="shared" si="4"/>
        <v>-29378</v>
      </c>
      <c r="L22" s="59">
        <f t="shared" si="4"/>
        <v>-29378</v>
      </c>
      <c r="M22" s="59">
        <f t="shared" si="4"/>
        <v>-29374</v>
      </c>
      <c r="N22" s="47"/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 alignWithMargins="0">
    <oddHeader>&amp;L14. melléklet a 1/2017. (I.27.) önk. 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F4" sqref="F4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43" t="s">
        <v>331</v>
      </c>
      <c r="B1" s="443"/>
      <c r="C1" s="443"/>
      <c r="D1" s="443"/>
      <c r="E1" s="443"/>
      <c r="F1" s="443"/>
    </row>
    <row r="2" spans="1:6" ht="15.75">
      <c r="A2" s="443" t="s">
        <v>369</v>
      </c>
      <c r="B2" s="443"/>
      <c r="C2" s="443"/>
      <c r="D2" s="443"/>
      <c r="E2" s="443"/>
      <c r="F2" s="443"/>
    </row>
    <row r="3" spans="1:6" ht="12.75">
      <c r="A3" s="444" t="s">
        <v>332</v>
      </c>
      <c r="B3" s="444"/>
      <c r="C3" s="444"/>
      <c r="D3" s="444"/>
      <c r="E3" s="444"/>
      <c r="F3" s="444"/>
    </row>
    <row r="4" spans="1:6" ht="12.75">
      <c r="A4" s="233" t="s">
        <v>95</v>
      </c>
      <c r="B4" s="234" t="s">
        <v>175</v>
      </c>
      <c r="C4" s="235" t="s">
        <v>333</v>
      </c>
      <c r="D4" s="236" t="s">
        <v>334</v>
      </c>
      <c r="E4" s="237" t="s">
        <v>335</v>
      </c>
      <c r="F4" s="238" t="s">
        <v>476</v>
      </c>
    </row>
    <row r="5" spans="1:6" ht="12.75">
      <c r="A5" s="233">
        <v>1</v>
      </c>
      <c r="B5" s="239">
        <v>2</v>
      </c>
      <c r="C5" s="233">
        <v>3</v>
      </c>
      <c r="D5" s="240">
        <v>4</v>
      </c>
      <c r="E5" s="240">
        <v>5</v>
      </c>
      <c r="F5" s="241"/>
    </row>
    <row r="6" spans="1:6" ht="12.75">
      <c r="A6" s="441" t="s">
        <v>336</v>
      </c>
      <c r="B6" s="442"/>
      <c r="C6" s="442"/>
      <c r="D6" s="442"/>
      <c r="E6" s="442"/>
      <c r="F6" s="442"/>
    </row>
    <row r="7" spans="1:6" ht="12.75">
      <c r="A7" s="242" t="s">
        <v>36</v>
      </c>
      <c r="B7" s="243">
        <v>1</v>
      </c>
      <c r="C7" s="244">
        <v>382164</v>
      </c>
      <c r="D7" s="245">
        <f aca="true" t="shared" si="0" ref="D7:F11">C7*1.05</f>
        <v>401272.2</v>
      </c>
      <c r="E7" s="245">
        <f t="shared" si="0"/>
        <v>421335.81000000006</v>
      </c>
      <c r="F7" s="245">
        <f t="shared" si="0"/>
        <v>442402.60050000006</v>
      </c>
    </row>
    <row r="8" spans="1:6" ht="12.75">
      <c r="A8" s="242" t="s">
        <v>42</v>
      </c>
      <c r="B8" s="243">
        <v>2</v>
      </c>
      <c r="C8" s="244">
        <v>149846</v>
      </c>
      <c r="D8" s="245">
        <f t="shared" si="0"/>
        <v>157338.30000000002</v>
      </c>
      <c r="E8" s="245">
        <f t="shared" si="0"/>
        <v>165205.21500000003</v>
      </c>
      <c r="F8" s="245">
        <f t="shared" si="0"/>
        <v>173465.47575000004</v>
      </c>
    </row>
    <row r="9" spans="1:6" ht="12.75">
      <c r="A9" s="242" t="s">
        <v>44</v>
      </c>
      <c r="B9" s="243">
        <v>3</v>
      </c>
      <c r="C9" s="244">
        <v>132572</v>
      </c>
      <c r="D9" s="245">
        <f t="shared" si="0"/>
        <v>139200.6</v>
      </c>
      <c r="E9" s="245">
        <f t="shared" si="0"/>
        <v>146160.63</v>
      </c>
      <c r="F9" s="245">
        <f t="shared" si="0"/>
        <v>153468.66150000002</v>
      </c>
    </row>
    <row r="10" spans="1:6" ht="12.75">
      <c r="A10" s="242" t="s">
        <v>50</v>
      </c>
      <c r="B10" s="243">
        <v>4</v>
      </c>
      <c r="C10" s="244"/>
      <c r="D10" s="245">
        <f t="shared" si="0"/>
        <v>0</v>
      </c>
      <c r="E10" s="245">
        <f t="shared" si="0"/>
        <v>0</v>
      </c>
      <c r="F10" s="245">
        <f t="shared" si="0"/>
        <v>0</v>
      </c>
    </row>
    <row r="11" spans="1:6" ht="25.5">
      <c r="A11" s="242" t="s">
        <v>337</v>
      </c>
      <c r="B11" s="243">
        <v>5</v>
      </c>
      <c r="C11" s="244">
        <v>17135</v>
      </c>
      <c r="D11" s="245">
        <f t="shared" si="0"/>
        <v>17991.75</v>
      </c>
      <c r="E11" s="245">
        <f t="shared" si="0"/>
        <v>18891.3375</v>
      </c>
      <c r="F11" s="245">
        <f t="shared" si="0"/>
        <v>19835.904375000002</v>
      </c>
    </row>
    <row r="12" spans="1:6" ht="12.75">
      <c r="A12" s="246" t="s">
        <v>338</v>
      </c>
      <c r="B12" s="247">
        <v>6</v>
      </c>
      <c r="C12" s="248">
        <f>SUM(C7:C11)</f>
        <v>681717</v>
      </c>
      <c r="D12" s="249">
        <f>SUM(D7:D11)</f>
        <v>715802.85</v>
      </c>
      <c r="E12" s="250">
        <f>SUM(E7:E11)</f>
        <v>751592.9925000002</v>
      </c>
      <c r="F12" s="250">
        <f>SUM(F7:F11)</f>
        <v>789172.6421250002</v>
      </c>
    </row>
    <row r="13" spans="1:6" ht="12.75">
      <c r="A13" s="242" t="s">
        <v>3</v>
      </c>
      <c r="B13" s="243">
        <v>7</v>
      </c>
      <c r="C13" s="244">
        <v>229795</v>
      </c>
      <c r="D13" s="245">
        <f>C13*1.0505</f>
        <v>241399.6475</v>
      </c>
      <c r="E13" s="245">
        <f>D13*1.0505</f>
        <v>253590.32969875</v>
      </c>
      <c r="F13" s="245">
        <f>E13*1.0505</f>
        <v>266396.6413485369</v>
      </c>
    </row>
    <row r="14" spans="1:6" ht="12.75">
      <c r="A14" s="242" t="s">
        <v>73</v>
      </c>
      <c r="B14" s="243">
        <v>8</v>
      </c>
      <c r="C14" s="244">
        <v>52321</v>
      </c>
      <c r="D14" s="245">
        <f aca="true" t="shared" si="1" ref="D14:F20">C14*1.0505</f>
        <v>54963.2105</v>
      </c>
      <c r="E14" s="245">
        <f t="shared" si="1"/>
        <v>57738.85263025</v>
      </c>
      <c r="F14" s="245">
        <f t="shared" si="1"/>
        <v>60654.664688077624</v>
      </c>
    </row>
    <row r="15" spans="1:6" ht="12.75">
      <c r="A15" s="242" t="s">
        <v>0</v>
      </c>
      <c r="B15" s="243">
        <v>9</v>
      </c>
      <c r="C15" s="244">
        <v>261874</v>
      </c>
      <c r="D15" s="245">
        <f t="shared" si="1"/>
        <v>275098.637</v>
      </c>
      <c r="E15" s="245">
        <f t="shared" si="1"/>
        <v>288991.11816849996</v>
      </c>
      <c r="F15" s="245">
        <f t="shared" si="1"/>
        <v>303585.1696360092</v>
      </c>
    </row>
    <row r="16" spans="1:6" ht="12.75">
      <c r="A16" s="242" t="s">
        <v>81</v>
      </c>
      <c r="B16" s="243">
        <v>10</v>
      </c>
      <c r="C16" s="244">
        <v>24584</v>
      </c>
      <c r="D16" s="245">
        <f t="shared" si="1"/>
        <v>25825.492</v>
      </c>
      <c r="E16" s="245">
        <f t="shared" si="1"/>
        <v>27129.679345999997</v>
      </c>
      <c r="F16" s="245">
        <f t="shared" si="1"/>
        <v>28499.728152972995</v>
      </c>
    </row>
    <row r="17" spans="1:6" ht="12.75">
      <c r="A17" s="242" t="s">
        <v>82</v>
      </c>
      <c r="B17" s="243">
        <v>11</v>
      </c>
      <c r="C17" s="244">
        <f>C18+C19+C20</f>
        <v>169052</v>
      </c>
      <c r="D17" s="245">
        <f t="shared" si="1"/>
        <v>177589.126</v>
      </c>
      <c r="E17" s="245">
        <f t="shared" si="1"/>
        <v>186557.37686299998</v>
      </c>
      <c r="F17" s="245">
        <f t="shared" si="1"/>
        <v>195978.52439458147</v>
      </c>
    </row>
    <row r="18" spans="1:6" ht="12.75">
      <c r="A18" s="242" t="s">
        <v>83</v>
      </c>
      <c r="B18" s="243">
        <v>12</v>
      </c>
      <c r="C18" s="244">
        <v>141523</v>
      </c>
      <c r="D18" s="245">
        <f t="shared" si="1"/>
        <v>148669.9115</v>
      </c>
      <c r="E18" s="245">
        <f t="shared" si="1"/>
        <v>156177.74203075</v>
      </c>
      <c r="F18" s="245">
        <f t="shared" si="1"/>
        <v>164064.71800330287</v>
      </c>
    </row>
    <row r="19" spans="1:6" ht="12.75">
      <c r="A19" s="242" t="s">
        <v>85</v>
      </c>
      <c r="B19" s="243">
        <v>13</v>
      </c>
      <c r="C19" s="244">
        <v>17601</v>
      </c>
      <c r="D19" s="245">
        <f t="shared" si="1"/>
        <v>18489.8505</v>
      </c>
      <c r="E19" s="245">
        <f t="shared" si="1"/>
        <v>19423.58795025</v>
      </c>
      <c r="F19" s="245">
        <f t="shared" si="1"/>
        <v>20404.479141737625</v>
      </c>
    </row>
    <row r="20" spans="1:6" ht="12.75">
      <c r="A20" s="242" t="s">
        <v>88</v>
      </c>
      <c r="B20" s="243">
        <v>14</v>
      </c>
      <c r="C20" s="244">
        <v>9928</v>
      </c>
      <c r="D20" s="245">
        <f t="shared" si="1"/>
        <v>10429.364</v>
      </c>
      <c r="E20" s="245">
        <f t="shared" si="1"/>
        <v>10956.046881999999</v>
      </c>
      <c r="F20" s="245">
        <f t="shared" si="1"/>
        <v>11509.327249540998</v>
      </c>
    </row>
    <row r="21" spans="1:6" ht="12.75">
      <c r="A21" s="246" t="s">
        <v>339</v>
      </c>
      <c r="B21" s="247">
        <v>15</v>
      </c>
      <c r="C21" s="248">
        <f>C13+C14+C15+C16+C17</f>
        <v>737626</v>
      </c>
      <c r="D21" s="248">
        <f>D13+D14+D15+D16+D17</f>
        <v>774876.1129999999</v>
      </c>
      <c r="E21" s="250">
        <f>SUM(E13:E17)</f>
        <v>814007.3567064999</v>
      </c>
      <c r="F21" s="250">
        <f>SUM(F13:F17)</f>
        <v>855114.7282201782</v>
      </c>
    </row>
    <row r="22" spans="1:6" ht="12.75">
      <c r="A22" s="441" t="s">
        <v>340</v>
      </c>
      <c r="B22" s="442"/>
      <c r="C22" s="442"/>
      <c r="D22" s="442"/>
      <c r="E22" s="442"/>
      <c r="F22" s="442"/>
    </row>
    <row r="23" spans="1:6" ht="12.75">
      <c r="A23" s="242" t="s">
        <v>37</v>
      </c>
      <c r="B23" s="251" t="s">
        <v>341</v>
      </c>
      <c r="C23" s="252">
        <v>51408</v>
      </c>
      <c r="D23" s="241">
        <f aca="true" t="shared" si="2" ref="D23:F26">C23*1.05</f>
        <v>53978.4</v>
      </c>
      <c r="E23" s="241">
        <f t="shared" si="2"/>
        <v>56677.32000000001</v>
      </c>
      <c r="F23" s="241">
        <f t="shared" si="2"/>
        <v>59511.18600000001</v>
      </c>
    </row>
    <row r="24" spans="1:6" ht="12.75">
      <c r="A24" s="242" t="s">
        <v>342</v>
      </c>
      <c r="B24" s="251" t="s">
        <v>343</v>
      </c>
      <c r="C24" s="253"/>
      <c r="D24" s="241">
        <f t="shared" si="2"/>
        <v>0</v>
      </c>
      <c r="E24" s="241">
        <f t="shared" si="2"/>
        <v>0</v>
      </c>
      <c r="F24" s="241">
        <f t="shared" si="2"/>
        <v>0</v>
      </c>
    </row>
    <row r="25" spans="1:6" ht="12.75">
      <c r="A25" s="242" t="s">
        <v>54</v>
      </c>
      <c r="B25" s="251" t="s">
        <v>344</v>
      </c>
      <c r="C25" s="253">
        <v>13050</v>
      </c>
      <c r="D25" s="241">
        <f t="shared" si="2"/>
        <v>13702.5</v>
      </c>
      <c r="E25" s="241">
        <f t="shared" si="2"/>
        <v>14387.625</v>
      </c>
      <c r="F25" s="241">
        <f t="shared" si="2"/>
        <v>15107.00625</v>
      </c>
    </row>
    <row r="26" spans="1:6" ht="12.75">
      <c r="A26" s="242" t="s">
        <v>60</v>
      </c>
      <c r="B26" s="251" t="s">
        <v>345</v>
      </c>
      <c r="C26" s="253">
        <v>230000</v>
      </c>
      <c r="D26" s="241">
        <f t="shared" si="2"/>
        <v>241500</v>
      </c>
      <c r="E26" s="241">
        <f t="shared" si="2"/>
        <v>253575</v>
      </c>
      <c r="F26" s="241">
        <f t="shared" si="2"/>
        <v>266253.75</v>
      </c>
    </row>
    <row r="27" spans="1:6" ht="12.75">
      <c r="A27" s="246" t="s">
        <v>346</v>
      </c>
      <c r="B27" s="251" t="s">
        <v>347</v>
      </c>
      <c r="C27" s="254">
        <f>SUM(C23:C26)</f>
        <v>294458</v>
      </c>
      <c r="D27" s="255">
        <f>SUM(D24:D26)</f>
        <v>255202.5</v>
      </c>
      <c r="E27" s="256">
        <f>SUM(E24:E26)</f>
        <v>267962.625</v>
      </c>
      <c r="F27" s="250">
        <f>SUM(F24:F26)</f>
        <v>281360.75625</v>
      </c>
    </row>
    <row r="28" spans="1:6" ht="12.75">
      <c r="A28" s="242" t="s">
        <v>348</v>
      </c>
      <c r="B28" s="251" t="s">
        <v>349</v>
      </c>
      <c r="C28" s="253">
        <v>11253</v>
      </c>
      <c r="D28" s="241">
        <f aca="true" t="shared" si="3" ref="D28:F31">C28*1.05</f>
        <v>11815.65</v>
      </c>
      <c r="E28" s="241">
        <f t="shared" si="3"/>
        <v>12406.4325</v>
      </c>
      <c r="F28" s="241">
        <f t="shared" si="3"/>
        <v>13026.754125000001</v>
      </c>
    </row>
    <row r="29" spans="1:6" ht="12.75">
      <c r="A29" s="242" t="s">
        <v>350</v>
      </c>
      <c r="B29" s="251" t="s">
        <v>351</v>
      </c>
      <c r="C29" s="253">
        <v>20990</v>
      </c>
      <c r="D29" s="241">
        <f t="shared" si="3"/>
        <v>22039.5</v>
      </c>
      <c r="E29" s="241">
        <f t="shared" si="3"/>
        <v>23141.475000000002</v>
      </c>
      <c r="F29" s="241">
        <f t="shared" si="3"/>
        <v>24298.54875</v>
      </c>
    </row>
    <row r="30" spans="1:6" ht="12.75">
      <c r="A30" s="242" t="s">
        <v>90</v>
      </c>
      <c r="B30" s="251" t="s">
        <v>352</v>
      </c>
      <c r="C30" s="253"/>
      <c r="D30" s="241">
        <f t="shared" si="3"/>
        <v>0</v>
      </c>
      <c r="E30" s="241">
        <f t="shared" si="3"/>
        <v>0</v>
      </c>
      <c r="F30" s="241">
        <f t="shared" si="3"/>
        <v>0</v>
      </c>
    </row>
    <row r="31" spans="1:6" ht="12.75">
      <c r="A31" s="242" t="s">
        <v>353</v>
      </c>
      <c r="B31" s="251" t="s">
        <v>354</v>
      </c>
      <c r="C31" s="253"/>
      <c r="D31" s="241">
        <f t="shared" si="3"/>
        <v>0</v>
      </c>
      <c r="E31" s="241">
        <f t="shared" si="3"/>
        <v>0</v>
      </c>
      <c r="F31" s="241">
        <f t="shared" si="3"/>
        <v>0</v>
      </c>
    </row>
    <row r="32" spans="1:6" ht="12.75">
      <c r="A32" s="242" t="s">
        <v>91</v>
      </c>
      <c r="B32" s="251" t="s">
        <v>355</v>
      </c>
      <c r="C32" s="253"/>
      <c r="D32" s="241"/>
      <c r="E32" s="241"/>
      <c r="F32" s="241"/>
    </row>
    <row r="33" spans="1:6" ht="12.75">
      <c r="A33" s="242" t="s">
        <v>469</v>
      </c>
      <c r="B33" s="251" t="s">
        <v>356</v>
      </c>
      <c r="C33" s="253">
        <v>12097</v>
      </c>
      <c r="D33" s="241"/>
      <c r="E33" s="241"/>
      <c r="F33" s="241"/>
    </row>
    <row r="34" spans="1:6" ht="12.75">
      <c r="A34" s="242" t="s">
        <v>357</v>
      </c>
      <c r="B34" s="251" t="s">
        <v>358</v>
      </c>
      <c r="C34" s="253"/>
      <c r="D34" s="241"/>
      <c r="E34" s="241"/>
      <c r="F34" s="241"/>
    </row>
    <row r="35" spans="1:6" ht="12.75">
      <c r="A35" s="242" t="s">
        <v>359</v>
      </c>
      <c r="B35" s="251" t="s">
        <v>360</v>
      </c>
      <c r="C35" s="253"/>
      <c r="D35" s="241"/>
      <c r="E35" s="241"/>
      <c r="F35" s="241"/>
    </row>
    <row r="36" spans="1:6" ht="12.75">
      <c r="A36" s="242" t="s">
        <v>361</v>
      </c>
      <c r="B36" s="251" t="s">
        <v>362</v>
      </c>
      <c r="C36" s="253">
        <v>194209</v>
      </c>
      <c r="D36" s="241">
        <f>C36*1.05</f>
        <v>203919.45</v>
      </c>
      <c r="E36" s="241">
        <f>D36*1.05</f>
        <v>214115.42250000002</v>
      </c>
      <c r="F36" s="241">
        <f>E36*1.05</f>
        <v>224821.193625</v>
      </c>
    </row>
    <row r="37" spans="1:6" ht="12.75">
      <c r="A37" s="246" t="s">
        <v>363</v>
      </c>
      <c r="B37" s="251" t="s">
        <v>364</v>
      </c>
      <c r="C37" s="254">
        <f>C28+C29+C30+C34+C36+C33</f>
        <v>238549</v>
      </c>
      <c r="D37" s="257">
        <f>D28+D29+D30+D34</f>
        <v>33855.15</v>
      </c>
      <c r="E37" s="257">
        <f>E28+E29+E30+E34</f>
        <v>35547.9075</v>
      </c>
      <c r="F37" s="250">
        <f>SUM(F28:F36)</f>
        <v>262146.4965</v>
      </c>
    </row>
    <row r="38" spans="1:6" ht="12.75">
      <c r="A38" s="246" t="s">
        <v>365</v>
      </c>
      <c r="B38" s="251" t="s">
        <v>366</v>
      </c>
      <c r="C38" s="258">
        <f>C12+C27</f>
        <v>976175</v>
      </c>
      <c r="D38" s="259">
        <f>D12+D27</f>
        <v>971005.35</v>
      </c>
      <c r="E38" s="259">
        <f>E12+E27</f>
        <v>1019555.6175000002</v>
      </c>
      <c r="F38" s="241">
        <f>F12+F27</f>
        <v>1070533.3983750003</v>
      </c>
    </row>
    <row r="39" spans="1:6" ht="12.75">
      <c r="A39" s="246" t="s">
        <v>367</v>
      </c>
      <c r="B39" s="251" t="s">
        <v>368</v>
      </c>
      <c r="C39" s="258">
        <f>C21+C37</f>
        <v>976175</v>
      </c>
      <c r="D39" s="259">
        <f>D21+D37</f>
        <v>808731.2629999999</v>
      </c>
      <c r="E39" s="259">
        <f>E21+E37</f>
        <v>849555.2642064999</v>
      </c>
      <c r="F39" s="241">
        <f>F21+F37</f>
        <v>1117261.2247201782</v>
      </c>
    </row>
  </sheetData>
  <sheetProtection/>
  <mergeCells count="5">
    <mergeCell ref="A22:F22"/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paperSize="9" scale="97" r:id="rId1"/>
  <headerFooter alignWithMargins="0">
    <oddHeader>&amp;L15. melléklet a 1/2017. (I.27.) önk. 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6388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5"/>
  <sheetViews>
    <sheetView zoomScalePageLayoutView="85" workbookViewId="0" topLeftCell="A1">
      <selection activeCell="I10" sqref="I10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26" t="s">
        <v>230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24.75" customHeight="1">
      <c r="A2" s="327" t="s">
        <v>22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s="8" customFormat="1" ht="78.75">
      <c r="A3" s="22" t="s">
        <v>18</v>
      </c>
      <c r="B3" s="22" t="s">
        <v>19</v>
      </c>
      <c r="C3" s="22" t="s">
        <v>16</v>
      </c>
      <c r="D3" s="22" t="s">
        <v>17</v>
      </c>
      <c r="E3" s="33" t="s">
        <v>213</v>
      </c>
      <c r="F3" s="33" t="s">
        <v>214</v>
      </c>
      <c r="G3" s="33" t="s">
        <v>215</v>
      </c>
      <c r="H3" s="33" t="s">
        <v>2</v>
      </c>
      <c r="I3" s="33" t="s">
        <v>231</v>
      </c>
      <c r="J3" s="33" t="s">
        <v>232</v>
      </c>
      <c r="K3" s="33" t="s">
        <v>233</v>
      </c>
      <c r="L3" s="33" t="s">
        <v>2</v>
      </c>
    </row>
    <row r="4" spans="1:12" s="9" customFormat="1" ht="31.5">
      <c r="A4" s="29" t="s">
        <v>6</v>
      </c>
      <c r="B4" s="29" t="s">
        <v>35</v>
      </c>
      <c r="C4" s="30"/>
      <c r="D4" s="31" t="s">
        <v>36</v>
      </c>
      <c r="E4" s="32">
        <f aca="true" t="shared" si="0" ref="E4:L4">SUM(E5:E11)</f>
        <v>374163</v>
      </c>
      <c r="F4" s="32">
        <f t="shared" si="0"/>
        <v>148544</v>
      </c>
      <c r="G4" s="32">
        <f t="shared" si="0"/>
        <v>0</v>
      </c>
      <c r="H4" s="32">
        <f t="shared" si="0"/>
        <v>522707</v>
      </c>
      <c r="I4" s="32">
        <f t="shared" si="0"/>
        <v>376264</v>
      </c>
      <c r="J4" s="32">
        <f t="shared" si="0"/>
        <v>5900</v>
      </c>
      <c r="K4" s="32">
        <f t="shared" si="0"/>
        <v>0</v>
      </c>
      <c r="L4" s="32">
        <f t="shared" si="0"/>
        <v>382164</v>
      </c>
    </row>
    <row r="5" spans="1:12" ht="24" customHeight="1">
      <c r="A5" s="23"/>
      <c r="B5" s="23"/>
      <c r="C5" s="24" t="s">
        <v>29</v>
      </c>
      <c r="D5" s="25" t="s">
        <v>24</v>
      </c>
      <c r="E5" s="50">
        <v>137783</v>
      </c>
      <c r="F5" s="50"/>
      <c r="G5" s="50"/>
      <c r="H5" s="50">
        <f aca="true" t="shared" si="1" ref="H5:H14">SUM(E5:G5)</f>
        <v>137783</v>
      </c>
      <c r="I5" s="50">
        <v>144663</v>
      </c>
      <c r="J5" s="50"/>
      <c r="K5" s="50"/>
      <c r="L5" s="50">
        <f aca="true" t="shared" si="2" ref="L5:L14">SUM(I5:K5)</f>
        <v>144663</v>
      </c>
    </row>
    <row r="6" spans="1:12" ht="33" customHeight="1">
      <c r="A6" s="23"/>
      <c r="B6" s="23"/>
      <c r="C6" s="24" t="s">
        <v>30</v>
      </c>
      <c r="D6" s="25" t="s">
        <v>25</v>
      </c>
      <c r="E6" s="50">
        <v>75943</v>
      </c>
      <c r="F6" s="50"/>
      <c r="G6" s="50"/>
      <c r="H6" s="50">
        <f t="shared" si="1"/>
        <v>75943</v>
      </c>
      <c r="I6" s="50">
        <v>80555</v>
      </c>
      <c r="J6" s="50"/>
      <c r="K6" s="50"/>
      <c r="L6" s="50">
        <f t="shared" si="2"/>
        <v>80555</v>
      </c>
    </row>
    <row r="7" spans="1:12" ht="24.75" customHeight="1">
      <c r="A7" s="23"/>
      <c r="B7" s="23"/>
      <c r="C7" s="24" t="s">
        <v>31</v>
      </c>
      <c r="D7" s="25" t="s">
        <v>26</v>
      </c>
      <c r="E7" s="50">
        <v>84418</v>
      </c>
      <c r="F7" s="50"/>
      <c r="G7" s="50"/>
      <c r="H7" s="50">
        <f t="shared" si="1"/>
        <v>84418</v>
      </c>
      <c r="I7" s="50">
        <v>101459</v>
      </c>
      <c r="J7" s="50"/>
      <c r="K7" s="50"/>
      <c r="L7" s="50">
        <f t="shared" si="2"/>
        <v>101459</v>
      </c>
    </row>
    <row r="8" spans="1:12" ht="23.25" customHeight="1">
      <c r="A8" s="23"/>
      <c r="B8" s="23"/>
      <c r="C8" s="24" t="s">
        <v>32</v>
      </c>
      <c r="D8" s="25" t="s">
        <v>27</v>
      </c>
      <c r="E8" s="50">
        <v>5920</v>
      </c>
      <c r="F8" s="71"/>
      <c r="G8" s="71"/>
      <c r="H8" s="50">
        <f t="shared" si="1"/>
        <v>5920</v>
      </c>
      <c r="I8" s="50">
        <v>5843</v>
      </c>
      <c r="J8" s="71"/>
      <c r="K8" s="71"/>
      <c r="L8" s="50">
        <f t="shared" si="2"/>
        <v>5843</v>
      </c>
    </row>
    <row r="9" spans="1:12" ht="27" customHeight="1">
      <c r="A9" s="23"/>
      <c r="B9" s="23"/>
      <c r="C9" s="24" t="s">
        <v>33</v>
      </c>
      <c r="D9" s="25" t="s">
        <v>23</v>
      </c>
      <c r="E9" s="121">
        <v>0</v>
      </c>
      <c r="F9" s="51"/>
      <c r="G9" s="51"/>
      <c r="H9" s="50">
        <f t="shared" si="1"/>
        <v>0</v>
      </c>
      <c r="I9" s="121">
        <v>39117</v>
      </c>
      <c r="J9" s="51"/>
      <c r="K9" s="51"/>
      <c r="L9" s="50">
        <f t="shared" si="2"/>
        <v>39117</v>
      </c>
    </row>
    <row r="10" spans="1:12" ht="33" customHeight="1">
      <c r="A10" s="23"/>
      <c r="B10" s="23"/>
      <c r="C10" s="24" t="s">
        <v>34</v>
      </c>
      <c r="D10" s="25" t="s">
        <v>28</v>
      </c>
      <c r="E10" s="50">
        <v>67099</v>
      </c>
      <c r="F10" s="50"/>
      <c r="G10" s="50"/>
      <c r="H10" s="50">
        <f t="shared" si="1"/>
        <v>67099</v>
      </c>
      <c r="I10" s="50"/>
      <c r="J10" s="50"/>
      <c r="K10" s="50"/>
      <c r="L10" s="50">
        <f t="shared" si="2"/>
        <v>0</v>
      </c>
    </row>
    <row r="11" spans="1:12" ht="27.75" customHeight="1">
      <c r="A11" s="23"/>
      <c r="B11" s="23"/>
      <c r="C11" s="24" t="s">
        <v>68</v>
      </c>
      <c r="D11" s="25" t="s">
        <v>69</v>
      </c>
      <c r="E11" s="50">
        <v>3000</v>
      </c>
      <c r="F11" s="50">
        <v>148544</v>
      </c>
      <c r="G11" s="50"/>
      <c r="H11" s="50">
        <f t="shared" si="1"/>
        <v>151544</v>
      </c>
      <c r="I11" s="50">
        <v>4627</v>
      </c>
      <c r="J11" s="50">
        <v>5900</v>
      </c>
      <c r="K11" s="50"/>
      <c r="L11" s="50">
        <f t="shared" si="2"/>
        <v>10527</v>
      </c>
    </row>
    <row r="12" spans="1:12" s="11" customFormat="1" ht="31.5">
      <c r="A12" s="29" t="s">
        <v>7</v>
      </c>
      <c r="B12" s="29" t="s">
        <v>38</v>
      </c>
      <c r="C12" s="30"/>
      <c r="D12" s="31" t="s">
        <v>37</v>
      </c>
      <c r="E12" s="32">
        <f>E13+E14</f>
        <v>0</v>
      </c>
      <c r="F12" s="32">
        <f>F13+F14</f>
        <v>136684</v>
      </c>
      <c r="G12" s="32">
        <f>G13+G14</f>
        <v>0</v>
      </c>
      <c r="H12" s="32">
        <f t="shared" si="1"/>
        <v>136684</v>
      </c>
      <c r="I12" s="32">
        <f>I13+I14</f>
        <v>0</v>
      </c>
      <c r="J12" s="32">
        <f>J13+J14</f>
        <v>51408</v>
      </c>
      <c r="K12" s="32">
        <f>K13+K14</f>
        <v>0</v>
      </c>
      <c r="L12" s="32">
        <f t="shared" si="2"/>
        <v>51408</v>
      </c>
    </row>
    <row r="13" spans="1:12" ht="15">
      <c r="A13" s="23"/>
      <c r="B13" s="23"/>
      <c r="C13" s="24" t="s">
        <v>39</v>
      </c>
      <c r="D13" s="25" t="s">
        <v>40</v>
      </c>
      <c r="E13" s="221">
        <v>0</v>
      </c>
      <c r="F13" s="221">
        <v>0</v>
      </c>
      <c r="G13" s="221">
        <v>0</v>
      </c>
      <c r="H13" s="49">
        <f t="shared" si="1"/>
        <v>0</v>
      </c>
      <c r="I13" s="35">
        <v>0</v>
      </c>
      <c r="J13" s="35">
        <v>0</v>
      </c>
      <c r="K13" s="35">
        <v>0</v>
      </c>
      <c r="L13" s="34">
        <f t="shared" si="2"/>
        <v>0</v>
      </c>
    </row>
    <row r="14" spans="1:12" s="43" customFormat="1" ht="25.5">
      <c r="A14" s="23"/>
      <c r="B14" s="23"/>
      <c r="C14" s="24" t="s">
        <v>70</v>
      </c>
      <c r="D14" s="25" t="s">
        <v>71</v>
      </c>
      <c r="E14" s="209">
        <v>0</v>
      </c>
      <c r="F14" s="209">
        <v>136684</v>
      </c>
      <c r="G14" s="209"/>
      <c r="H14" s="50">
        <f t="shared" si="1"/>
        <v>136684</v>
      </c>
      <c r="I14" s="209">
        <v>0</v>
      </c>
      <c r="J14" s="209">
        <v>51408</v>
      </c>
      <c r="K14" s="209"/>
      <c r="L14" s="50">
        <f t="shared" si="2"/>
        <v>51408</v>
      </c>
    </row>
    <row r="15" spans="1:12" s="11" customFormat="1" ht="15.75">
      <c r="A15" s="29" t="s">
        <v>8</v>
      </c>
      <c r="B15" s="29" t="s">
        <v>41</v>
      </c>
      <c r="C15" s="30"/>
      <c r="D15" s="31" t="s">
        <v>42</v>
      </c>
      <c r="E15" s="32">
        <f>E18+E20+E24+E17</f>
        <v>153807</v>
      </c>
      <c r="F15" s="32">
        <v>0</v>
      </c>
      <c r="G15" s="32">
        <v>0</v>
      </c>
      <c r="H15" s="32">
        <f>SUM(E15:G15)</f>
        <v>153807</v>
      </c>
      <c r="I15" s="32">
        <f>I18+I20+I24+I17</f>
        <v>149846</v>
      </c>
      <c r="J15" s="32">
        <v>0</v>
      </c>
      <c r="K15" s="32">
        <v>0</v>
      </c>
      <c r="L15" s="32">
        <f>SUM(I15:K15)</f>
        <v>149846</v>
      </c>
    </row>
    <row r="16" spans="1:12" s="11" customFormat="1" ht="15.75">
      <c r="A16" s="58"/>
      <c r="B16" s="58"/>
      <c r="C16" s="27" t="s">
        <v>113</v>
      </c>
      <c r="D16" s="28" t="s">
        <v>114</v>
      </c>
      <c r="E16" s="48">
        <f>E17</f>
        <v>0</v>
      </c>
      <c r="F16" s="48">
        <f>F17</f>
        <v>0</v>
      </c>
      <c r="G16" s="48">
        <f>G17</f>
        <v>0</v>
      </c>
      <c r="H16" s="48">
        <f>SUM(E16:G16)</f>
        <v>0</v>
      </c>
      <c r="I16" s="48">
        <f>I17</f>
        <v>0</v>
      </c>
      <c r="J16" s="48">
        <f>J17</f>
        <v>0</v>
      </c>
      <c r="K16" s="48">
        <f>K17</f>
        <v>0</v>
      </c>
      <c r="L16" s="48">
        <f>SUM(I16:K16)</f>
        <v>0</v>
      </c>
    </row>
    <row r="17" spans="1:12" s="9" customFormat="1" ht="15">
      <c r="A17" s="72"/>
      <c r="B17" s="72"/>
      <c r="C17" s="24" t="s">
        <v>116</v>
      </c>
      <c r="D17" s="25" t="s">
        <v>115</v>
      </c>
      <c r="E17" s="50"/>
      <c r="F17" s="50"/>
      <c r="G17" s="50"/>
      <c r="H17" s="50">
        <f>SUM(E17:G17)</f>
        <v>0</v>
      </c>
      <c r="I17" s="50"/>
      <c r="J17" s="50"/>
      <c r="K17" s="50"/>
      <c r="L17" s="50">
        <f>SUM(I17:K17)</f>
        <v>0</v>
      </c>
    </row>
    <row r="18" spans="1:12" s="11" customFormat="1" ht="15.75">
      <c r="A18" s="26"/>
      <c r="B18" s="26"/>
      <c r="C18" s="27" t="s">
        <v>61</v>
      </c>
      <c r="D18" s="28" t="s">
        <v>62</v>
      </c>
      <c r="E18" s="48">
        <f>E19</f>
        <v>16974</v>
      </c>
      <c r="F18" s="48">
        <f>F19</f>
        <v>0</v>
      </c>
      <c r="G18" s="48">
        <f>G19</f>
        <v>0</v>
      </c>
      <c r="H18" s="48">
        <f>SUM(E18:G18)</f>
        <v>16974</v>
      </c>
      <c r="I18" s="48">
        <f>I19</f>
        <v>18200</v>
      </c>
      <c r="J18" s="48">
        <f>J19</f>
        <v>0</v>
      </c>
      <c r="K18" s="48">
        <f>K19</f>
        <v>0</v>
      </c>
      <c r="L18" s="48">
        <f>SUM(I18:K18)</f>
        <v>18200</v>
      </c>
    </row>
    <row r="19" spans="1:12" s="11" customFormat="1" ht="15.75">
      <c r="A19" s="26"/>
      <c r="B19" s="26"/>
      <c r="C19" s="27"/>
      <c r="D19" s="25" t="s">
        <v>63</v>
      </c>
      <c r="E19" s="50">
        <v>16974</v>
      </c>
      <c r="F19" s="48"/>
      <c r="G19" s="48"/>
      <c r="H19" s="50">
        <f>SUM(E19:G19)</f>
        <v>16974</v>
      </c>
      <c r="I19" s="50">
        <v>18200</v>
      </c>
      <c r="J19" s="48"/>
      <c r="K19" s="48"/>
      <c r="L19" s="50">
        <f>SUM(I19:K19)</f>
        <v>18200</v>
      </c>
    </row>
    <row r="20" spans="1:12" s="11" customFormat="1" ht="15.75">
      <c r="A20" s="26"/>
      <c r="B20" s="26"/>
      <c r="C20" s="27" t="s">
        <v>64</v>
      </c>
      <c r="D20" s="28" t="s">
        <v>104</v>
      </c>
      <c r="E20" s="48">
        <f>E21+E22+E23</f>
        <v>126382</v>
      </c>
      <c r="F20" s="48">
        <f>F21+F23</f>
        <v>0</v>
      </c>
      <c r="G20" s="48">
        <f>G21+G23</f>
        <v>0</v>
      </c>
      <c r="H20" s="48">
        <f>H21+H22+H23</f>
        <v>126382</v>
      </c>
      <c r="I20" s="48">
        <f>I21+I22+I23</f>
        <v>118646</v>
      </c>
      <c r="J20" s="48">
        <f>J21+J23</f>
        <v>0</v>
      </c>
      <c r="K20" s="48">
        <f>K21+K23</f>
        <v>0</v>
      </c>
      <c r="L20" s="48">
        <f>L21+L22+L23</f>
        <v>118646</v>
      </c>
    </row>
    <row r="21" spans="1:12" s="11" customFormat="1" ht="15.75">
      <c r="A21" s="26"/>
      <c r="B21" s="26"/>
      <c r="C21" s="27"/>
      <c r="D21" s="25" t="s">
        <v>4</v>
      </c>
      <c r="E21" s="50">
        <v>113040</v>
      </c>
      <c r="F21" s="48"/>
      <c r="G21" s="48"/>
      <c r="H21" s="50">
        <f aca="true" t="shared" si="3" ref="H21:H26">SUM(E21:G21)</f>
        <v>113040</v>
      </c>
      <c r="I21" s="50">
        <v>105000</v>
      </c>
      <c r="J21" s="48"/>
      <c r="K21" s="48"/>
      <c r="L21" s="50">
        <f aca="true" t="shared" si="4" ref="L21:L26">SUM(I21:K21)</f>
        <v>105000</v>
      </c>
    </row>
    <row r="22" spans="1:12" s="11" customFormat="1" ht="15.75">
      <c r="A22" s="26"/>
      <c r="B22" s="26"/>
      <c r="C22" s="27"/>
      <c r="D22" s="25" t="s">
        <v>117</v>
      </c>
      <c r="E22" s="50">
        <v>455</v>
      </c>
      <c r="F22" s="48"/>
      <c r="G22" s="48"/>
      <c r="H22" s="50">
        <f t="shared" si="3"/>
        <v>455</v>
      </c>
      <c r="I22" s="50">
        <v>300</v>
      </c>
      <c r="J22" s="48"/>
      <c r="K22" s="48"/>
      <c r="L22" s="50">
        <f t="shared" si="4"/>
        <v>300</v>
      </c>
    </row>
    <row r="23" spans="1:12" s="3" customFormat="1" ht="12.75">
      <c r="A23" s="26"/>
      <c r="B23" s="26"/>
      <c r="C23" s="24" t="s">
        <v>112</v>
      </c>
      <c r="D23" s="25" t="s">
        <v>5</v>
      </c>
      <c r="E23" s="50">
        <v>12887</v>
      </c>
      <c r="F23" s="48"/>
      <c r="G23" s="48"/>
      <c r="H23" s="50">
        <f t="shared" si="3"/>
        <v>12887</v>
      </c>
      <c r="I23" s="50">
        <v>13346</v>
      </c>
      <c r="J23" s="48"/>
      <c r="K23" s="48"/>
      <c r="L23" s="50">
        <f t="shared" si="4"/>
        <v>13346</v>
      </c>
    </row>
    <row r="24" spans="1:12" s="11" customFormat="1" ht="15.75">
      <c r="A24" s="26"/>
      <c r="B24" s="26"/>
      <c r="C24" s="27" t="s">
        <v>65</v>
      </c>
      <c r="D24" s="28" t="s">
        <v>66</v>
      </c>
      <c r="E24" s="48">
        <f>E25+E26</f>
        <v>10451</v>
      </c>
      <c r="F24" s="48">
        <f>F25</f>
        <v>0</v>
      </c>
      <c r="G24" s="48">
        <f>G25</f>
        <v>0</v>
      </c>
      <c r="H24" s="48">
        <f t="shared" si="3"/>
        <v>10451</v>
      </c>
      <c r="I24" s="48">
        <f>I25+I26</f>
        <v>13000</v>
      </c>
      <c r="J24" s="48">
        <f>J25</f>
        <v>0</v>
      </c>
      <c r="K24" s="48">
        <f>K25</f>
        <v>0</v>
      </c>
      <c r="L24" s="48">
        <f t="shared" si="4"/>
        <v>13000</v>
      </c>
    </row>
    <row r="25" spans="1:12" s="3" customFormat="1" ht="12.75">
      <c r="A25" s="26"/>
      <c r="B25" s="26"/>
      <c r="C25" s="27"/>
      <c r="D25" s="25" t="s">
        <v>67</v>
      </c>
      <c r="E25" s="50">
        <v>875</v>
      </c>
      <c r="F25" s="48"/>
      <c r="G25" s="48"/>
      <c r="H25" s="50">
        <f t="shared" si="3"/>
        <v>875</v>
      </c>
      <c r="I25" s="50">
        <v>2000</v>
      </c>
      <c r="J25" s="48"/>
      <c r="K25" s="48"/>
      <c r="L25" s="50">
        <f t="shared" si="4"/>
        <v>2000</v>
      </c>
    </row>
    <row r="26" spans="1:12" s="191" customFormat="1" ht="12.75">
      <c r="A26" s="26"/>
      <c r="B26" s="26"/>
      <c r="C26" s="27"/>
      <c r="D26" s="25" t="s">
        <v>217</v>
      </c>
      <c r="E26" s="50">
        <v>9576</v>
      </c>
      <c r="F26" s="48"/>
      <c r="G26" s="48"/>
      <c r="H26" s="50">
        <f t="shared" si="3"/>
        <v>9576</v>
      </c>
      <c r="I26" s="50">
        <v>11000</v>
      </c>
      <c r="J26" s="48"/>
      <c r="K26" s="48"/>
      <c r="L26" s="50">
        <f t="shared" si="4"/>
        <v>11000</v>
      </c>
    </row>
    <row r="27" spans="1:12" s="11" customFormat="1" ht="15.75">
      <c r="A27" s="29" t="s">
        <v>9</v>
      </c>
      <c r="B27" s="29" t="s">
        <v>43</v>
      </c>
      <c r="C27" s="30"/>
      <c r="D27" s="31" t="s">
        <v>44</v>
      </c>
      <c r="E27" s="32">
        <v>69067</v>
      </c>
      <c r="F27" s="32">
        <v>55598</v>
      </c>
      <c r="G27" s="32">
        <v>0</v>
      </c>
      <c r="H27" s="32">
        <f>SUM(E27:G27)</f>
        <v>124665</v>
      </c>
      <c r="I27" s="32">
        <v>80183</v>
      </c>
      <c r="J27" s="32">
        <v>52389</v>
      </c>
      <c r="K27" s="32">
        <v>0</v>
      </c>
      <c r="L27" s="32">
        <f>SUM(I27:K27)</f>
        <v>132572</v>
      </c>
    </row>
    <row r="28" spans="1:12" s="11" customFormat="1" ht="15.75">
      <c r="A28" s="23"/>
      <c r="B28" s="23"/>
      <c r="C28" s="24" t="s">
        <v>45</v>
      </c>
      <c r="D28" s="25" t="s">
        <v>46</v>
      </c>
      <c r="E28" s="49">
        <v>3000</v>
      </c>
      <c r="F28" s="49"/>
      <c r="G28" s="49"/>
      <c r="H28" s="49">
        <f>SUM(E28:G28)</f>
        <v>3000</v>
      </c>
      <c r="I28" s="34"/>
      <c r="J28" s="34">
        <v>1000</v>
      </c>
      <c r="K28" s="34"/>
      <c r="L28" s="34">
        <f>SUM(I28:K28)</f>
        <v>1000</v>
      </c>
    </row>
    <row r="29" spans="1:12" s="11" customFormat="1" ht="15.75">
      <c r="A29" s="29" t="s">
        <v>10</v>
      </c>
      <c r="B29" s="29" t="s">
        <v>47</v>
      </c>
      <c r="C29" s="30"/>
      <c r="D29" s="31" t="s">
        <v>48</v>
      </c>
      <c r="E29" s="55"/>
      <c r="F29" s="55"/>
      <c r="G29" s="55"/>
      <c r="H29" s="32">
        <f>SUM(E29:G29)</f>
        <v>0</v>
      </c>
      <c r="I29" s="55"/>
      <c r="J29" s="55"/>
      <c r="K29" s="55"/>
      <c r="L29" s="32">
        <f>SUM(I29:K29)</f>
        <v>0</v>
      </c>
    </row>
    <row r="30" spans="1:12" s="11" customFormat="1" ht="15.75">
      <c r="A30" s="29" t="s">
        <v>20</v>
      </c>
      <c r="B30" s="29" t="s">
        <v>49</v>
      </c>
      <c r="C30" s="30"/>
      <c r="D30" s="31" t="s">
        <v>50</v>
      </c>
      <c r="E30" s="32">
        <f aca="true" t="shared" si="5" ref="E30:L30">E31+E32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</row>
    <row r="31" spans="1:12" s="11" customFormat="1" ht="15.75">
      <c r="A31" s="23"/>
      <c r="B31" s="23"/>
      <c r="C31" s="24" t="s">
        <v>105</v>
      </c>
      <c r="D31" s="25" t="s">
        <v>106</v>
      </c>
      <c r="E31" s="49"/>
      <c r="F31" s="49"/>
      <c r="G31" s="49"/>
      <c r="H31" s="49">
        <f>SUM(E31:G31)</f>
        <v>0</v>
      </c>
      <c r="I31" s="49"/>
      <c r="J31" s="49"/>
      <c r="K31" s="49"/>
      <c r="L31" s="49">
        <f>SUM(I31:K31)</f>
        <v>0</v>
      </c>
    </row>
    <row r="32" spans="1:12" s="11" customFormat="1" ht="15.75">
      <c r="A32" s="23"/>
      <c r="B32" s="23"/>
      <c r="C32" s="24" t="s">
        <v>52</v>
      </c>
      <c r="D32" s="25" t="s">
        <v>51</v>
      </c>
      <c r="E32" s="49"/>
      <c r="F32" s="49"/>
      <c r="G32" s="49"/>
      <c r="H32" s="49">
        <f>SUM(E32:G32)</f>
        <v>0</v>
      </c>
      <c r="I32" s="34"/>
      <c r="J32" s="34"/>
      <c r="K32" s="34"/>
      <c r="L32" s="34">
        <f>SUM(I32:K32)</f>
        <v>0</v>
      </c>
    </row>
    <row r="33" spans="1:12" s="11" customFormat="1" ht="31.5">
      <c r="A33" s="29" t="s">
        <v>11</v>
      </c>
      <c r="B33" s="29" t="s">
        <v>53</v>
      </c>
      <c r="C33" s="30"/>
      <c r="D33" s="31" t="s">
        <v>54</v>
      </c>
      <c r="E33" s="32">
        <f aca="true" t="shared" si="6" ref="E33:L33">E34+E35</f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13050</v>
      </c>
      <c r="K33" s="32">
        <f t="shared" si="6"/>
        <v>0</v>
      </c>
      <c r="L33" s="32">
        <f t="shared" si="6"/>
        <v>13050</v>
      </c>
    </row>
    <row r="34" spans="1:12" s="11" customFormat="1" ht="15.75">
      <c r="A34" s="23"/>
      <c r="B34" s="23"/>
      <c r="C34" s="24" t="s">
        <v>105</v>
      </c>
      <c r="D34" s="25" t="s">
        <v>107</v>
      </c>
      <c r="E34" s="50"/>
      <c r="F34" s="50"/>
      <c r="G34" s="50"/>
      <c r="H34" s="50">
        <f>SUM(E34:G34)</f>
        <v>0</v>
      </c>
      <c r="I34" s="50"/>
      <c r="J34" s="50"/>
      <c r="K34" s="50"/>
      <c r="L34" s="50">
        <f>SUM(I34:K34)</f>
        <v>0</v>
      </c>
    </row>
    <row r="35" spans="1:12" s="3" customFormat="1" ht="15">
      <c r="A35" s="23"/>
      <c r="B35" s="23"/>
      <c r="C35" s="24" t="s">
        <v>55</v>
      </c>
      <c r="D35" s="25" t="s">
        <v>56</v>
      </c>
      <c r="E35" s="49"/>
      <c r="F35" s="49"/>
      <c r="G35" s="49"/>
      <c r="H35" s="49">
        <f>SUM(E35:G35)</f>
        <v>0</v>
      </c>
      <c r="I35" s="34"/>
      <c r="J35" s="34">
        <v>13050</v>
      </c>
      <c r="K35" s="34"/>
      <c r="L35" s="34">
        <f>SUM(I35:K35)</f>
        <v>13050</v>
      </c>
    </row>
    <row r="36" spans="1:12" s="11" customFormat="1" ht="15.75">
      <c r="A36" s="29" t="s">
        <v>12</v>
      </c>
      <c r="B36" s="29" t="s">
        <v>57</v>
      </c>
      <c r="C36" s="30"/>
      <c r="D36" s="31" t="s">
        <v>58</v>
      </c>
      <c r="E36" s="32">
        <f>E37</f>
        <v>405000</v>
      </c>
      <c r="F36" s="32">
        <f>F37</f>
        <v>0</v>
      </c>
      <c r="G36" s="32">
        <f>G37</f>
        <v>0</v>
      </c>
      <c r="H36" s="32">
        <f>SUM(E36:G36)</f>
        <v>405000</v>
      </c>
      <c r="I36" s="32">
        <f>I37</f>
        <v>0</v>
      </c>
      <c r="J36" s="32">
        <f>J37</f>
        <v>247135</v>
      </c>
      <c r="K36" s="32">
        <f>K37</f>
        <v>0</v>
      </c>
      <c r="L36" s="32">
        <f>SUM(I36:K36)</f>
        <v>247135</v>
      </c>
    </row>
    <row r="37" spans="1:12" s="54" customFormat="1" ht="25.5">
      <c r="A37" s="23"/>
      <c r="B37" s="23"/>
      <c r="C37" s="24" t="s">
        <v>59</v>
      </c>
      <c r="D37" s="25" t="s">
        <v>60</v>
      </c>
      <c r="E37" s="49">
        <v>405000</v>
      </c>
      <c r="F37" s="49"/>
      <c r="G37" s="49"/>
      <c r="H37" s="49">
        <f>SUM(E37:G37)</f>
        <v>405000</v>
      </c>
      <c r="I37" s="34"/>
      <c r="J37" s="34">
        <v>247135</v>
      </c>
      <c r="K37" s="34"/>
      <c r="L37" s="34">
        <f>SUM(I37:K37)</f>
        <v>247135</v>
      </c>
    </row>
    <row r="38" spans="1:12" ht="15.75">
      <c r="A38" s="29"/>
      <c r="B38" s="29"/>
      <c r="C38" s="30"/>
      <c r="D38" s="31" t="s">
        <v>13</v>
      </c>
      <c r="E38" s="32">
        <f>E4+E12+E15+E27+E29+E30+E33+E36</f>
        <v>1002037</v>
      </c>
      <c r="F38" s="32">
        <f>F4+F12+F15+F27+F29+F30+F33+F36</f>
        <v>340826</v>
      </c>
      <c r="G38" s="32">
        <f>G4+G12+G15+G27+G29+G30+G33+G36</f>
        <v>0</v>
      </c>
      <c r="H38" s="32">
        <f>SUM(E38:G38)</f>
        <v>1342863</v>
      </c>
      <c r="I38" s="32">
        <f>I4+I12+I15+I27+I29+I30+I33+I36</f>
        <v>606293</v>
      </c>
      <c r="J38" s="32">
        <f>J4+J12+J15+J27+J29+J30+J33+J36</f>
        <v>369882</v>
      </c>
      <c r="K38" s="32">
        <f>K4+K12+K15+K27+K29+K30+K33+K36</f>
        <v>0</v>
      </c>
      <c r="L38" s="32">
        <f>SUM(I38:K38)</f>
        <v>976175</v>
      </c>
    </row>
    <row r="39" spans="1:12" s="9" customFormat="1" ht="15">
      <c r="A39" s="18"/>
      <c r="B39" s="18"/>
      <c r="C39" s="18"/>
      <c r="D39" s="14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5">
      <c r="A40" s="18"/>
      <c r="B40" s="18"/>
      <c r="C40" s="18"/>
      <c r="D40" s="14"/>
      <c r="E40" s="19"/>
      <c r="F40" s="19"/>
      <c r="G40" s="19"/>
      <c r="H40" s="19"/>
      <c r="I40" s="19"/>
      <c r="J40" s="19"/>
      <c r="K40" s="19"/>
      <c r="L40" s="19"/>
    </row>
    <row r="41" spans="1:12" s="43" customFormat="1" ht="15">
      <c r="A41" s="18"/>
      <c r="B41" s="18"/>
      <c r="C41" s="18"/>
      <c r="D41" s="14"/>
      <c r="E41" s="19"/>
      <c r="F41" s="19"/>
      <c r="G41" s="19"/>
      <c r="H41" s="19"/>
      <c r="I41" s="19"/>
      <c r="J41" s="19"/>
      <c r="K41" s="19"/>
      <c r="L41" s="19"/>
    </row>
    <row r="42" spans="1:12" ht="15">
      <c r="A42" s="18"/>
      <c r="B42" s="18"/>
      <c r="C42" s="18"/>
      <c r="D42" s="14"/>
      <c r="E42" s="19"/>
      <c r="F42" s="19"/>
      <c r="G42" s="19"/>
      <c r="H42" s="19"/>
      <c r="I42" s="19"/>
      <c r="J42" s="19"/>
      <c r="K42" s="19"/>
      <c r="L42" s="19"/>
    </row>
    <row r="43" spans="1:12" s="9" customFormat="1" ht="15">
      <c r="A43" s="18"/>
      <c r="B43" s="18"/>
      <c r="C43" s="18"/>
      <c r="D43" s="14"/>
      <c r="E43" s="19"/>
      <c r="F43" s="19"/>
      <c r="G43" s="19"/>
      <c r="H43" s="19"/>
      <c r="I43" s="19"/>
      <c r="J43" s="19"/>
      <c r="K43" s="19"/>
      <c r="L43" s="19"/>
    </row>
    <row r="44" spans="1:12" s="43" customFormat="1" ht="15">
      <c r="A44" s="18"/>
      <c r="B44" s="18"/>
      <c r="C44" s="18"/>
      <c r="D44" s="14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18"/>
      <c r="B45" s="18"/>
      <c r="C45" s="18"/>
      <c r="D45" s="14"/>
      <c r="E45" s="19"/>
      <c r="F45" s="19"/>
      <c r="G45" s="19"/>
      <c r="H45" s="19"/>
      <c r="I45" s="19"/>
      <c r="J45" s="19"/>
      <c r="K45" s="19"/>
      <c r="L45" s="19"/>
    </row>
    <row r="46" spans="1:12" s="9" customFormat="1" ht="15">
      <c r="A46" s="18"/>
      <c r="B46" s="18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4"/>
      <c r="E47" s="19"/>
      <c r="F47" s="19"/>
      <c r="G47" s="19"/>
      <c r="H47" s="19"/>
      <c r="I47" s="19"/>
      <c r="J47" s="19"/>
      <c r="K47" s="19"/>
      <c r="L47" s="19"/>
    </row>
    <row r="48" spans="1:12" s="11" customFormat="1" ht="15.75">
      <c r="A48" s="18"/>
      <c r="B48" s="18"/>
      <c r="C48" s="18"/>
      <c r="D48" s="14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18"/>
      <c r="B49" s="18"/>
      <c r="C49" s="18"/>
      <c r="D49" s="14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8"/>
      <c r="B50" s="18"/>
      <c r="C50" s="18"/>
      <c r="D50" s="14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18"/>
      <c r="B51" s="18"/>
      <c r="C51" s="18"/>
      <c r="D51" s="14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8"/>
      <c r="B52" s="18"/>
      <c r="C52" s="18"/>
      <c r="D52" s="14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8"/>
      <c r="B53" s="18"/>
      <c r="C53" s="18"/>
      <c r="D53" s="14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8"/>
      <c r="B54" s="18"/>
      <c r="C54" s="18"/>
      <c r="D54" s="14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18"/>
      <c r="B55" s="18"/>
      <c r="C55" s="18"/>
      <c r="D55" s="14"/>
      <c r="E55" s="19"/>
      <c r="F55" s="19"/>
      <c r="G55" s="19"/>
      <c r="H55" s="19"/>
      <c r="I55" s="19"/>
      <c r="J55" s="19"/>
      <c r="K55" s="19"/>
      <c r="L55" s="19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&amp;L1. melléklet a 1/2017. (I.27.)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89"/>
  <sheetViews>
    <sheetView workbookViewId="0" topLeftCell="A67">
      <selection activeCell="F94" sqref="F94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28" t="s">
        <v>230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5.75">
      <c r="A2" s="330" t="s">
        <v>142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5.75">
      <c r="A3" s="334"/>
      <c r="B3" s="334"/>
      <c r="C3" s="334"/>
      <c r="D3" s="334"/>
      <c r="E3" s="15"/>
      <c r="F3" s="7"/>
      <c r="G3"/>
      <c r="H3"/>
      <c r="I3" s="15"/>
      <c r="J3" s="7"/>
      <c r="K3"/>
      <c r="L3"/>
    </row>
    <row r="4" spans="1:10" s="91" customFormat="1" ht="12.75">
      <c r="A4" s="333" t="s">
        <v>161</v>
      </c>
      <c r="B4" s="333"/>
      <c r="C4" s="333"/>
      <c r="D4" s="333"/>
      <c r="E4" s="90"/>
      <c r="F4" s="90"/>
      <c r="I4" s="90"/>
      <c r="J4" s="90"/>
    </row>
    <row r="5" spans="1:12" s="106" customFormat="1" ht="45">
      <c r="A5" s="88" t="s">
        <v>18</v>
      </c>
      <c r="B5" s="88" t="s">
        <v>19</v>
      </c>
      <c r="C5" s="88" t="s">
        <v>16</v>
      </c>
      <c r="D5" s="88" t="s">
        <v>17</v>
      </c>
      <c r="E5" s="89" t="s">
        <v>213</v>
      </c>
      <c r="F5" s="89" t="s">
        <v>214</v>
      </c>
      <c r="G5" s="89" t="s">
        <v>215</v>
      </c>
      <c r="H5" s="89" t="s">
        <v>2</v>
      </c>
      <c r="I5" s="89" t="s">
        <v>231</v>
      </c>
      <c r="J5" s="89" t="s">
        <v>232</v>
      </c>
      <c r="K5" s="89" t="s">
        <v>233</v>
      </c>
      <c r="L5" s="89" t="s">
        <v>2</v>
      </c>
    </row>
    <row r="6" spans="1:12" s="91" customFormat="1" ht="22.5">
      <c r="A6" s="92" t="s">
        <v>6</v>
      </c>
      <c r="B6" s="92" t="s">
        <v>35</v>
      </c>
      <c r="C6" s="93"/>
      <c r="D6" s="94" t="s">
        <v>36</v>
      </c>
      <c r="E6" s="95">
        <f aca="true" t="shared" si="0" ref="E6:L6">E7+E8+E9+E10+E11+E12+E13</f>
        <v>371163</v>
      </c>
      <c r="F6" s="95">
        <f t="shared" si="0"/>
        <v>148544</v>
      </c>
      <c r="G6" s="95">
        <f t="shared" si="0"/>
        <v>0</v>
      </c>
      <c r="H6" s="95">
        <f t="shared" si="0"/>
        <v>519707</v>
      </c>
      <c r="I6" s="95">
        <f t="shared" si="0"/>
        <v>371637</v>
      </c>
      <c r="J6" s="95">
        <f t="shared" si="0"/>
        <v>2550</v>
      </c>
      <c r="K6" s="95">
        <f t="shared" si="0"/>
        <v>0</v>
      </c>
      <c r="L6" s="95">
        <f t="shared" si="0"/>
        <v>374187</v>
      </c>
    </row>
    <row r="7" spans="1:12" s="91" customFormat="1" ht="20.25" customHeight="1">
      <c r="A7" s="96"/>
      <c r="B7" s="96"/>
      <c r="C7" s="97" t="s">
        <v>29</v>
      </c>
      <c r="D7" s="98" t="s">
        <v>24</v>
      </c>
      <c r="E7" s="99">
        <v>137783</v>
      </c>
      <c r="F7" s="99"/>
      <c r="G7" s="99"/>
      <c r="H7" s="99">
        <f aca="true" t="shared" si="1" ref="H7:H16">SUM(E7:G7)</f>
        <v>137783</v>
      </c>
      <c r="I7" s="99">
        <v>144663</v>
      </c>
      <c r="J7" s="99"/>
      <c r="K7" s="99"/>
      <c r="L7" s="99">
        <f aca="true" t="shared" si="2" ref="L7:L16">SUM(I7:K7)</f>
        <v>144663</v>
      </c>
    </row>
    <row r="8" spans="1:12" s="91" customFormat="1" ht="20.25" customHeight="1">
      <c r="A8" s="96"/>
      <c r="B8" s="96"/>
      <c r="C8" s="97" t="s">
        <v>30</v>
      </c>
      <c r="D8" s="98" t="s">
        <v>25</v>
      </c>
      <c r="E8" s="99">
        <v>75943</v>
      </c>
      <c r="F8" s="99"/>
      <c r="G8" s="99"/>
      <c r="H8" s="99">
        <f t="shared" si="1"/>
        <v>75943</v>
      </c>
      <c r="I8" s="99">
        <v>80555</v>
      </c>
      <c r="J8" s="99"/>
      <c r="K8" s="99"/>
      <c r="L8" s="99">
        <f t="shared" si="2"/>
        <v>80555</v>
      </c>
    </row>
    <row r="9" spans="1:12" s="91" customFormat="1" ht="20.25" customHeight="1">
      <c r="A9" s="96"/>
      <c r="B9" s="96"/>
      <c r="C9" s="97" t="s">
        <v>31</v>
      </c>
      <c r="D9" s="98" t="s">
        <v>26</v>
      </c>
      <c r="E9" s="99">
        <v>84418</v>
      </c>
      <c r="F9" s="99"/>
      <c r="G9" s="99"/>
      <c r="H9" s="99">
        <f t="shared" si="1"/>
        <v>84418</v>
      </c>
      <c r="I9" s="99">
        <v>101459</v>
      </c>
      <c r="J9" s="99"/>
      <c r="K9" s="99"/>
      <c r="L9" s="99">
        <f t="shared" si="2"/>
        <v>101459</v>
      </c>
    </row>
    <row r="10" spans="1:12" s="91" customFormat="1" ht="20.25" customHeight="1">
      <c r="A10" s="96"/>
      <c r="B10" s="96"/>
      <c r="C10" s="97" t="s">
        <v>32</v>
      </c>
      <c r="D10" s="98" t="s">
        <v>27</v>
      </c>
      <c r="E10" s="99">
        <v>5920</v>
      </c>
      <c r="F10" s="107"/>
      <c r="G10" s="107"/>
      <c r="H10" s="99">
        <f t="shared" si="1"/>
        <v>5920</v>
      </c>
      <c r="I10" s="99">
        <v>5843</v>
      </c>
      <c r="J10" s="107"/>
      <c r="K10" s="107"/>
      <c r="L10" s="99">
        <f t="shared" si="2"/>
        <v>5843</v>
      </c>
    </row>
    <row r="11" spans="1:12" s="91" customFormat="1" ht="15" customHeight="1">
      <c r="A11" s="96"/>
      <c r="B11" s="96"/>
      <c r="C11" s="97" t="s">
        <v>33</v>
      </c>
      <c r="D11" s="98" t="s">
        <v>23</v>
      </c>
      <c r="E11" s="120">
        <v>0</v>
      </c>
      <c r="F11" s="108"/>
      <c r="G11" s="108"/>
      <c r="H11" s="99">
        <f t="shared" si="1"/>
        <v>0</v>
      </c>
      <c r="I11" s="120">
        <v>0</v>
      </c>
      <c r="J11" s="108"/>
      <c r="K11" s="108"/>
      <c r="L11" s="99">
        <f t="shared" si="2"/>
        <v>0</v>
      </c>
    </row>
    <row r="12" spans="1:12" s="91" customFormat="1" ht="15" customHeight="1">
      <c r="A12" s="96"/>
      <c r="B12" s="96"/>
      <c r="C12" s="97" t="s">
        <v>34</v>
      </c>
      <c r="D12" s="98" t="s">
        <v>28</v>
      </c>
      <c r="E12" s="99">
        <v>67099</v>
      </c>
      <c r="F12" s="99"/>
      <c r="G12" s="99"/>
      <c r="H12" s="99">
        <f t="shared" si="1"/>
        <v>67099</v>
      </c>
      <c r="I12" s="99">
        <v>39117</v>
      </c>
      <c r="J12" s="99"/>
      <c r="K12" s="99"/>
      <c r="L12" s="99">
        <f t="shared" si="2"/>
        <v>39117</v>
      </c>
    </row>
    <row r="13" spans="1:12" s="91" customFormat="1" ht="21.75" customHeight="1">
      <c r="A13" s="96"/>
      <c r="B13" s="96"/>
      <c r="C13" s="97" t="s">
        <v>68</v>
      </c>
      <c r="D13" s="98" t="s">
        <v>69</v>
      </c>
      <c r="E13" s="99"/>
      <c r="F13" s="99">
        <v>148544</v>
      </c>
      <c r="G13" s="99"/>
      <c r="H13" s="99">
        <f t="shared" si="1"/>
        <v>148544</v>
      </c>
      <c r="I13" s="99"/>
      <c r="J13" s="99">
        <v>2550</v>
      </c>
      <c r="K13" s="99"/>
      <c r="L13" s="99">
        <f t="shared" si="2"/>
        <v>2550</v>
      </c>
    </row>
    <row r="14" spans="1:12" s="109" customFormat="1" ht="22.5">
      <c r="A14" s="92" t="s">
        <v>7</v>
      </c>
      <c r="B14" s="92" t="s">
        <v>38</v>
      </c>
      <c r="C14" s="93"/>
      <c r="D14" s="94" t="s">
        <v>37</v>
      </c>
      <c r="E14" s="95">
        <f>E15+E16</f>
        <v>0</v>
      </c>
      <c r="F14" s="95">
        <f>F15+F16</f>
        <v>136684</v>
      </c>
      <c r="G14" s="95">
        <f>G15+G16</f>
        <v>0</v>
      </c>
      <c r="H14" s="95">
        <f t="shared" si="1"/>
        <v>136684</v>
      </c>
      <c r="I14" s="95">
        <f>I15+I16</f>
        <v>0</v>
      </c>
      <c r="J14" s="95">
        <f>J15+J16</f>
        <v>51408</v>
      </c>
      <c r="K14" s="95">
        <f>K15+K16</f>
        <v>0</v>
      </c>
      <c r="L14" s="95">
        <f t="shared" si="2"/>
        <v>51408</v>
      </c>
    </row>
    <row r="15" spans="1:12" s="91" customFormat="1" ht="11.25">
      <c r="A15" s="96"/>
      <c r="B15" s="96"/>
      <c r="C15" s="97" t="s">
        <v>39</v>
      </c>
      <c r="D15" s="98" t="s">
        <v>40</v>
      </c>
      <c r="E15" s="100"/>
      <c r="F15" s="100">
        <v>0</v>
      </c>
      <c r="G15" s="100">
        <v>0</v>
      </c>
      <c r="H15" s="99">
        <f t="shared" si="1"/>
        <v>0</v>
      </c>
      <c r="I15" s="100"/>
      <c r="J15" s="100"/>
      <c r="K15" s="100"/>
      <c r="L15" s="99">
        <f t="shared" si="2"/>
        <v>0</v>
      </c>
    </row>
    <row r="16" spans="1:12" s="91" customFormat="1" ht="22.5">
      <c r="A16" s="96"/>
      <c r="B16" s="96"/>
      <c r="C16" s="97" t="s">
        <v>70</v>
      </c>
      <c r="D16" s="98" t="s">
        <v>71</v>
      </c>
      <c r="E16" s="100">
        <v>0</v>
      </c>
      <c r="F16" s="100">
        <f>F18+F19+F17</f>
        <v>136684</v>
      </c>
      <c r="G16" s="100"/>
      <c r="H16" s="99">
        <f t="shared" si="1"/>
        <v>136684</v>
      </c>
      <c r="I16" s="100"/>
      <c r="J16" s="100">
        <f>J17</f>
        <v>51408</v>
      </c>
      <c r="K16" s="100"/>
      <c r="L16" s="99">
        <f t="shared" si="2"/>
        <v>51408</v>
      </c>
    </row>
    <row r="17" spans="1:12" s="91" customFormat="1" ht="11.25">
      <c r="A17" s="96"/>
      <c r="B17" s="96"/>
      <c r="C17" s="97"/>
      <c r="D17" s="98" t="s">
        <v>228</v>
      </c>
      <c r="E17" s="100"/>
      <c r="F17" s="100">
        <v>80000</v>
      </c>
      <c r="G17" s="100"/>
      <c r="H17" s="99">
        <f>SUM(E17:G17)</f>
        <v>80000</v>
      </c>
      <c r="I17" s="100"/>
      <c r="J17" s="100">
        <v>51408</v>
      </c>
      <c r="K17" s="100"/>
      <c r="L17" s="99">
        <f>SUM(I17:K17)</f>
        <v>51408</v>
      </c>
    </row>
    <row r="18" spans="1:12" s="91" customFormat="1" ht="33.75">
      <c r="A18" s="96"/>
      <c r="B18" s="96"/>
      <c r="C18" s="97"/>
      <c r="D18" s="98" t="s">
        <v>162</v>
      </c>
      <c r="E18" s="100"/>
      <c r="F18" s="100"/>
      <c r="G18" s="100"/>
      <c r="H18" s="99">
        <v>5041</v>
      </c>
      <c r="I18" s="100"/>
      <c r="J18" s="100"/>
      <c r="K18" s="100"/>
      <c r="L18" s="99">
        <v>0</v>
      </c>
    </row>
    <row r="19" spans="1:12" s="91" customFormat="1" ht="22.5">
      <c r="A19" s="96"/>
      <c r="B19" s="96"/>
      <c r="C19" s="97"/>
      <c r="D19" s="98" t="s">
        <v>163</v>
      </c>
      <c r="E19" s="100"/>
      <c r="F19" s="100">
        <v>56684</v>
      </c>
      <c r="G19" s="100"/>
      <c r="H19" s="99">
        <f>SUM(E19:G19)</f>
        <v>56684</v>
      </c>
      <c r="I19" s="100"/>
      <c r="J19" s="100"/>
      <c r="K19" s="100"/>
      <c r="L19" s="99">
        <f>SUM(I19:K19)</f>
        <v>0</v>
      </c>
    </row>
    <row r="20" spans="1:12" s="109" customFormat="1" ht="11.25">
      <c r="A20" s="92" t="s">
        <v>8</v>
      </c>
      <c r="B20" s="92" t="s">
        <v>41</v>
      </c>
      <c r="C20" s="93"/>
      <c r="D20" s="94" t="s">
        <v>42</v>
      </c>
      <c r="E20" s="95">
        <f>E23+E25+E29+E22</f>
        <v>153807</v>
      </c>
      <c r="F20" s="95">
        <v>0</v>
      </c>
      <c r="G20" s="95">
        <v>0</v>
      </c>
      <c r="H20" s="95">
        <f aca="true" t="shared" si="3" ref="H20:H37">SUM(E20:G20)</f>
        <v>153807</v>
      </c>
      <c r="I20" s="95">
        <f>I23+I25+I29+I22</f>
        <v>149846</v>
      </c>
      <c r="J20" s="95">
        <v>0</v>
      </c>
      <c r="K20" s="95">
        <v>0</v>
      </c>
      <c r="L20" s="95">
        <f aca="true" t="shared" si="4" ref="L20:L37">SUM(I20:K20)</f>
        <v>149846</v>
      </c>
    </row>
    <row r="21" spans="1:12" s="109" customFormat="1" ht="11.25">
      <c r="A21" s="101"/>
      <c r="B21" s="101"/>
      <c r="C21" s="102" t="s">
        <v>113</v>
      </c>
      <c r="D21" s="103" t="s">
        <v>114</v>
      </c>
      <c r="E21" s="104">
        <f>E22</f>
        <v>0</v>
      </c>
      <c r="F21" s="104">
        <f>F22</f>
        <v>0</v>
      </c>
      <c r="G21" s="104">
        <f>G22</f>
        <v>0</v>
      </c>
      <c r="H21" s="104">
        <f t="shared" si="3"/>
        <v>0</v>
      </c>
      <c r="I21" s="104">
        <f>I22</f>
        <v>0</v>
      </c>
      <c r="J21" s="104">
        <f>J22</f>
        <v>0</v>
      </c>
      <c r="K21" s="104">
        <f>K22</f>
        <v>0</v>
      </c>
      <c r="L21" s="104">
        <f t="shared" si="4"/>
        <v>0</v>
      </c>
    </row>
    <row r="22" spans="1:12" s="91" customFormat="1" ht="22.5">
      <c r="A22" s="96"/>
      <c r="B22" s="96"/>
      <c r="C22" s="97" t="s">
        <v>116</v>
      </c>
      <c r="D22" s="98" t="s">
        <v>115</v>
      </c>
      <c r="E22" s="99">
        <v>0</v>
      </c>
      <c r="F22" s="99"/>
      <c r="G22" s="99"/>
      <c r="H22" s="99">
        <f t="shared" si="3"/>
        <v>0</v>
      </c>
      <c r="I22" s="99">
        <v>0</v>
      </c>
      <c r="J22" s="99"/>
      <c r="K22" s="99"/>
      <c r="L22" s="99">
        <f t="shared" si="4"/>
        <v>0</v>
      </c>
    </row>
    <row r="23" spans="1:12" s="109" customFormat="1" ht="11.25">
      <c r="A23" s="101"/>
      <c r="B23" s="101"/>
      <c r="C23" s="102" t="s">
        <v>61</v>
      </c>
      <c r="D23" s="103" t="s">
        <v>62</v>
      </c>
      <c r="E23" s="104">
        <f>E24</f>
        <v>16974</v>
      </c>
      <c r="F23" s="104">
        <f>F24</f>
        <v>0</v>
      </c>
      <c r="G23" s="104">
        <f>G24</f>
        <v>0</v>
      </c>
      <c r="H23" s="104">
        <f t="shared" si="3"/>
        <v>16974</v>
      </c>
      <c r="I23" s="104">
        <f>I24</f>
        <v>18200</v>
      </c>
      <c r="J23" s="104">
        <f>J24</f>
        <v>0</v>
      </c>
      <c r="K23" s="104">
        <f>K24</f>
        <v>0</v>
      </c>
      <c r="L23" s="104">
        <f t="shared" si="4"/>
        <v>18200</v>
      </c>
    </row>
    <row r="24" spans="1:12" s="109" customFormat="1" ht="11.25">
      <c r="A24" s="101"/>
      <c r="B24" s="101"/>
      <c r="C24" s="102"/>
      <c r="D24" s="98" t="s">
        <v>63</v>
      </c>
      <c r="E24" s="99">
        <v>16974</v>
      </c>
      <c r="F24" s="104"/>
      <c r="G24" s="104"/>
      <c r="H24" s="99">
        <f t="shared" si="3"/>
        <v>16974</v>
      </c>
      <c r="I24" s="99">
        <v>18200</v>
      </c>
      <c r="J24" s="104"/>
      <c r="K24" s="104"/>
      <c r="L24" s="99">
        <f t="shared" si="4"/>
        <v>18200</v>
      </c>
    </row>
    <row r="25" spans="1:12" s="109" customFormat="1" ht="11.25">
      <c r="A25" s="101"/>
      <c r="B25" s="101"/>
      <c r="C25" s="102" t="s">
        <v>64</v>
      </c>
      <c r="D25" s="103" t="s">
        <v>104</v>
      </c>
      <c r="E25" s="104">
        <f>E26+E27+E28</f>
        <v>126382</v>
      </c>
      <c r="F25" s="104">
        <f>F26+F28</f>
        <v>0</v>
      </c>
      <c r="G25" s="104">
        <f>G26+G28</f>
        <v>0</v>
      </c>
      <c r="H25" s="99">
        <f t="shared" si="3"/>
        <v>126382</v>
      </c>
      <c r="I25" s="104">
        <f>I26+I27+I28</f>
        <v>118646</v>
      </c>
      <c r="J25" s="104">
        <f>J26+J28</f>
        <v>0</v>
      </c>
      <c r="K25" s="104">
        <f>K26+K28</f>
        <v>0</v>
      </c>
      <c r="L25" s="99">
        <f t="shared" si="4"/>
        <v>118646</v>
      </c>
    </row>
    <row r="26" spans="1:12" s="109" customFormat="1" ht="11.25">
      <c r="A26" s="101"/>
      <c r="B26" s="101"/>
      <c r="C26" s="102"/>
      <c r="D26" s="98" t="s">
        <v>4</v>
      </c>
      <c r="E26" s="99">
        <v>113040</v>
      </c>
      <c r="F26" s="104"/>
      <c r="G26" s="104"/>
      <c r="H26" s="99">
        <f t="shared" si="3"/>
        <v>113040</v>
      </c>
      <c r="I26" s="99">
        <v>105000</v>
      </c>
      <c r="J26" s="104"/>
      <c r="K26" s="104"/>
      <c r="L26" s="99">
        <f t="shared" si="4"/>
        <v>105000</v>
      </c>
    </row>
    <row r="27" spans="1:12" s="109" customFormat="1" ht="11.25">
      <c r="A27" s="101"/>
      <c r="B27" s="101"/>
      <c r="C27" s="102"/>
      <c r="D27" s="98" t="s">
        <v>117</v>
      </c>
      <c r="E27" s="99">
        <v>455</v>
      </c>
      <c r="F27" s="104"/>
      <c r="G27" s="104"/>
      <c r="H27" s="99">
        <f t="shared" si="3"/>
        <v>455</v>
      </c>
      <c r="I27" s="99">
        <v>300</v>
      </c>
      <c r="J27" s="104"/>
      <c r="K27" s="104"/>
      <c r="L27" s="99">
        <f t="shared" si="4"/>
        <v>300</v>
      </c>
    </row>
    <row r="28" spans="1:12" s="109" customFormat="1" ht="11.25">
      <c r="A28" s="101"/>
      <c r="B28" s="101"/>
      <c r="C28" s="102" t="s">
        <v>112</v>
      </c>
      <c r="D28" s="98" t="s">
        <v>5</v>
      </c>
      <c r="E28" s="99">
        <v>12887</v>
      </c>
      <c r="F28" s="104"/>
      <c r="G28" s="104"/>
      <c r="H28" s="99">
        <f t="shared" si="3"/>
        <v>12887</v>
      </c>
      <c r="I28" s="99">
        <v>13346</v>
      </c>
      <c r="J28" s="104"/>
      <c r="K28" s="104"/>
      <c r="L28" s="99">
        <f t="shared" si="4"/>
        <v>13346</v>
      </c>
    </row>
    <row r="29" spans="1:12" s="109" customFormat="1" ht="11.25">
      <c r="A29" s="101"/>
      <c r="B29" s="101"/>
      <c r="C29" s="102" t="s">
        <v>65</v>
      </c>
      <c r="D29" s="103" t="s">
        <v>66</v>
      </c>
      <c r="E29" s="104">
        <f>E30+E31</f>
        <v>10451</v>
      </c>
      <c r="F29" s="104">
        <f>F30</f>
        <v>0</v>
      </c>
      <c r="G29" s="104">
        <f>G30</f>
        <v>0</v>
      </c>
      <c r="H29" s="104">
        <f t="shared" si="3"/>
        <v>10451</v>
      </c>
      <c r="I29" s="104">
        <f>I30+I31</f>
        <v>13000</v>
      </c>
      <c r="J29" s="104">
        <f>J30</f>
        <v>0</v>
      </c>
      <c r="K29" s="104">
        <f>K30</f>
        <v>0</v>
      </c>
      <c r="L29" s="104">
        <f t="shared" si="4"/>
        <v>13000</v>
      </c>
    </row>
    <row r="30" spans="1:12" s="109" customFormat="1" ht="11.25">
      <c r="A30" s="101"/>
      <c r="B30" s="101"/>
      <c r="C30" s="102"/>
      <c r="D30" s="98" t="s">
        <v>67</v>
      </c>
      <c r="E30" s="99">
        <v>875</v>
      </c>
      <c r="F30" s="104"/>
      <c r="G30" s="104"/>
      <c r="H30" s="99">
        <f t="shared" si="3"/>
        <v>875</v>
      </c>
      <c r="I30" s="99">
        <v>2000</v>
      </c>
      <c r="J30" s="104"/>
      <c r="K30" s="104"/>
      <c r="L30" s="99">
        <f t="shared" si="4"/>
        <v>2000</v>
      </c>
    </row>
    <row r="31" spans="1:12" s="109" customFormat="1" ht="11.25">
      <c r="A31" s="101"/>
      <c r="B31" s="101"/>
      <c r="C31" s="102"/>
      <c r="D31" s="98" t="s">
        <v>216</v>
      </c>
      <c r="E31" s="99">
        <v>9576</v>
      </c>
      <c r="F31" s="104"/>
      <c r="G31" s="104"/>
      <c r="H31" s="99">
        <f t="shared" si="3"/>
        <v>9576</v>
      </c>
      <c r="I31" s="99">
        <v>11000</v>
      </c>
      <c r="J31" s="104"/>
      <c r="K31" s="104"/>
      <c r="L31" s="99">
        <f t="shared" si="4"/>
        <v>11000</v>
      </c>
    </row>
    <row r="32" spans="1:12" s="109" customFormat="1" ht="11.25">
      <c r="A32" s="92" t="s">
        <v>9</v>
      </c>
      <c r="B32" s="92" t="s">
        <v>43</v>
      </c>
      <c r="C32" s="93"/>
      <c r="D32" s="94" t="s">
        <v>44</v>
      </c>
      <c r="E32" s="95">
        <v>9635</v>
      </c>
      <c r="F32" s="95">
        <v>49989</v>
      </c>
      <c r="G32" s="95">
        <v>0</v>
      </c>
      <c r="H32" s="95">
        <f t="shared" si="3"/>
        <v>59624</v>
      </c>
      <c r="I32" s="95">
        <f>I33+I34+I35+I36</f>
        <v>0</v>
      </c>
      <c r="J32" s="95">
        <f>J33+J34+J35+J36</f>
        <v>44306</v>
      </c>
      <c r="K32" s="95">
        <v>0</v>
      </c>
      <c r="L32" s="95">
        <f t="shared" si="4"/>
        <v>44306</v>
      </c>
    </row>
    <row r="33" spans="1:12" s="109" customFormat="1" ht="11.25">
      <c r="A33" s="96"/>
      <c r="B33" s="96"/>
      <c r="C33" s="210" t="s">
        <v>234</v>
      </c>
      <c r="D33" s="210" t="s">
        <v>237</v>
      </c>
      <c r="E33" s="210"/>
      <c r="F33" s="210"/>
      <c r="G33" s="210"/>
      <c r="H33" s="210"/>
      <c r="I33" s="211"/>
      <c r="J33" s="211">
        <v>17568</v>
      </c>
      <c r="K33" s="210"/>
      <c r="L33" s="211">
        <f>SUM(I33:K33)</f>
        <v>17568</v>
      </c>
    </row>
    <row r="34" spans="1:12" s="109" customFormat="1" ht="11.25">
      <c r="A34" s="96"/>
      <c r="B34" s="96"/>
      <c r="C34" s="97" t="s">
        <v>235</v>
      </c>
      <c r="D34" s="98" t="s">
        <v>238</v>
      </c>
      <c r="E34" s="99"/>
      <c r="F34" s="99"/>
      <c r="G34" s="99"/>
      <c r="H34" s="99"/>
      <c r="I34" s="99"/>
      <c r="J34" s="99">
        <v>17481</v>
      </c>
      <c r="K34" s="99"/>
      <c r="L34" s="211">
        <f>SUM(I34:K34)</f>
        <v>17481</v>
      </c>
    </row>
    <row r="35" spans="1:12" s="109" customFormat="1" ht="11.25">
      <c r="A35" s="96"/>
      <c r="B35" s="96"/>
      <c r="C35" s="97" t="s">
        <v>236</v>
      </c>
      <c r="D35" s="98" t="s">
        <v>239</v>
      </c>
      <c r="E35" s="99"/>
      <c r="F35" s="99"/>
      <c r="G35" s="99"/>
      <c r="H35" s="99"/>
      <c r="I35" s="99"/>
      <c r="J35" s="99">
        <v>8257</v>
      </c>
      <c r="K35" s="99"/>
      <c r="L35" s="211">
        <f>SUM(I35:K35)</f>
        <v>8257</v>
      </c>
    </row>
    <row r="36" spans="1:12" s="109" customFormat="1" ht="11.25">
      <c r="A36" s="96"/>
      <c r="B36" s="96"/>
      <c r="C36" s="97" t="s">
        <v>45</v>
      </c>
      <c r="D36" s="98" t="s">
        <v>46</v>
      </c>
      <c r="E36" s="99">
        <v>3000</v>
      </c>
      <c r="F36" s="99"/>
      <c r="G36" s="99"/>
      <c r="H36" s="99">
        <f>SUM(E36:G36)</f>
        <v>3000</v>
      </c>
      <c r="I36" s="99"/>
      <c r="J36" s="99">
        <v>1000</v>
      </c>
      <c r="K36" s="99"/>
      <c r="L36" s="99">
        <f>SUM(I36:K36)</f>
        <v>1000</v>
      </c>
    </row>
    <row r="37" spans="1:12" s="109" customFormat="1" ht="11.25">
      <c r="A37" s="92" t="s">
        <v>10</v>
      </c>
      <c r="B37" s="92" t="s">
        <v>47</v>
      </c>
      <c r="C37" s="93"/>
      <c r="D37" s="94" t="s">
        <v>48</v>
      </c>
      <c r="E37" s="105"/>
      <c r="F37" s="105"/>
      <c r="G37" s="105"/>
      <c r="H37" s="95">
        <f t="shared" si="3"/>
        <v>0</v>
      </c>
      <c r="I37" s="105"/>
      <c r="J37" s="105"/>
      <c r="K37" s="105"/>
      <c r="L37" s="95">
        <f t="shared" si="4"/>
        <v>0</v>
      </c>
    </row>
    <row r="38" spans="1:12" s="109" customFormat="1" ht="11.25">
      <c r="A38" s="92" t="s">
        <v>20</v>
      </c>
      <c r="B38" s="92" t="s">
        <v>49</v>
      </c>
      <c r="C38" s="93"/>
      <c r="D38" s="94" t="s">
        <v>50</v>
      </c>
      <c r="E38" s="95">
        <f aca="true" t="shared" si="5" ref="E38:L38">E39+E40</f>
        <v>0</v>
      </c>
      <c r="F38" s="95">
        <f t="shared" si="5"/>
        <v>0</v>
      </c>
      <c r="G38" s="95">
        <f t="shared" si="5"/>
        <v>0</v>
      </c>
      <c r="H38" s="95">
        <f t="shared" si="5"/>
        <v>0</v>
      </c>
      <c r="I38" s="95">
        <f t="shared" si="5"/>
        <v>0</v>
      </c>
      <c r="J38" s="95">
        <f t="shared" si="5"/>
        <v>0</v>
      </c>
      <c r="K38" s="95">
        <f t="shared" si="5"/>
        <v>0</v>
      </c>
      <c r="L38" s="95">
        <f t="shared" si="5"/>
        <v>0</v>
      </c>
    </row>
    <row r="39" spans="1:12" s="109" customFormat="1" ht="11.25">
      <c r="A39" s="96"/>
      <c r="B39" s="96"/>
      <c r="C39" s="97" t="s">
        <v>105</v>
      </c>
      <c r="D39" s="98" t="s">
        <v>106</v>
      </c>
      <c r="E39" s="99"/>
      <c r="F39" s="99"/>
      <c r="G39" s="99"/>
      <c r="H39" s="99">
        <f>SUM(E39:G39)</f>
        <v>0</v>
      </c>
      <c r="I39" s="99"/>
      <c r="J39" s="99"/>
      <c r="K39" s="99"/>
      <c r="L39" s="99">
        <f>SUM(I39:K39)</f>
        <v>0</v>
      </c>
    </row>
    <row r="40" spans="1:12" s="109" customFormat="1" ht="11.25">
      <c r="A40" s="96"/>
      <c r="B40" s="96"/>
      <c r="C40" s="97" t="s">
        <v>52</v>
      </c>
      <c r="D40" s="98" t="s">
        <v>51</v>
      </c>
      <c r="E40" s="99"/>
      <c r="F40" s="99"/>
      <c r="G40" s="99"/>
      <c r="H40" s="99">
        <f>SUM(E40:G40)</f>
        <v>0</v>
      </c>
      <c r="I40" s="99"/>
      <c r="J40" s="99"/>
      <c r="K40" s="99"/>
      <c r="L40" s="99">
        <f>SUM(I40:K40)</f>
        <v>0</v>
      </c>
    </row>
    <row r="41" spans="1:12" s="109" customFormat="1" ht="11.25">
      <c r="A41" s="92" t="s">
        <v>11</v>
      </c>
      <c r="B41" s="92" t="s">
        <v>53</v>
      </c>
      <c r="C41" s="93"/>
      <c r="D41" s="94" t="s">
        <v>54</v>
      </c>
      <c r="E41" s="95">
        <f aca="true" t="shared" si="6" ref="E41:L41">E42+E43</f>
        <v>0</v>
      </c>
      <c r="F41" s="95">
        <f t="shared" si="6"/>
        <v>0</v>
      </c>
      <c r="G41" s="95">
        <f t="shared" si="6"/>
        <v>0</v>
      </c>
      <c r="H41" s="95">
        <f t="shared" si="6"/>
        <v>0</v>
      </c>
      <c r="I41" s="95">
        <f t="shared" si="6"/>
        <v>0</v>
      </c>
      <c r="J41" s="95">
        <f t="shared" si="6"/>
        <v>13050</v>
      </c>
      <c r="K41" s="95">
        <f t="shared" si="6"/>
        <v>0</v>
      </c>
      <c r="L41" s="95">
        <f t="shared" si="6"/>
        <v>13050</v>
      </c>
    </row>
    <row r="42" spans="1:12" s="109" customFormat="1" ht="11.25">
      <c r="A42" s="96"/>
      <c r="B42" s="96"/>
      <c r="C42" s="97" t="s">
        <v>105</v>
      </c>
      <c r="D42" s="98" t="s">
        <v>107</v>
      </c>
      <c r="E42" s="99"/>
      <c r="F42" s="99"/>
      <c r="G42" s="99"/>
      <c r="H42" s="99">
        <f>SUM(E42:G42)</f>
        <v>0</v>
      </c>
      <c r="I42" s="99"/>
      <c r="J42" s="99"/>
      <c r="K42" s="99"/>
      <c r="L42" s="99">
        <f>SUM(I42:K42)</f>
        <v>0</v>
      </c>
    </row>
    <row r="43" spans="1:12" s="109" customFormat="1" ht="11.25">
      <c r="A43" s="96"/>
      <c r="B43" s="96"/>
      <c r="C43" s="97" t="s">
        <v>55</v>
      </c>
      <c r="D43" s="98" t="s">
        <v>56</v>
      </c>
      <c r="E43" s="99"/>
      <c r="F43" s="99"/>
      <c r="G43" s="99"/>
      <c r="H43" s="99">
        <f>SUM(E43:G43)</f>
        <v>0</v>
      </c>
      <c r="I43" s="99"/>
      <c r="J43" s="99">
        <v>13050</v>
      </c>
      <c r="K43" s="99"/>
      <c r="L43" s="99">
        <f>SUM(I43:K43)</f>
        <v>13050</v>
      </c>
    </row>
    <row r="44" spans="1:12" s="109" customFormat="1" ht="11.25">
      <c r="A44" s="92" t="s">
        <v>12</v>
      </c>
      <c r="B44" s="92" t="s">
        <v>57</v>
      </c>
      <c r="C44" s="93"/>
      <c r="D44" s="94" t="s">
        <v>58</v>
      </c>
      <c r="E44" s="95">
        <f>E45</f>
        <v>400000</v>
      </c>
      <c r="F44" s="95"/>
      <c r="G44" s="95">
        <f>G45</f>
        <v>0</v>
      </c>
      <c r="H44" s="95">
        <f>SUM(E44:G44)</f>
        <v>400000</v>
      </c>
      <c r="I44" s="95">
        <f>I45</f>
        <v>0</v>
      </c>
      <c r="J44" s="95">
        <f>J45</f>
        <v>240000</v>
      </c>
      <c r="K44" s="95">
        <f>K45</f>
        <v>0</v>
      </c>
      <c r="L44" s="95">
        <f>SUM(I44:K44)</f>
        <v>240000</v>
      </c>
    </row>
    <row r="45" spans="1:12" s="110" customFormat="1" ht="22.5">
      <c r="A45" s="96"/>
      <c r="B45" s="96"/>
      <c r="C45" s="97" t="s">
        <v>59</v>
      </c>
      <c r="D45" s="98" t="s">
        <v>60</v>
      </c>
      <c r="E45" s="99">
        <v>400000</v>
      </c>
      <c r="F45" s="99"/>
      <c r="G45" s="99"/>
      <c r="H45" s="99">
        <f>SUM(E45:G45)</f>
        <v>400000</v>
      </c>
      <c r="I45" s="99"/>
      <c r="J45" s="99">
        <v>240000</v>
      </c>
      <c r="K45" s="99"/>
      <c r="L45" s="99">
        <f>SUM(I45:K45)</f>
        <v>240000</v>
      </c>
    </row>
    <row r="46" spans="1:12" s="91" customFormat="1" ht="11.25">
      <c r="A46" s="92"/>
      <c r="B46" s="92"/>
      <c r="C46" s="93"/>
      <c r="D46" s="94" t="s">
        <v>13</v>
      </c>
      <c r="E46" s="95">
        <f>E6+E14+E20+E32+E37+E38+E41+E44</f>
        <v>934605</v>
      </c>
      <c r="F46" s="95">
        <f>F6+F14+F20+F32+F37+F38+F41+F44</f>
        <v>335217</v>
      </c>
      <c r="G46" s="95">
        <f>G6+G14+G20+G32+G37+G38+G41+G44</f>
        <v>0</v>
      </c>
      <c r="H46" s="95">
        <f>SUM(E46:G46)</f>
        <v>1269822</v>
      </c>
      <c r="I46" s="95">
        <f>I6+I14+I20+I32+I37+I38+I41+I44</f>
        <v>521483</v>
      </c>
      <c r="J46" s="95">
        <f>J6+J14+J20+J32+J37+J38+J41+J44</f>
        <v>351314</v>
      </c>
      <c r="K46" s="95">
        <f>K6+K14+K20+K32+K37+K38+K41+K44</f>
        <v>0</v>
      </c>
      <c r="L46" s="95">
        <f>SUM(I46:K46)</f>
        <v>872797</v>
      </c>
    </row>
    <row r="47" spans="1:12" s="9" customFormat="1" ht="15">
      <c r="A47" s="23"/>
      <c r="B47" s="23"/>
      <c r="C47" s="23"/>
      <c r="D47" s="25"/>
      <c r="E47" s="169"/>
      <c r="F47" s="169"/>
      <c r="G47" s="169"/>
      <c r="H47" s="169"/>
      <c r="I47" s="169"/>
      <c r="J47" s="169"/>
      <c r="K47" s="169"/>
      <c r="L47" s="169"/>
    </row>
    <row r="48" spans="1:10" s="9" customFormat="1" ht="15">
      <c r="A48" s="332" t="s">
        <v>143</v>
      </c>
      <c r="B48" s="332"/>
      <c r="C48" s="332"/>
      <c r="D48" s="332"/>
      <c r="E48" s="53"/>
      <c r="F48" s="52"/>
      <c r="I48" s="53"/>
      <c r="J48" s="52"/>
    </row>
    <row r="49" spans="1:12" s="91" customFormat="1" ht="45">
      <c r="A49" s="88" t="s">
        <v>18</v>
      </c>
      <c r="B49" s="88" t="s">
        <v>19</v>
      </c>
      <c r="C49" s="88" t="s">
        <v>16</v>
      </c>
      <c r="D49" s="88" t="s">
        <v>17</v>
      </c>
      <c r="E49" s="89" t="s">
        <v>213</v>
      </c>
      <c r="F49" s="89" t="s">
        <v>214</v>
      </c>
      <c r="G49" s="89" t="s">
        <v>215</v>
      </c>
      <c r="H49" s="89" t="s">
        <v>2</v>
      </c>
      <c r="I49" s="89" t="s">
        <v>231</v>
      </c>
      <c r="J49" s="89" t="s">
        <v>232</v>
      </c>
      <c r="K49" s="89" t="s">
        <v>233</v>
      </c>
      <c r="L49" s="89" t="s">
        <v>2</v>
      </c>
    </row>
    <row r="50" spans="1:12" s="91" customFormat="1" ht="22.5">
      <c r="A50" s="101" t="s">
        <v>6</v>
      </c>
      <c r="B50" s="101" t="s">
        <v>35</v>
      </c>
      <c r="C50" s="102"/>
      <c r="D50" s="103" t="s">
        <v>36</v>
      </c>
      <c r="E50" s="104">
        <f>E51</f>
        <v>3000</v>
      </c>
      <c r="F50" s="104">
        <f>F51</f>
        <v>0</v>
      </c>
      <c r="G50" s="104">
        <f>G51</f>
        <v>0</v>
      </c>
      <c r="H50" s="104">
        <f>SUM(E50:G50)</f>
        <v>3000</v>
      </c>
      <c r="I50" s="104">
        <f>I51</f>
        <v>4627</v>
      </c>
      <c r="J50" s="104">
        <f>J51</f>
        <v>3350</v>
      </c>
      <c r="K50" s="104">
        <f>K51</f>
        <v>0</v>
      </c>
      <c r="L50" s="104">
        <f aca="true" t="shared" si="7" ref="L50:L57">SUM(I50:K50)</f>
        <v>7977</v>
      </c>
    </row>
    <row r="51" spans="1:12" s="91" customFormat="1" ht="22.5">
      <c r="A51" s="96"/>
      <c r="B51" s="96"/>
      <c r="C51" s="97" t="s">
        <v>68</v>
      </c>
      <c r="D51" s="98" t="s">
        <v>69</v>
      </c>
      <c r="E51" s="99">
        <v>3000</v>
      </c>
      <c r="F51" s="99"/>
      <c r="G51" s="99"/>
      <c r="H51" s="99">
        <f>SUM(E51:G51)</f>
        <v>3000</v>
      </c>
      <c r="I51" s="99">
        <v>4627</v>
      </c>
      <c r="J51" s="99">
        <v>3350</v>
      </c>
      <c r="K51" s="99"/>
      <c r="L51" s="99">
        <f t="shared" si="7"/>
        <v>7977</v>
      </c>
    </row>
    <row r="52" spans="1:12" s="91" customFormat="1" ht="11.25">
      <c r="A52" s="101" t="s">
        <v>9</v>
      </c>
      <c r="B52" s="101" t="s">
        <v>43</v>
      </c>
      <c r="C52" s="102"/>
      <c r="D52" s="103" t="s">
        <v>44</v>
      </c>
      <c r="E52" s="104"/>
      <c r="F52" s="104"/>
      <c r="G52" s="104"/>
      <c r="H52" s="104"/>
      <c r="I52" s="104">
        <f>I53+I54</f>
        <v>318</v>
      </c>
      <c r="J52" s="104"/>
      <c r="K52" s="104"/>
      <c r="L52" s="104">
        <f t="shared" si="7"/>
        <v>318</v>
      </c>
    </row>
    <row r="53" spans="1:12" s="91" customFormat="1" ht="11.25">
      <c r="A53" s="101"/>
      <c r="B53" s="101"/>
      <c r="C53" s="97" t="s">
        <v>234</v>
      </c>
      <c r="D53" s="98" t="s">
        <v>459</v>
      </c>
      <c r="E53" s="99"/>
      <c r="F53" s="99"/>
      <c r="G53" s="99"/>
      <c r="H53" s="99"/>
      <c r="I53" s="99">
        <v>250</v>
      </c>
      <c r="J53" s="99"/>
      <c r="K53" s="99"/>
      <c r="L53" s="99">
        <f t="shared" si="7"/>
        <v>250</v>
      </c>
    </row>
    <row r="54" spans="1:12" s="91" customFormat="1" ht="11.25">
      <c r="A54" s="101"/>
      <c r="B54" s="101"/>
      <c r="C54" s="97" t="s">
        <v>236</v>
      </c>
      <c r="D54" s="98" t="s">
        <v>460</v>
      </c>
      <c r="E54" s="99"/>
      <c r="F54" s="99"/>
      <c r="G54" s="99"/>
      <c r="H54" s="99"/>
      <c r="I54" s="99">
        <v>68</v>
      </c>
      <c r="J54" s="99"/>
      <c r="K54" s="99"/>
      <c r="L54" s="99">
        <f t="shared" si="7"/>
        <v>68</v>
      </c>
    </row>
    <row r="55" spans="1:12" s="91" customFormat="1" ht="11.25">
      <c r="A55" s="101" t="s">
        <v>12</v>
      </c>
      <c r="B55" s="101" t="s">
        <v>57</v>
      </c>
      <c r="C55" s="102"/>
      <c r="D55" s="103" t="s">
        <v>58</v>
      </c>
      <c r="E55" s="104">
        <f>E56</f>
        <v>5000</v>
      </c>
      <c r="F55" s="104"/>
      <c r="G55" s="104">
        <f>G56</f>
        <v>0</v>
      </c>
      <c r="H55" s="104">
        <f>SUM(E55:G55)</f>
        <v>5000</v>
      </c>
      <c r="I55" s="104">
        <f>I56</f>
        <v>0</v>
      </c>
      <c r="J55" s="104"/>
      <c r="K55" s="104">
        <f>K56</f>
        <v>0</v>
      </c>
      <c r="L55" s="104">
        <f t="shared" si="7"/>
        <v>0</v>
      </c>
    </row>
    <row r="56" spans="1:12" s="91" customFormat="1" ht="22.5">
      <c r="A56" s="96"/>
      <c r="B56" s="96"/>
      <c r="C56" s="97" t="s">
        <v>59</v>
      </c>
      <c r="D56" s="98" t="s">
        <v>60</v>
      </c>
      <c r="E56" s="99">
        <v>5000</v>
      </c>
      <c r="F56" s="99"/>
      <c r="G56" s="99"/>
      <c r="H56" s="99">
        <f>SUM(E56:G56)</f>
        <v>5000</v>
      </c>
      <c r="I56" s="99"/>
      <c r="J56" s="99"/>
      <c r="K56" s="99"/>
      <c r="L56" s="99">
        <f t="shared" si="7"/>
        <v>0</v>
      </c>
    </row>
    <row r="57" spans="1:12" s="91" customFormat="1" ht="11.25">
      <c r="A57" s="92"/>
      <c r="B57" s="92"/>
      <c r="C57" s="93"/>
      <c r="D57" s="94" t="s">
        <v>13</v>
      </c>
      <c r="E57" s="95">
        <f>E50+E55</f>
        <v>8000</v>
      </c>
      <c r="F57" s="95">
        <f>F50+F55</f>
        <v>0</v>
      </c>
      <c r="G57" s="95">
        <f>G50+G55</f>
        <v>0</v>
      </c>
      <c r="H57" s="95">
        <f>SUM(E57:G57)</f>
        <v>8000</v>
      </c>
      <c r="I57" s="95">
        <f>I50+I55+I52</f>
        <v>4945</v>
      </c>
      <c r="J57" s="95">
        <f>J50+J55</f>
        <v>3350</v>
      </c>
      <c r="K57" s="95">
        <f>K50+K55</f>
        <v>0</v>
      </c>
      <c r="L57" s="95">
        <f t="shared" si="7"/>
        <v>8295</v>
      </c>
    </row>
    <row r="58" spans="1:12" ht="15">
      <c r="A58" s="170"/>
      <c r="B58" s="170"/>
      <c r="C58" s="170"/>
      <c r="D58" s="21"/>
      <c r="E58" s="171"/>
      <c r="F58" s="171"/>
      <c r="G58" s="171"/>
      <c r="H58" s="171"/>
      <c r="I58" s="171"/>
      <c r="J58" s="171"/>
      <c r="K58" s="171"/>
      <c r="L58" s="171"/>
    </row>
    <row r="59" spans="1:12" ht="12.75">
      <c r="A59" s="332" t="s">
        <v>126</v>
      </c>
      <c r="B59" s="332"/>
      <c r="C59" s="332"/>
      <c r="D59" s="332"/>
      <c r="E59" s="15"/>
      <c r="F59" s="7"/>
      <c r="G59"/>
      <c r="H59"/>
      <c r="I59" s="15"/>
      <c r="J59" s="7"/>
      <c r="K59"/>
      <c r="L59"/>
    </row>
    <row r="60" spans="1:12" ht="45">
      <c r="A60" s="88" t="s">
        <v>18</v>
      </c>
      <c r="B60" s="88" t="s">
        <v>19</v>
      </c>
      <c r="C60" s="88" t="s">
        <v>16</v>
      </c>
      <c r="D60" s="88" t="s">
        <v>17</v>
      </c>
      <c r="E60" s="89" t="s">
        <v>213</v>
      </c>
      <c r="F60" s="89" t="s">
        <v>214</v>
      </c>
      <c r="G60" s="89" t="s">
        <v>215</v>
      </c>
      <c r="H60" s="89" t="s">
        <v>2</v>
      </c>
      <c r="I60" s="89" t="s">
        <v>231</v>
      </c>
      <c r="J60" s="89" t="s">
        <v>232</v>
      </c>
      <c r="K60" s="89" t="s">
        <v>233</v>
      </c>
      <c r="L60" s="89" t="s">
        <v>2</v>
      </c>
    </row>
    <row r="61" spans="1:12" ht="12.75">
      <c r="A61" s="101" t="s">
        <v>9</v>
      </c>
      <c r="B61" s="101" t="s">
        <v>43</v>
      </c>
      <c r="C61" s="102"/>
      <c r="D61" s="103" t="s">
        <v>44</v>
      </c>
      <c r="E61" s="104">
        <v>55965</v>
      </c>
      <c r="F61" s="104">
        <v>5609</v>
      </c>
      <c r="G61" s="104"/>
      <c r="H61" s="104">
        <f>SUM(E61:G61)</f>
        <v>61574</v>
      </c>
      <c r="I61" s="104">
        <f>I63+I65+I67</f>
        <v>79256</v>
      </c>
      <c r="J61" s="104">
        <f>J62+J63+J64+J65+J66</f>
        <v>7683</v>
      </c>
      <c r="K61" s="104"/>
      <c r="L61" s="104">
        <f aca="true" t="shared" si="8" ref="L61:L70">SUM(I61:K61)</f>
        <v>86939</v>
      </c>
    </row>
    <row r="62" spans="1:12" ht="12.75">
      <c r="A62" s="101"/>
      <c r="B62" s="101"/>
      <c r="C62" s="97" t="s">
        <v>240</v>
      </c>
      <c r="D62" s="98" t="s">
        <v>241</v>
      </c>
      <c r="E62" s="99"/>
      <c r="F62" s="99"/>
      <c r="G62" s="99"/>
      <c r="H62" s="99"/>
      <c r="I62" s="99"/>
      <c r="J62" s="99">
        <v>250</v>
      </c>
      <c r="K62" s="99"/>
      <c r="L62" s="99">
        <f t="shared" si="8"/>
        <v>250</v>
      </c>
    </row>
    <row r="63" spans="1:12" ht="12.75">
      <c r="A63" s="101"/>
      <c r="B63" s="101"/>
      <c r="C63" s="97" t="s">
        <v>234</v>
      </c>
      <c r="D63" s="98" t="s">
        <v>237</v>
      </c>
      <c r="E63" s="99"/>
      <c r="F63" s="99"/>
      <c r="G63" s="99"/>
      <c r="H63" s="99"/>
      <c r="I63" s="99">
        <v>67941</v>
      </c>
      <c r="J63" s="99">
        <v>3839</v>
      </c>
      <c r="K63" s="99"/>
      <c r="L63" s="99">
        <f t="shared" si="8"/>
        <v>71780</v>
      </c>
    </row>
    <row r="64" spans="1:12" ht="12.75">
      <c r="A64" s="101"/>
      <c r="B64" s="101"/>
      <c r="C64" s="97" t="s">
        <v>234</v>
      </c>
      <c r="D64" s="98" t="s">
        <v>242</v>
      </c>
      <c r="E64" s="99"/>
      <c r="F64" s="99"/>
      <c r="G64" s="99"/>
      <c r="H64" s="99"/>
      <c r="I64" s="99"/>
      <c r="J64" s="99">
        <v>2490</v>
      </c>
      <c r="K64" s="99"/>
      <c r="L64" s="99">
        <f t="shared" si="8"/>
        <v>2490</v>
      </c>
    </row>
    <row r="65" spans="1:12" ht="12.75">
      <c r="A65" s="101"/>
      <c r="B65" s="101"/>
      <c r="C65" s="97" t="s">
        <v>236</v>
      </c>
      <c r="D65" s="98" t="s">
        <v>239</v>
      </c>
      <c r="E65" s="99"/>
      <c r="F65" s="99"/>
      <c r="G65" s="99"/>
      <c r="H65" s="99"/>
      <c r="I65" s="99">
        <v>9935</v>
      </c>
      <c r="J65" s="99">
        <v>1104</v>
      </c>
      <c r="K65" s="99"/>
      <c r="L65" s="99">
        <f t="shared" si="8"/>
        <v>11039</v>
      </c>
    </row>
    <row r="66" spans="1:12" ht="12.75">
      <c r="A66" s="101"/>
      <c r="B66" s="101"/>
      <c r="C66" s="97" t="s">
        <v>45</v>
      </c>
      <c r="D66" s="98" t="s">
        <v>243</v>
      </c>
      <c r="E66" s="99"/>
      <c r="F66" s="99"/>
      <c r="G66" s="99"/>
      <c r="H66" s="99"/>
      <c r="I66" s="99"/>
      <c r="J66" s="99"/>
      <c r="K66" s="99"/>
      <c r="L66" s="99">
        <f t="shared" si="8"/>
        <v>0</v>
      </c>
    </row>
    <row r="67" spans="1:12" ht="12.75">
      <c r="A67" s="101"/>
      <c r="B67" s="101"/>
      <c r="C67" s="97"/>
      <c r="D67" s="98" t="s">
        <v>463</v>
      </c>
      <c r="E67" s="99"/>
      <c r="F67" s="99"/>
      <c r="G67" s="99"/>
      <c r="H67" s="99"/>
      <c r="I67" s="99">
        <v>1380</v>
      </c>
      <c r="J67" s="99"/>
      <c r="K67" s="99"/>
      <c r="L67" s="99"/>
    </row>
    <row r="68" spans="1:12" ht="12.75">
      <c r="A68" s="101" t="s">
        <v>12</v>
      </c>
      <c r="B68" s="101" t="s">
        <v>57</v>
      </c>
      <c r="C68" s="102"/>
      <c r="D68" s="103" t="s">
        <v>58</v>
      </c>
      <c r="E68" s="104">
        <f>E69</f>
        <v>0</v>
      </c>
      <c r="F68" s="104">
        <v>0</v>
      </c>
      <c r="G68" s="104">
        <f>G69</f>
        <v>0</v>
      </c>
      <c r="H68" s="104">
        <f>SUM(E68:G68)</f>
        <v>0</v>
      </c>
      <c r="I68" s="104">
        <f>I69</f>
        <v>0</v>
      </c>
      <c r="J68" s="104">
        <f>J69</f>
        <v>7000</v>
      </c>
      <c r="K68" s="104">
        <f>K69</f>
        <v>0</v>
      </c>
      <c r="L68" s="104">
        <f t="shared" si="8"/>
        <v>7000</v>
      </c>
    </row>
    <row r="69" spans="1:12" ht="22.5">
      <c r="A69" s="96"/>
      <c r="B69" s="96"/>
      <c r="C69" s="97" t="s">
        <v>59</v>
      </c>
      <c r="D69" s="98" t="s">
        <v>60</v>
      </c>
      <c r="E69" s="99"/>
      <c r="F69" s="99"/>
      <c r="G69" s="99"/>
      <c r="H69" s="99">
        <f>SUM(E69:G69)</f>
        <v>0</v>
      </c>
      <c r="I69" s="99"/>
      <c r="J69" s="99">
        <v>7000</v>
      </c>
      <c r="K69" s="99"/>
      <c r="L69" s="99">
        <f t="shared" si="8"/>
        <v>7000</v>
      </c>
    </row>
    <row r="70" spans="1:12" ht="12.75">
      <c r="A70" s="92"/>
      <c r="B70" s="92"/>
      <c r="C70" s="93"/>
      <c r="D70" s="94" t="s">
        <v>13</v>
      </c>
      <c r="E70" s="95">
        <f>E61+E68</f>
        <v>55965</v>
      </c>
      <c r="F70" s="95">
        <f>F61+F68</f>
        <v>5609</v>
      </c>
      <c r="G70" s="95">
        <f>G61+G68</f>
        <v>0</v>
      </c>
      <c r="H70" s="95">
        <f>SUM(E70:G70)</f>
        <v>61574</v>
      </c>
      <c r="I70" s="95">
        <f>I61+I68</f>
        <v>79256</v>
      </c>
      <c r="J70" s="95">
        <f>J61+J68</f>
        <v>14683</v>
      </c>
      <c r="K70" s="95">
        <f>K61+K68</f>
        <v>0</v>
      </c>
      <c r="L70" s="95">
        <f t="shared" si="8"/>
        <v>93939</v>
      </c>
    </row>
    <row r="71" spans="1:12" ht="15">
      <c r="A71" s="170"/>
      <c r="B71" s="170"/>
      <c r="C71" s="170"/>
      <c r="D71" s="21"/>
      <c r="E71" s="171"/>
      <c r="F71" s="171"/>
      <c r="G71" s="171"/>
      <c r="H71" s="171"/>
      <c r="I71" s="171"/>
      <c r="J71" s="171"/>
      <c r="K71" s="171"/>
      <c r="L71" s="171"/>
    </row>
    <row r="72" spans="1:12" ht="12.75">
      <c r="A72" s="332" t="s">
        <v>144</v>
      </c>
      <c r="B72" s="332"/>
      <c r="C72" s="332"/>
      <c r="D72" s="332"/>
      <c r="E72" s="15"/>
      <c r="F72" s="7"/>
      <c r="G72"/>
      <c r="H72"/>
      <c r="I72" s="15"/>
      <c r="J72" s="7"/>
      <c r="K72"/>
      <c r="L72"/>
    </row>
    <row r="73" spans="1:12" ht="45">
      <c r="A73" s="88" t="s">
        <v>18</v>
      </c>
      <c r="B73" s="88" t="s">
        <v>19</v>
      </c>
      <c r="C73" s="88" t="s">
        <v>16</v>
      </c>
      <c r="D73" s="88" t="s">
        <v>17</v>
      </c>
      <c r="E73" s="89" t="s">
        <v>213</v>
      </c>
      <c r="F73" s="89" t="s">
        <v>214</v>
      </c>
      <c r="G73" s="89" t="s">
        <v>215</v>
      </c>
      <c r="H73" s="89" t="s">
        <v>2</v>
      </c>
      <c r="I73" s="89" t="s">
        <v>231</v>
      </c>
      <c r="J73" s="89" t="s">
        <v>232</v>
      </c>
      <c r="K73" s="89" t="s">
        <v>233</v>
      </c>
      <c r="L73" s="89" t="s">
        <v>2</v>
      </c>
    </row>
    <row r="74" spans="1:12" ht="12.75">
      <c r="A74" s="101" t="s">
        <v>9</v>
      </c>
      <c r="B74" s="101" t="s">
        <v>43</v>
      </c>
      <c r="C74" s="102"/>
      <c r="D74" s="103" t="s">
        <v>44</v>
      </c>
      <c r="E74" s="104">
        <v>3467</v>
      </c>
      <c r="F74" s="104"/>
      <c r="G74" s="104"/>
      <c r="H74" s="104">
        <f>SUM(E74:G74)</f>
        <v>3467</v>
      </c>
      <c r="I74" s="104">
        <f>I75+I76</f>
        <v>609</v>
      </c>
      <c r="J74" s="104">
        <f>J75+J76</f>
        <v>400</v>
      </c>
      <c r="K74" s="104"/>
      <c r="L74" s="104">
        <f aca="true" t="shared" si="9" ref="L74:L79">SUM(I74:K74)</f>
        <v>1009</v>
      </c>
    </row>
    <row r="75" spans="1:12" ht="12.75">
      <c r="A75" s="101"/>
      <c r="B75" s="101"/>
      <c r="C75" s="97" t="s">
        <v>234</v>
      </c>
      <c r="D75" s="98" t="s">
        <v>237</v>
      </c>
      <c r="E75" s="99"/>
      <c r="F75" s="99"/>
      <c r="G75" s="99"/>
      <c r="H75" s="99"/>
      <c r="I75" s="99">
        <v>480</v>
      </c>
      <c r="J75" s="99">
        <v>315</v>
      </c>
      <c r="K75" s="99"/>
      <c r="L75" s="99">
        <f t="shared" si="9"/>
        <v>795</v>
      </c>
    </row>
    <row r="76" spans="1:12" ht="12.75">
      <c r="A76" s="101"/>
      <c r="B76" s="101"/>
      <c r="C76" s="97" t="s">
        <v>244</v>
      </c>
      <c r="D76" s="98" t="s">
        <v>239</v>
      </c>
      <c r="E76" s="99"/>
      <c r="F76" s="99"/>
      <c r="G76" s="99"/>
      <c r="H76" s="99"/>
      <c r="I76" s="99">
        <v>129</v>
      </c>
      <c r="J76" s="99">
        <v>85</v>
      </c>
      <c r="K76" s="99"/>
      <c r="L76" s="99">
        <f t="shared" si="9"/>
        <v>214</v>
      </c>
    </row>
    <row r="77" spans="1:12" ht="12.75">
      <c r="A77" s="101" t="s">
        <v>12</v>
      </c>
      <c r="B77" s="101" t="s">
        <v>57</v>
      </c>
      <c r="C77" s="102"/>
      <c r="D77" s="103" t="s">
        <v>58</v>
      </c>
      <c r="E77" s="104"/>
      <c r="F77" s="104"/>
      <c r="G77" s="104">
        <f>G78</f>
        <v>0</v>
      </c>
      <c r="H77" s="104">
        <f>SUM(E77:G77)</f>
        <v>0</v>
      </c>
      <c r="I77" s="104"/>
      <c r="J77" s="104">
        <f>J78</f>
        <v>135</v>
      </c>
      <c r="K77" s="104">
        <f>K78</f>
        <v>0</v>
      </c>
      <c r="L77" s="104">
        <f t="shared" si="9"/>
        <v>135</v>
      </c>
    </row>
    <row r="78" spans="1:12" ht="22.5">
      <c r="A78" s="96"/>
      <c r="B78" s="96"/>
      <c r="C78" s="97" t="s">
        <v>59</v>
      </c>
      <c r="D78" s="98" t="s">
        <v>60</v>
      </c>
      <c r="E78" s="99"/>
      <c r="F78" s="99"/>
      <c r="G78" s="99"/>
      <c r="H78" s="99">
        <f>SUM(E78:G78)</f>
        <v>0</v>
      </c>
      <c r="I78" s="99"/>
      <c r="J78" s="99">
        <v>135</v>
      </c>
      <c r="K78" s="99"/>
      <c r="L78" s="99">
        <f t="shared" si="9"/>
        <v>135</v>
      </c>
    </row>
    <row r="79" spans="1:12" ht="12.75">
      <c r="A79" s="92"/>
      <c r="B79" s="92"/>
      <c r="C79" s="93"/>
      <c r="D79" s="94" t="s">
        <v>13</v>
      </c>
      <c r="E79" s="95">
        <f>E74+E77</f>
        <v>3467</v>
      </c>
      <c r="F79" s="95">
        <f>F74+F77</f>
        <v>0</v>
      </c>
      <c r="G79" s="95">
        <f>G74+G77</f>
        <v>0</v>
      </c>
      <c r="H79" s="95">
        <f>SUM(E79:G79)</f>
        <v>3467</v>
      </c>
      <c r="I79" s="95">
        <f>I74+I77</f>
        <v>609</v>
      </c>
      <c r="J79" s="95">
        <f>J74+J77</f>
        <v>535</v>
      </c>
      <c r="K79" s="95">
        <f>K74+K77</f>
        <v>0</v>
      </c>
      <c r="L79" s="95">
        <f t="shared" si="9"/>
        <v>1144</v>
      </c>
    </row>
    <row r="80" spans="1:12" ht="15">
      <c r="A80" s="170"/>
      <c r="B80" s="170"/>
      <c r="C80" s="170"/>
      <c r="D80" s="21"/>
      <c r="E80" s="171"/>
      <c r="F80" s="171"/>
      <c r="G80" s="171"/>
      <c r="H80" s="171"/>
      <c r="I80" s="171"/>
      <c r="J80" s="171"/>
      <c r="K80" s="171"/>
      <c r="L80" s="171"/>
    </row>
    <row r="81" spans="1:12" ht="25.5">
      <c r="A81" s="113"/>
      <c r="B81" s="114" t="s">
        <v>35</v>
      </c>
      <c r="C81" s="113"/>
      <c r="D81" s="116" t="s">
        <v>36</v>
      </c>
      <c r="E81" s="115">
        <f>E6+E50</f>
        <v>374163</v>
      </c>
      <c r="F81" s="115">
        <f>F6+F50</f>
        <v>148544</v>
      </c>
      <c r="G81" s="115">
        <f>G6+G50</f>
        <v>0</v>
      </c>
      <c r="H81" s="115">
        <f>SUM(E81:G81)</f>
        <v>522707</v>
      </c>
      <c r="I81" s="115">
        <f>I6+I50</f>
        <v>376264</v>
      </c>
      <c r="J81" s="115">
        <f>J6+J50</f>
        <v>5900</v>
      </c>
      <c r="K81" s="115">
        <f>K6+K50</f>
        <v>0</v>
      </c>
      <c r="L81" s="115">
        <f>SUM(I81:K81)</f>
        <v>382164</v>
      </c>
    </row>
    <row r="82" spans="1:12" ht="25.5">
      <c r="A82" s="113"/>
      <c r="B82" s="114" t="s">
        <v>38</v>
      </c>
      <c r="C82" s="113"/>
      <c r="D82" s="116" t="s">
        <v>37</v>
      </c>
      <c r="E82" s="115">
        <f>E14</f>
        <v>0</v>
      </c>
      <c r="F82" s="115">
        <f>F14</f>
        <v>136684</v>
      </c>
      <c r="G82" s="115">
        <f>G14</f>
        <v>0</v>
      </c>
      <c r="H82" s="115">
        <f aca="true" t="shared" si="10" ref="H82:H88">SUM(E82:G82)</f>
        <v>136684</v>
      </c>
      <c r="I82" s="115">
        <f>I14</f>
        <v>0</v>
      </c>
      <c r="J82" s="115">
        <f>J14</f>
        <v>51408</v>
      </c>
      <c r="K82" s="115">
        <f>K14</f>
        <v>0</v>
      </c>
      <c r="L82" s="115">
        <f aca="true" t="shared" si="11" ref="L82:L88">SUM(I82:K82)</f>
        <v>51408</v>
      </c>
    </row>
    <row r="83" spans="1:12" ht="12.75">
      <c r="A83" s="113"/>
      <c r="B83" s="114" t="s">
        <v>41</v>
      </c>
      <c r="C83" s="113"/>
      <c r="D83" s="116" t="s">
        <v>42</v>
      </c>
      <c r="E83" s="115">
        <f>E20</f>
        <v>153807</v>
      </c>
      <c r="F83" s="115">
        <f>F20</f>
        <v>0</v>
      </c>
      <c r="G83" s="115">
        <f>G20</f>
        <v>0</v>
      </c>
      <c r="H83" s="115">
        <f t="shared" si="10"/>
        <v>153807</v>
      </c>
      <c r="I83" s="115">
        <f>I20</f>
        <v>149846</v>
      </c>
      <c r="J83" s="115">
        <f>J20</f>
        <v>0</v>
      </c>
      <c r="K83" s="115">
        <f>K20</f>
        <v>0</v>
      </c>
      <c r="L83" s="115">
        <f t="shared" si="11"/>
        <v>149846</v>
      </c>
    </row>
    <row r="84" spans="1:12" ht="12.75">
      <c r="A84" s="113"/>
      <c r="B84" s="114" t="s">
        <v>43</v>
      </c>
      <c r="C84" s="113"/>
      <c r="D84" s="116" t="s">
        <v>44</v>
      </c>
      <c r="E84" s="115">
        <f>E32+E61+E74</f>
        <v>69067</v>
      </c>
      <c r="F84" s="115">
        <f>F32+F61+F74</f>
        <v>55598</v>
      </c>
      <c r="G84" s="115">
        <f>G32+G61+G74</f>
        <v>0</v>
      </c>
      <c r="H84" s="115">
        <f t="shared" si="10"/>
        <v>124665</v>
      </c>
      <c r="I84" s="115">
        <f>I32+I61+I74+I52</f>
        <v>80183</v>
      </c>
      <c r="J84" s="115">
        <f>J32+J61+J74+J52</f>
        <v>52389</v>
      </c>
      <c r="K84" s="115">
        <f>K32+K61+K74</f>
        <v>0</v>
      </c>
      <c r="L84" s="115">
        <f t="shared" si="11"/>
        <v>132572</v>
      </c>
    </row>
    <row r="85" spans="1:12" ht="12.75">
      <c r="A85" s="113"/>
      <c r="B85" s="114" t="s">
        <v>47</v>
      </c>
      <c r="C85" s="113"/>
      <c r="D85" s="116" t="s">
        <v>48</v>
      </c>
      <c r="E85" s="115">
        <f aca="true" t="shared" si="12" ref="E85:G86">E37</f>
        <v>0</v>
      </c>
      <c r="F85" s="115">
        <f t="shared" si="12"/>
        <v>0</v>
      </c>
      <c r="G85" s="115">
        <f t="shared" si="12"/>
        <v>0</v>
      </c>
      <c r="H85" s="115">
        <f t="shared" si="10"/>
        <v>0</v>
      </c>
      <c r="I85" s="115">
        <f aca="true" t="shared" si="13" ref="I85:K86">I37</f>
        <v>0</v>
      </c>
      <c r="J85" s="115">
        <f t="shared" si="13"/>
        <v>0</v>
      </c>
      <c r="K85" s="115">
        <f t="shared" si="13"/>
        <v>0</v>
      </c>
      <c r="L85" s="115">
        <f t="shared" si="11"/>
        <v>0</v>
      </c>
    </row>
    <row r="86" spans="1:12" ht="12.75">
      <c r="A86" s="113"/>
      <c r="B86" s="114" t="s">
        <v>49</v>
      </c>
      <c r="C86" s="113"/>
      <c r="D86" s="116" t="s">
        <v>50</v>
      </c>
      <c r="E86" s="115">
        <f t="shared" si="12"/>
        <v>0</v>
      </c>
      <c r="F86" s="115">
        <f t="shared" si="12"/>
        <v>0</v>
      </c>
      <c r="G86" s="115">
        <f t="shared" si="12"/>
        <v>0</v>
      </c>
      <c r="H86" s="115">
        <f t="shared" si="10"/>
        <v>0</v>
      </c>
      <c r="I86" s="115">
        <f t="shared" si="13"/>
        <v>0</v>
      </c>
      <c r="J86" s="115">
        <f t="shared" si="13"/>
        <v>0</v>
      </c>
      <c r="K86" s="115">
        <f t="shared" si="13"/>
        <v>0</v>
      </c>
      <c r="L86" s="115">
        <f t="shared" si="11"/>
        <v>0</v>
      </c>
    </row>
    <row r="87" spans="1:12" ht="25.5">
      <c r="A87" s="113"/>
      <c r="B87" s="114" t="s">
        <v>53</v>
      </c>
      <c r="C87" s="113"/>
      <c r="D87" s="116" t="s">
        <v>54</v>
      </c>
      <c r="E87" s="115">
        <f>E41</f>
        <v>0</v>
      </c>
      <c r="F87" s="115">
        <f>F41</f>
        <v>0</v>
      </c>
      <c r="G87" s="115">
        <f>G41</f>
        <v>0</v>
      </c>
      <c r="H87" s="115">
        <f t="shared" si="10"/>
        <v>0</v>
      </c>
      <c r="I87" s="115">
        <f>I41</f>
        <v>0</v>
      </c>
      <c r="J87" s="115">
        <f>J41</f>
        <v>13050</v>
      </c>
      <c r="K87" s="115">
        <f>K41</f>
        <v>0</v>
      </c>
      <c r="L87" s="115">
        <f t="shared" si="11"/>
        <v>13050</v>
      </c>
    </row>
    <row r="88" spans="1:12" ht="12.75">
      <c r="A88" s="113"/>
      <c r="B88" s="114" t="s">
        <v>57</v>
      </c>
      <c r="C88" s="113"/>
      <c r="D88" s="116" t="s">
        <v>58</v>
      </c>
      <c r="E88" s="115">
        <f>E44+E55+E68+E77</f>
        <v>405000</v>
      </c>
      <c r="F88" s="115">
        <f>F44+F55+F68+F77</f>
        <v>0</v>
      </c>
      <c r="G88" s="115">
        <f>G44+G55+G68+G77</f>
        <v>0</v>
      </c>
      <c r="H88" s="115">
        <f t="shared" si="10"/>
        <v>405000</v>
      </c>
      <c r="I88" s="115">
        <f>I44+I55+I68+I77</f>
        <v>0</v>
      </c>
      <c r="J88" s="115">
        <f>J44+J55+J68+J77</f>
        <v>247135</v>
      </c>
      <c r="K88" s="115">
        <f>K44+K55+K68+K77</f>
        <v>0</v>
      </c>
      <c r="L88" s="115">
        <f t="shared" si="11"/>
        <v>247135</v>
      </c>
    </row>
    <row r="89" spans="1:12" ht="12.75">
      <c r="A89" s="117"/>
      <c r="B89" s="87"/>
      <c r="C89" s="117"/>
      <c r="D89" s="116" t="s">
        <v>145</v>
      </c>
      <c r="E89" s="115">
        <f aca="true" t="shared" si="14" ref="E89:L89">SUM(E81:E88)</f>
        <v>1002037</v>
      </c>
      <c r="F89" s="115">
        <f t="shared" si="14"/>
        <v>340826</v>
      </c>
      <c r="G89" s="115">
        <f t="shared" si="14"/>
        <v>0</v>
      </c>
      <c r="H89" s="115">
        <f t="shared" si="14"/>
        <v>1342863</v>
      </c>
      <c r="I89" s="115">
        <f t="shared" si="14"/>
        <v>606293</v>
      </c>
      <c r="J89" s="115">
        <f t="shared" si="14"/>
        <v>369882</v>
      </c>
      <c r="K89" s="115">
        <f t="shared" si="14"/>
        <v>0</v>
      </c>
      <c r="L89" s="115">
        <f t="shared" si="14"/>
        <v>976175</v>
      </c>
    </row>
  </sheetData>
  <sheetProtection/>
  <mergeCells count="7">
    <mergeCell ref="A1:L1"/>
    <mergeCell ref="A2:L2"/>
    <mergeCell ref="A59:D59"/>
    <mergeCell ref="A72:D72"/>
    <mergeCell ref="A4:D4"/>
    <mergeCell ref="A48:D48"/>
    <mergeCell ref="A3:D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  <headerFooter alignWithMargins="0">
    <oddHeader>&amp;L1/a melléklet a 1/2017 (I.27.) önk. rendelethez ezer Ft
</oddHead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9"/>
  <sheetViews>
    <sheetView zoomScale="85" zoomScaleNormal="85" workbookViewId="0" topLeftCell="A1">
      <selection activeCell="J13" sqref="J13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23" t="s">
        <v>245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24" t="s">
        <v>279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s="7" customFormat="1" ht="90">
      <c r="A3" s="22" t="s">
        <v>15</v>
      </c>
      <c r="B3" s="22" t="s">
        <v>16</v>
      </c>
      <c r="C3" s="22"/>
      <c r="D3" s="22" t="s">
        <v>17</v>
      </c>
      <c r="E3" s="154" t="s">
        <v>213</v>
      </c>
      <c r="F3" s="154" t="s">
        <v>214</v>
      </c>
      <c r="G3" s="154" t="s">
        <v>215</v>
      </c>
      <c r="H3" s="33" t="s">
        <v>2</v>
      </c>
      <c r="I3" s="154" t="s">
        <v>231</v>
      </c>
      <c r="J3" s="154" t="s">
        <v>232</v>
      </c>
      <c r="K3" s="154" t="s">
        <v>233</v>
      </c>
      <c r="L3" s="33" t="s">
        <v>2</v>
      </c>
    </row>
    <row r="4" spans="1:12" ht="12.75">
      <c r="A4" s="155" t="s">
        <v>6</v>
      </c>
      <c r="B4" s="155"/>
      <c r="C4" s="155"/>
      <c r="D4" s="155" t="s">
        <v>14</v>
      </c>
      <c r="E4" s="156">
        <f aca="true" t="shared" si="0" ref="E4:L4">E5+E6+E7+E8+E9</f>
        <v>787129</v>
      </c>
      <c r="F4" s="156">
        <f t="shared" si="0"/>
        <v>274617</v>
      </c>
      <c r="G4" s="156">
        <f t="shared" si="0"/>
        <v>0</v>
      </c>
      <c r="H4" s="156">
        <f t="shared" si="0"/>
        <v>1061746</v>
      </c>
      <c r="I4" s="156">
        <f t="shared" si="0"/>
        <v>664394</v>
      </c>
      <c r="J4" s="156">
        <f t="shared" si="0"/>
        <v>267441</v>
      </c>
      <c r="K4" s="156">
        <f t="shared" si="0"/>
        <v>0</v>
      </c>
      <c r="L4" s="156">
        <f t="shared" si="0"/>
        <v>931835</v>
      </c>
    </row>
    <row r="5" spans="1:12" ht="12.75">
      <c r="A5" s="1"/>
      <c r="B5" s="6" t="s">
        <v>72</v>
      </c>
      <c r="C5" s="6"/>
      <c r="D5" s="20" t="s">
        <v>3</v>
      </c>
      <c r="E5" s="2">
        <v>115453</v>
      </c>
      <c r="F5" s="2">
        <v>157345</v>
      </c>
      <c r="G5" s="2"/>
      <c r="H5" s="47">
        <f>SUM(E5:G5)</f>
        <v>272798</v>
      </c>
      <c r="I5" s="2">
        <v>163180</v>
      </c>
      <c r="J5" s="2">
        <v>66615</v>
      </c>
      <c r="K5" s="2"/>
      <c r="L5" s="47">
        <f>SUM(I5:K5)</f>
        <v>229795</v>
      </c>
    </row>
    <row r="6" spans="1:14" ht="25.5">
      <c r="A6" s="1"/>
      <c r="B6" s="6" t="s">
        <v>74</v>
      </c>
      <c r="C6" s="6"/>
      <c r="D6" s="20" t="s">
        <v>73</v>
      </c>
      <c r="E6" s="2">
        <v>33025</v>
      </c>
      <c r="F6" s="2">
        <v>25152</v>
      </c>
      <c r="G6" s="2"/>
      <c r="H6" s="47">
        <f aca="true" t="shared" si="1" ref="H6:H12">SUM(E6:G6)</f>
        <v>58177</v>
      </c>
      <c r="I6" s="2">
        <v>38062</v>
      </c>
      <c r="J6" s="2">
        <v>14259</v>
      </c>
      <c r="K6" s="2"/>
      <c r="L6" s="47">
        <f aca="true" t="shared" si="2" ref="L6:L12">SUM(I6:K6)</f>
        <v>52321</v>
      </c>
      <c r="N6" s="4"/>
    </row>
    <row r="7" spans="1:12" ht="12.75">
      <c r="A7" s="1"/>
      <c r="B7" s="6" t="s">
        <v>75</v>
      </c>
      <c r="C7" s="6"/>
      <c r="D7" s="20" t="s">
        <v>0</v>
      </c>
      <c r="E7" s="2">
        <v>127770</v>
      </c>
      <c r="F7" s="2">
        <v>84635</v>
      </c>
      <c r="G7" s="2"/>
      <c r="H7" s="47">
        <f t="shared" si="1"/>
        <v>212405</v>
      </c>
      <c r="I7" s="2">
        <v>126377</v>
      </c>
      <c r="J7" s="2">
        <v>135497</v>
      </c>
      <c r="K7" s="2"/>
      <c r="L7" s="47">
        <f t="shared" si="2"/>
        <v>261874</v>
      </c>
    </row>
    <row r="8" spans="1:12" ht="12.75">
      <c r="A8" s="1"/>
      <c r="B8" s="6" t="s">
        <v>76</v>
      </c>
      <c r="C8" s="6"/>
      <c r="D8" s="21" t="s">
        <v>81</v>
      </c>
      <c r="E8" s="2">
        <v>24584</v>
      </c>
      <c r="F8" s="2"/>
      <c r="G8" s="2"/>
      <c r="H8" s="47">
        <f t="shared" si="1"/>
        <v>24584</v>
      </c>
      <c r="I8" s="2">
        <v>24584</v>
      </c>
      <c r="J8" s="2"/>
      <c r="K8" s="2"/>
      <c r="L8" s="47">
        <f t="shared" si="2"/>
        <v>24584</v>
      </c>
    </row>
    <row r="9" spans="1:12" ht="12.75">
      <c r="A9" s="1"/>
      <c r="B9" s="6" t="s">
        <v>77</v>
      </c>
      <c r="C9" s="6"/>
      <c r="D9" s="20" t="s">
        <v>82</v>
      </c>
      <c r="E9" s="2">
        <f>E10+E11+E12</f>
        <v>486297</v>
      </c>
      <c r="F9" s="2">
        <f>F10+F11+F12</f>
        <v>7485</v>
      </c>
      <c r="G9" s="2">
        <f>G10+G11+G12</f>
        <v>0</v>
      </c>
      <c r="H9" s="47">
        <f t="shared" si="1"/>
        <v>493782</v>
      </c>
      <c r="I9" s="2">
        <f>I10+I11+I12</f>
        <v>312191</v>
      </c>
      <c r="J9" s="2">
        <f>J10+J11+J12</f>
        <v>51070</v>
      </c>
      <c r="K9" s="2">
        <f>K10+K11+K12</f>
        <v>0</v>
      </c>
      <c r="L9" s="47">
        <f t="shared" si="2"/>
        <v>363261</v>
      </c>
    </row>
    <row r="10" spans="1:12" ht="25.5">
      <c r="A10" s="1"/>
      <c r="B10" s="6"/>
      <c r="C10" s="6" t="s">
        <v>84</v>
      </c>
      <c r="D10" s="20" t="s">
        <v>83</v>
      </c>
      <c r="E10" s="2">
        <v>167136</v>
      </c>
      <c r="F10" s="2"/>
      <c r="G10" s="2"/>
      <c r="H10" s="47">
        <f t="shared" si="1"/>
        <v>167136</v>
      </c>
      <c r="I10" s="2">
        <v>141523</v>
      </c>
      <c r="J10" s="2"/>
      <c r="K10" s="2"/>
      <c r="L10" s="47">
        <f t="shared" si="2"/>
        <v>141523</v>
      </c>
    </row>
    <row r="11" spans="1:12" ht="25.5">
      <c r="A11" s="1"/>
      <c r="B11" s="6"/>
      <c r="C11" s="6" t="s">
        <v>86</v>
      </c>
      <c r="D11" s="20" t="s">
        <v>85</v>
      </c>
      <c r="E11" s="2">
        <v>274</v>
      </c>
      <c r="F11" s="2">
        <v>7485</v>
      </c>
      <c r="G11" s="2"/>
      <c r="H11" s="47">
        <f t="shared" si="1"/>
        <v>7759</v>
      </c>
      <c r="I11" s="2">
        <v>10826</v>
      </c>
      <c r="J11" s="2">
        <v>6775</v>
      </c>
      <c r="K11" s="2"/>
      <c r="L11" s="47">
        <f t="shared" si="2"/>
        <v>17601</v>
      </c>
    </row>
    <row r="12" spans="1:12" ht="12.75">
      <c r="A12" s="1"/>
      <c r="B12" s="6"/>
      <c r="C12" s="6" t="s">
        <v>87</v>
      </c>
      <c r="D12" s="20" t="s">
        <v>88</v>
      </c>
      <c r="E12" s="2">
        <v>318887</v>
      </c>
      <c r="F12" s="2"/>
      <c r="G12" s="2"/>
      <c r="H12" s="47">
        <f t="shared" si="1"/>
        <v>318887</v>
      </c>
      <c r="I12" s="2">
        <v>159842</v>
      </c>
      <c r="J12" s="2">
        <v>44295</v>
      </c>
      <c r="K12" s="2"/>
      <c r="L12" s="47">
        <f t="shared" si="2"/>
        <v>204137</v>
      </c>
    </row>
    <row r="13" spans="1:12" ht="12.75">
      <c r="A13" s="155" t="s">
        <v>7</v>
      </c>
      <c r="B13" s="158"/>
      <c r="C13" s="158"/>
      <c r="D13" s="159" t="s">
        <v>1</v>
      </c>
      <c r="E13" s="156">
        <f>E14+E15+E16+E18</f>
        <v>280217</v>
      </c>
      <c r="F13" s="156">
        <f>F14+F15+F16</f>
        <v>900</v>
      </c>
      <c r="G13" s="156">
        <f>G14+G15+G16</f>
        <v>0</v>
      </c>
      <c r="H13" s="156">
        <f>H14+H15+H16</f>
        <v>281117</v>
      </c>
      <c r="I13" s="156">
        <f>I14+I15+I16+I18</f>
        <v>1253</v>
      </c>
      <c r="J13" s="156">
        <f>J14+J15+J16</f>
        <v>30990</v>
      </c>
      <c r="K13" s="156">
        <f>K14+K15+K16</f>
        <v>0</v>
      </c>
      <c r="L13" s="156">
        <f>L14+L15+L16</f>
        <v>32243</v>
      </c>
    </row>
    <row r="14" spans="1:12" ht="12.75">
      <c r="A14" s="1"/>
      <c r="B14" s="6" t="s">
        <v>78</v>
      </c>
      <c r="C14" s="6"/>
      <c r="D14" s="20" t="s">
        <v>89</v>
      </c>
      <c r="E14" s="2">
        <v>1253</v>
      </c>
      <c r="F14" s="2">
        <v>900</v>
      </c>
      <c r="G14" s="2"/>
      <c r="H14" s="47">
        <f>SUM(E14:G14)</f>
        <v>2153</v>
      </c>
      <c r="I14" s="2">
        <v>1253</v>
      </c>
      <c r="J14" s="2">
        <v>10000</v>
      </c>
      <c r="K14" s="2"/>
      <c r="L14" s="47">
        <f>SUM(I14:K14)</f>
        <v>11253</v>
      </c>
    </row>
    <row r="15" spans="1:12" ht="12.75">
      <c r="A15" s="1"/>
      <c r="B15" s="6" t="s">
        <v>79</v>
      </c>
      <c r="C15" s="6"/>
      <c r="D15" s="20" t="s">
        <v>21</v>
      </c>
      <c r="E15" s="2"/>
      <c r="F15" s="2"/>
      <c r="G15" s="2"/>
      <c r="H15" s="47">
        <f>SUM(E15:G15)</f>
        <v>0</v>
      </c>
      <c r="I15" s="2"/>
      <c r="J15" s="2">
        <v>20990</v>
      </c>
      <c r="K15" s="2"/>
      <c r="L15" s="47">
        <f>SUM(I15:K15)</f>
        <v>20990</v>
      </c>
    </row>
    <row r="16" spans="1:12" ht="12.75">
      <c r="A16" s="1"/>
      <c r="B16" s="6" t="s">
        <v>80</v>
      </c>
      <c r="C16" s="6"/>
      <c r="D16" s="20" t="s">
        <v>90</v>
      </c>
      <c r="E16" s="2">
        <f>E17</f>
        <v>278964</v>
      </c>
      <c r="F16" s="2"/>
      <c r="G16" s="2"/>
      <c r="H16" s="47">
        <f>SUM(E16:G16)</f>
        <v>278964</v>
      </c>
      <c r="I16" s="2">
        <f>I17</f>
        <v>0</v>
      </c>
      <c r="J16" s="2"/>
      <c r="K16" s="2"/>
      <c r="L16" s="47">
        <f>SUM(I16:K16)</f>
        <v>0</v>
      </c>
    </row>
    <row r="17" spans="1:12" ht="25.5">
      <c r="A17" s="1"/>
      <c r="B17" s="6"/>
      <c r="C17" s="6"/>
      <c r="D17" s="20" t="s">
        <v>159</v>
      </c>
      <c r="E17" s="2">
        <v>278964</v>
      </c>
      <c r="F17" s="2"/>
      <c r="G17" s="2"/>
      <c r="H17" s="47">
        <f>SUM(E17:G17)</f>
        <v>278964</v>
      </c>
      <c r="I17" s="2"/>
      <c r="J17" s="2"/>
      <c r="K17" s="2"/>
      <c r="L17" s="47">
        <f>SUM(I17:K17)</f>
        <v>0</v>
      </c>
    </row>
    <row r="18" spans="1:12" ht="25.5">
      <c r="A18" s="1"/>
      <c r="B18" s="6"/>
      <c r="C18" s="6" t="s">
        <v>92</v>
      </c>
      <c r="D18" s="20" t="s">
        <v>91</v>
      </c>
      <c r="E18" s="2"/>
      <c r="F18" s="2"/>
      <c r="G18" s="2"/>
      <c r="H18" s="47">
        <f>SUM(E18:G18)</f>
        <v>0</v>
      </c>
      <c r="I18" s="2"/>
      <c r="J18" s="2"/>
      <c r="K18" s="2"/>
      <c r="L18" s="47">
        <f>SUM(I18:K18)</f>
        <v>0</v>
      </c>
    </row>
    <row r="19" spans="1:12" ht="12.75">
      <c r="A19" s="160" t="s">
        <v>8</v>
      </c>
      <c r="B19" s="161"/>
      <c r="C19" s="161"/>
      <c r="D19" s="159" t="s">
        <v>157</v>
      </c>
      <c r="E19" s="162">
        <f aca="true" t="shared" si="3" ref="E19:L19">E20</f>
        <v>0</v>
      </c>
      <c r="F19" s="162">
        <f t="shared" si="3"/>
        <v>0</v>
      </c>
      <c r="G19" s="162">
        <f t="shared" si="3"/>
        <v>0</v>
      </c>
      <c r="H19" s="168">
        <f t="shared" si="3"/>
        <v>0</v>
      </c>
      <c r="I19" s="156">
        <f t="shared" si="3"/>
        <v>12097</v>
      </c>
      <c r="J19" s="156">
        <f t="shared" si="3"/>
        <v>0</v>
      </c>
      <c r="K19" s="156">
        <f t="shared" si="3"/>
        <v>0</v>
      </c>
      <c r="L19" s="156">
        <f t="shared" si="3"/>
        <v>12097</v>
      </c>
    </row>
    <row r="20" spans="1:12" ht="12.75">
      <c r="A20" s="1"/>
      <c r="B20" s="6"/>
      <c r="C20" s="6" t="s">
        <v>158</v>
      </c>
      <c r="D20" s="21" t="s">
        <v>466</v>
      </c>
      <c r="E20" s="2">
        <v>0</v>
      </c>
      <c r="F20" s="2"/>
      <c r="G20" s="2"/>
      <c r="H20" s="47">
        <f>SUM(E20:G20)</f>
        <v>0</v>
      </c>
      <c r="I20" s="2">
        <v>12097</v>
      </c>
      <c r="J20" s="2"/>
      <c r="K20" s="2"/>
      <c r="L20" s="47">
        <f>SUM(I20:K20)</f>
        <v>12097</v>
      </c>
    </row>
    <row r="21" spans="1:12" s="11" customFormat="1" ht="15.75">
      <c r="A21" s="322" t="s">
        <v>2</v>
      </c>
      <c r="B21" s="322"/>
      <c r="C21" s="322"/>
      <c r="D21" s="322"/>
      <c r="E21" s="157">
        <f aca="true" t="shared" si="4" ref="E21:L21">E4+E13+E19</f>
        <v>1067346</v>
      </c>
      <c r="F21" s="157">
        <f t="shared" si="4"/>
        <v>275517</v>
      </c>
      <c r="G21" s="157">
        <f t="shared" si="4"/>
        <v>0</v>
      </c>
      <c r="H21" s="157">
        <f t="shared" si="4"/>
        <v>1342863</v>
      </c>
      <c r="I21" s="157">
        <f t="shared" si="4"/>
        <v>677744</v>
      </c>
      <c r="J21" s="157">
        <f t="shared" si="4"/>
        <v>298431</v>
      </c>
      <c r="K21" s="157">
        <f t="shared" si="4"/>
        <v>0</v>
      </c>
      <c r="L21" s="157">
        <f t="shared" si="4"/>
        <v>976175</v>
      </c>
    </row>
    <row r="22" spans="2:3" ht="15">
      <c r="B22" s="5"/>
      <c r="C22" s="5"/>
    </row>
    <row r="23" spans="8:12" ht="15">
      <c r="H23" s="10"/>
      <c r="L23" s="10"/>
    </row>
    <row r="24" spans="5:12" ht="15">
      <c r="E24" s="4"/>
      <c r="F24" s="4"/>
      <c r="G24" s="4"/>
      <c r="H24" s="10"/>
      <c r="I24" s="4"/>
      <c r="J24" s="4"/>
      <c r="K24" s="4"/>
      <c r="L24" s="10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</sheetData>
  <sheetProtection/>
  <mergeCells count="3">
    <mergeCell ref="A21:D21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1/2017. (I.27.)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94"/>
  <sheetViews>
    <sheetView workbookViewId="0" topLeftCell="A46">
      <selection activeCell="I13" sqref="I13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bestFit="1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2" ht="15.75">
      <c r="A1" s="325" t="s">
        <v>245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>
      <c r="A2" s="331" t="s">
        <v>246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2.75">
      <c r="A3" s="335" t="s">
        <v>14</v>
      </c>
      <c r="B3" s="335"/>
      <c r="C3" s="335"/>
      <c r="D3" s="335"/>
      <c r="E3"/>
      <c r="F3"/>
      <c r="G3"/>
      <c r="H3"/>
      <c r="I3"/>
      <c r="J3"/>
      <c r="K3"/>
      <c r="L3"/>
    </row>
    <row r="4" spans="1:12" ht="12.75">
      <c r="A4" s="337" t="s">
        <v>118</v>
      </c>
      <c r="B4" s="337"/>
      <c r="C4" s="337"/>
      <c r="D4" s="337"/>
      <c r="E4"/>
      <c r="F4"/>
      <c r="G4"/>
      <c r="H4"/>
      <c r="I4"/>
      <c r="J4"/>
      <c r="K4"/>
      <c r="L4"/>
    </row>
    <row r="5" spans="1:12" ht="56.25">
      <c r="A5" s="111" t="s">
        <v>15</v>
      </c>
      <c r="B5" s="111" t="s">
        <v>16</v>
      </c>
      <c r="C5" s="111"/>
      <c r="D5" s="111" t="s">
        <v>17</v>
      </c>
      <c r="E5" s="89" t="s">
        <v>213</v>
      </c>
      <c r="F5" s="89" t="s">
        <v>214</v>
      </c>
      <c r="G5" s="89" t="s">
        <v>215</v>
      </c>
      <c r="H5" s="89" t="s">
        <v>2</v>
      </c>
      <c r="I5" s="89" t="s">
        <v>231</v>
      </c>
      <c r="J5" s="89" t="s">
        <v>232</v>
      </c>
      <c r="K5" s="89" t="s">
        <v>233</v>
      </c>
      <c r="L5" s="89" t="s">
        <v>2</v>
      </c>
    </row>
    <row r="6" spans="1:12" s="91" customFormat="1" ht="18" customHeight="1">
      <c r="A6" s="101" t="s">
        <v>6</v>
      </c>
      <c r="B6" s="101"/>
      <c r="C6" s="101"/>
      <c r="D6" s="101" t="s">
        <v>14</v>
      </c>
      <c r="E6" s="104"/>
      <c r="F6" s="104"/>
      <c r="G6" s="104"/>
      <c r="H6" s="104"/>
      <c r="I6" s="104"/>
      <c r="J6" s="104"/>
      <c r="K6" s="104"/>
      <c r="L6" s="104"/>
    </row>
    <row r="7" spans="1:12" s="91" customFormat="1" ht="19.5" customHeight="1">
      <c r="A7" s="128"/>
      <c r="B7" s="129" t="s">
        <v>72</v>
      </c>
      <c r="C7" s="129"/>
      <c r="D7" s="66" t="s">
        <v>3</v>
      </c>
      <c r="E7" s="130">
        <v>13481</v>
      </c>
      <c r="F7" s="130">
        <v>138257</v>
      </c>
      <c r="G7" s="130"/>
      <c r="H7" s="104">
        <f>SUM(E7:G7)</f>
        <v>151738</v>
      </c>
      <c r="I7" s="130">
        <v>15139</v>
      </c>
      <c r="J7" s="130">
        <v>44218</v>
      </c>
      <c r="K7" s="130"/>
      <c r="L7" s="104">
        <f>SUM(I7:K7)</f>
        <v>59357</v>
      </c>
    </row>
    <row r="8" spans="1:12" s="91" customFormat="1" ht="23.25" customHeight="1">
      <c r="A8" s="128"/>
      <c r="B8" s="129" t="s">
        <v>74</v>
      </c>
      <c r="C8" s="129"/>
      <c r="D8" s="66" t="s">
        <v>73</v>
      </c>
      <c r="E8" s="130">
        <v>3937</v>
      </c>
      <c r="F8" s="130">
        <v>19932</v>
      </c>
      <c r="G8" s="130"/>
      <c r="H8" s="104">
        <f aca="true" t="shared" si="0" ref="H8:H14">SUM(E8:G8)</f>
        <v>23869</v>
      </c>
      <c r="I8" s="130">
        <v>3792</v>
      </c>
      <c r="J8" s="130">
        <v>7645</v>
      </c>
      <c r="K8" s="130"/>
      <c r="L8" s="104">
        <f aca="true" t="shared" si="1" ref="L8:L14">SUM(I8:K8)</f>
        <v>11437</v>
      </c>
    </row>
    <row r="9" spans="1:12" s="91" customFormat="1" ht="24" customHeight="1">
      <c r="A9" s="128"/>
      <c r="B9" s="129" t="s">
        <v>75</v>
      </c>
      <c r="C9" s="129"/>
      <c r="D9" s="66" t="s">
        <v>0</v>
      </c>
      <c r="E9" s="130">
        <v>67075</v>
      </c>
      <c r="F9" s="130">
        <v>57084</v>
      </c>
      <c r="G9" s="130"/>
      <c r="H9" s="104">
        <f t="shared" si="0"/>
        <v>124159</v>
      </c>
      <c r="I9" s="130">
        <v>67923</v>
      </c>
      <c r="J9" s="130">
        <v>36307</v>
      </c>
      <c r="K9" s="130"/>
      <c r="L9" s="104">
        <f t="shared" si="1"/>
        <v>104230</v>
      </c>
    </row>
    <row r="10" spans="1:12" s="91" customFormat="1" ht="19.5" customHeight="1">
      <c r="A10" s="128"/>
      <c r="B10" s="129" t="s">
        <v>76</v>
      </c>
      <c r="C10" s="129"/>
      <c r="D10" s="66" t="s">
        <v>81</v>
      </c>
      <c r="E10" s="130">
        <v>24584</v>
      </c>
      <c r="F10" s="130"/>
      <c r="G10" s="130"/>
      <c r="H10" s="104">
        <f t="shared" si="0"/>
        <v>24584</v>
      </c>
      <c r="I10" s="130">
        <v>24584</v>
      </c>
      <c r="J10" s="130"/>
      <c r="K10" s="130"/>
      <c r="L10" s="104">
        <f t="shared" si="1"/>
        <v>24584</v>
      </c>
    </row>
    <row r="11" spans="1:12" s="91" customFormat="1" ht="19.5" customHeight="1">
      <c r="A11" s="128"/>
      <c r="B11" s="129" t="s">
        <v>77</v>
      </c>
      <c r="C11" s="129"/>
      <c r="D11" s="66" t="s">
        <v>82</v>
      </c>
      <c r="E11" s="99">
        <f>E12+E13+E14</f>
        <v>486297</v>
      </c>
      <c r="F11" s="99">
        <f>F12+F13+F14</f>
        <v>7485</v>
      </c>
      <c r="G11" s="130"/>
      <c r="H11" s="104">
        <f t="shared" si="0"/>
        <v>493782</v>
      </c>
      <c r="I11" s="99">
        <f>I12+I13+I14</f>
        <v>312191</v>
      </c>
      <c r="J11" s="99">
        <f>J12+J13+J14</f>
        <v>51070</v>
      </c>
      <c r="K11" s="130"/>
      <c r="L11" s="104">
        <f t="shared" si="1"/>
        <v>363261</v>
      </c>
    </row>
    <row r="12" spans="1:12" s="91" customFormat="1" ht="24" customHeight="1">
      <c r="A12" s="128"/>
      <c r="B12" s="129"/>
      <c r="C12" s="129" t="s">
        <v>84</v>
      </c>
      <c r="D12" s="66" t="s">
        <v>83</v>
      </c>
      <c r="E12" s="99">
        <v>167136</v>
      </c>
      <c r="F12" s="99"/>
      <c r="G12" s="130"/>
      <c r="H12" s="104">
        <f t="shared" si="0"/>
        <v>167136</v>
      </c>
      <c r="I12" s="99">
        <v>141523</v>
      </c>
      <c r="J12" s="99"/>
      <c r="K12" s="130"/>
      <c r="L12" s="104">
        <f t="shared" si="1"/>
        <v>141523</v>
      </c>
    </row>
    <row r="13" spans="1:12" s="91" customFormat="1" ht="25.5" customHeight="1">
      <c r="A13" s="128"/>
      <c r="B13" s="129"/>
      <c r="C13" s="129" t="s">
        <v>86</v>
      </c>
      <c r="D13" s="66" t="s">
        <v>85</v>
      </c>
      <c r="E13" s="99">
        <v>274</v>
      </c>
      <c r="F13" s="99">
        <v>7485</v>
      </c>
      <c r="G13" s="130"/>
      <c r="H13" s="104">
        <f t="shared" si="0"/>
        <v>7759</v>
      </c>
      <c r="I13" s="99">
        <v>10826</v>
      </c>
      <c r="J13" s="99">
        <v>6775</v>
      </c>
      <c r="K13" s="130"/>
      <c r="L13" s="104">
        <f t="shared" si="1"/>
        <v>17601</v>
      </c>
    </row>
    <row r="14" spans="1:12" s="91" customFormat="1" ht="25.5" customHeight="1">
      <c r="A14" s="128"/>
      <c r="B14" s="129"/>
      <c r="C14" s="129" t="s">
        <v>87</v>
      </c>
      <c r="D14" s="66" t="s">
        <v>88</v>
      </c>
      <c r="E14" s="99">
        <v>318887</v>
      </c>
      <c r="F14" s="99"/>
      <c r="G14" s="130"/>
      <c r="H14" s="104">
        <f t="shared" si="0"/>
        <v>318887</v>
      </c>
      <c r="I14" s="99">
        <v>159842</v>
      </c>
      <c r="J14" s="99">
        <v>44295</v>
      </c>
      <c r="K14" s="130"/>
      <c r="L14" s="104">
        <f t="shared" si="1"/>
        <v>204137</v>
      </c>
    </row>
    <row r="15" spans="1:12" s="91" customFormat="1" ht="19.5" customHeight="1">
      <c r="A15" s="131"/>
      <c r="B15" s="131"/>
      <c r="C15" s="131"/>
      <c r="D15" s="131" t="s">
        <v>146</v>
      </c>
      <c r="E15" s="127">
        <f>E7+E8+E9+E10+E11</f>
        <v>595374</v>
      </c>
      <c r="F15" s="127">
        <f>F7+F8+F9+F10+F11</f>
        <v>222758</v>
      </c>
      <c r="G15" s="127">
        <f>G7+G8+G9+G10+G11</f>
        <v>0</v>
      </c>
      <c r="H15" s="127">
        <f>SUM(E15:G15)</f>
        <v>818132</v>
      </c>
      <c r="I15" s="127">
        <f>I7+I8+I9+I10+I11</f>
        <v>423629</v>
      </c>
      <c r="J15" s="127">
        <f>J7+J8+J9+J10+J11</f>
        <v>139240</v>
      </c>
      <c r="K15" s="127">
        <f>K7+K8+K9+K10+K11</f>
        <v>0</v>
      </c>
      <c r="L15" s="127">
        <f>SUM(I15:K15)</f>
        <v>562869</v>
      </c>
    </row>
    <row r="17" spans="1:12" ht="12.75">
      <c r="A17" s="13" t="s">
        <v>143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56.25">
      <c r="A18" s="88" t="s">
        <v>15</v>
      </c>
      <c r="B18" s="88" t="s">
        <v>16</v>
      </c>
      <c r="C18" s="88"/>
      <c r="D18" s="88" t="s">
        <v>17</v>
      </c>
      <c r="E18" s="89" t="s">
        <v>213</v>
      </c>
      <c r="F18" s="89" t="s">
        <v>214</v>
      </c>
      <c r="G18" s="89" t="s">
        <v>215</v>
      </c>
      <c r="H18" s="89" t="s">
        <v>2</v>
      </c>
      <c r="I18" s="89" t="s">
        <v>231</v>
      </c>
      <c r="J18" s="89" t="s">
        <v>232</v>
      </c>
      <c r="K18" s="89" t="s">
        <v>233</v>
      </c>
      <c r="L18" s="89" t="s">
        <v>2</v>
      </c>
    </row>
    <row r="19" spans="1:12" ht="12.75">
      <c r="A19" s="101" t="s">
        <v>6</v>
      </c>
      <c r="B19" s="101"/>
      <c r="C19" s="101"/>
      <c r="D19" s="101" t="s">
        <v>14</v>
      </c>
      <c r="E19" s="104"/>
      <c r="F19" s="104"/>
      <c r="G19" s="104"/>
      <c r="H19" s="104"/>
      <c r="I19" s="104"/>
      <c r="J19" s="104"/>
      <c r="K19" s="104"/>
      <c r="L19" s="104"/>
    </row>
    <row r="20" spans="1:12" ht="12.75">
      <c r="A20" s="128"/>
      <c r="B20" s="129" t="s">
        <v>72</v>
      </c>
      <c r="C20" s="129"/>
      <c r="D20" s="66" t="s">
        <v>3</v>
      </c>
      <c r="E20" s="130">
        <v>61593</v>
      </c>
      <c r="F20" s="130">
        <v>10695</v>
      </c>
      <c r="G20" s="130"/>
      <c r="H20" s="104">
        <f>SUM(E20:G20)</f>
        <v>72288</v>
      </c>
      <c r="I20" s="130">
        <v>75211</v>
      </c>
      <c r="J20" s="130">
        <v>12143</v>
      </c>
      <c r="K20" s="130"/>
      <c r="L20" s="104">
        <f>SUM(I20:K20)</f>
        <v>87354</v>
      </c>
    </row>
    <row r="21" spans="1:12" ht="22.5">
      <c r="A21" s="128"/>
      <c r="B21" s="129" t="s">
        <v>74</v>
      </c>
      <c r="C21" s="129"/>
      <c r="D21" s="66" t="s">
        <v>73</v>
      </c>
      <c r="E21" s="130">
        <v>18185</v>
      </c>
      <c r="F21" s="130">
        <v>2960</v>
      </c>
      <c r="G21" s="130"/>
      <c r="H21" s="104">
        <f>SUM(E21:G21)</f>
        <v>21145</v>
      </c>
      <c r="I21" s="130">
        <v>18233</v>
      </c>
      <c r="J21" s="130">
        <v>2793</v>
      </c>
      <c r="K21" s="130"/>
      <c r="L21" s="104">
        <f>SUM(I21:K21)</f>
        <v>21026</v>
      </c>
    </row>
    <row r="22" spans="1:12" ht="12.75">
      <c r="A22" s="128"/>
      <c r="B22" s="129" t="s">
        <v>75</v>
      </c>
      <c r="C22" s="129"/>
      <c r="D22" s="66" t="s">
        <v>0</v>
      </c>
      <c r="E22" s="130">
        <v>10201</v>
      </c>
      <c r="F22" s="130">
        <v>500</v>
      </c>
      <c r="G22" s="130"/>
      <c r="H22" s="104">
        <f>SUM(E22:G22)</f>
        <v>10701</v>
      </c>
      <c r="I22" s="130">
        <v>10269</v>
      </c>
      <c r="J22" s="130">
        <v>500</v>
      </c>
      <c r="K22" s="130"/>
      <c r="L22" s="104">
        <f>SUM(I22:K22)</f>
        <v>10769</v>
      </c>
    </row>
    <row r="23" spans="1:12" ht="12.75">
      <c r="A23" s="131"/>
      <c r="B23" s="131"/>
      <c r="C23" s="131"/>
      <c r="D23" s="131" t="s">
        <v>2</v>
      </c>
      <c r="E23" s="127">
        <f>SUM(E20:E22)</f>
        <v>89979</v>
      </c>
      <c r="F23" s="127">
        <f>SUM(F20:F22)</f>
        <v>14155</v>
      </c>
      <c r="G23" s="127">
        <f>SUM(G20:G22)</f>
        <v>0</v>
      </c>
      <c r="H23" s="127">
        <f>SUM(E23:G23)</f>
        <v>104134</v>
      </c>
      <c r="I23" s="127">
        <f>SUM(I20:I22)</f>
        <v>103713</v>
      </c>
      <c r="J23" s="127">
        <f>SUM(J20:J22)</f>
        <v>15436</v>
      </c>
      <c r="K23" s="127">
        <f>SUM(K20:K22)</f>
        <v>0</v>
      </c>
      <c r="L23" s="127">
        <f>SUM(I23:K23)</f>
        <v>119149</v>
      </c>
    </row>
    <row r="25" spans="1:12" ht="12.75">
      <c r="A25" s="337" t="s">
        <v>126</v>
      </c>
      <c r="B25" s="337"/>
      <c r="C25" s="337"/>
      <c r="D25" s="337"/>
      <c r="E25"/>
      <c r="F25"/>
      <c r="G25"/>
      <c r="H25"/>
      <c r="I25"/>
      <c r="J25"/>
      <c r="K25"/>
      <c r="L25"/>
    </row>
    <row r="26" spans="1:12" ht="56.25">
      <c r="A26" s="111" t="s">
        <v>15</v>
      </c>
      <c r="B26" s="111" t="s">
        <v>16</v>
      </c>
      <c r="C26" s="111"/>
      <c r="D26" s="111" t="s">
        <v>17</v>
      </c>
      <c r="E26" s="89" t="s">
        <v>213</v>
      </c>
      <c r="F26" s="89" t="s">
        <v>214</v>
      </c>
      <c r="G26" s="89" t="s">
        <v>215</v>
      </c>
      <c r="H26" s="89" t="s">
        <v>2</v>
      </c>
      <c r="I26" s="89" t="s">
        <v>231</v>
      </c>
      <c r="J26" s="89" t="s">
        <v>232</v>
      </c>
      <c r="K26" s="89" t="s">
        <v>233</v>
      </c>
      <c r="L26" s="89" t="s">
        <v>2</v>
      </c>
    </row>
    <row r="27" spans="1:12" ht="12.75">
      <c r="A27" s="101" t="s">
        <v>6</v>
      </c>
      <c r="B27" s="101"/>
      <c r="C27" s="101"/>
      <c r="D27" s="101" t="s">
        <v>14</v>
      </c>
      <c r="E27" s="104"/>
      <c r="F27" s="104"/>
      <c r="G27" s="104"/>
      <c r="H27" s="104"/>
      <c r="I27" s="104"/>
      <c r="J27" s="104"/>
      <c r="K27" s="104"/>
      <c r="L27" s="104"/>
    </row>
    <row r="28" spans="1:12" ht="12.75">
      <c r="A28" s="128"/>
      <c r="B28" s="129" t="s">
        <v>72</v>
      </c>
      <c r="C28" s="129"/>
      <c r="D28" s="66" t="s">
        <v>3</v>
      </c>
      <c r="E28" s="130">
        <v>32924</v>
      </c>
      <c r="F28" s="130">
        <v>7793</v>
      </c>
      <c r="G28" s="130"/>
      <c r="H28" s="104">
        <f>SUM(E28:G28)</f>
        <v>40717</v>
      </c>
      <c r="I28" s="130">
        <v>64679</v>
      </c>
      <c r="J28" s="130">
        <v>10164</v>
      </c>
      <c r="K28" s="130"/>
      <c r="L28" s="104">
        <f>SUM(I28:K28)</f>
        <v>74843</v>
      </c>
    </row>
    <row r="29" spans="1:12" ht="22.5">
      <c r="A29" s="128"/>
      <c r="B29" s="129" t="s">
        <v>74</v>
      </c>
      <c r="C29" s="129"/>
      <c r="D29" s="66" t="s">
        <v>73</v>
      </c>
      <c r="E29" s="130">
        <v>8890</v>
      </c>
      <c r="F29" s="130">
        <v>2098</v>
      </c>
      <c r="G29" s="130"/>
      <c r="H29" s="104">
        <f>SUM(E29:G29)</f>
        <v>10988</v>
      </c>
      <c r="I29" s="130">
        <v>14223</v>
      </c>
      <c r="J29" s="130">
        <v>3776</v>
      </c>
      <c r="K29" s="130"/>
      <c r="L29" s="104">
        <f>SUM(I29:K29)</f>
        <v>17999</v>
      </c>
    </row>
    <row r="30" spans="1:12" ht="12.75">
      <c r="A30" s="128"/>
      <c r="B30" s="129" t="s">
        <v>75</v>
      </c>
      <c r="C30" s="129"/>
      <c r="D30" s="66" t="s">
        <v>0</v>
      </c>
      <c r="E30" s="130">
        <v>44755</v>
      </c>
      <c r="F30" s="130">
        <v>22751</v>
      </c>
      <c r="G30" s="130"/>
      <c r="H30" s="104">
        <f>SUM(E30:G30)</f>
        <v>67506</v>
      </c>
      <c r="I30" s="130">
        <v>42927</v>
      </c>
      <c r="J30" s="130">
        <v>92290</v>
      </c>
      <c r="K30" s="130"/>
      <c r="L30" s="104">
        <f>SUM(I30:K30)</f>
        <v>135217</v>
      </c>
    </row>
    <row r="31" spans="1:12" ht="12.75">
      <c r="A31" s="128"/>
      <c r="B31" s="129" t="s">
        <v>77</v>
      </c>
      <c r="C31" s="129"/>
      <c r="D31" s="66" t="s">
        <v>82</v>
      </c>
      <c r="E31" s="130"/>
      <c r="F31" s="130"/>
      <c r="G31" s="130"/>
      <c r="H31" s="104">
        <f>SUM(E31:G31)</f>
        <v>0</v>
      </c>
      <c r="I31" s="130"/>
      <c r="J31" s="130"/>
      <c r="K31" s="130"/>
      <c r="L31" s="104">
        <f>SUM(I31:K31)</f>
        <v>0</v>
      </c>
    </row>
    <row r="32" spans="1:12" ht="12.75">
      <c r="A32" s="131"/>
      <c r="B32" s="131"/>
      <c r="C32" s="131"/>
      <c r="D32" s="131" t="s">
        <v>2</v>
      </c>
      <c r="E32" s="127">
        <f>E28+E29+E30+E31</f>
        <v>86569</v>
      </c>
      <c r="F32" s="127">
        <f>SUM(F28:F31)</f>
        <v>32642</v>
      </c>
      <c r="G32" s="127">
        <f>SUM(G28:G31)</f>
        <v>0</v>
      </c>
      <c r="H32" s="127">
        <f>SUM(E32:G32)</f>
        <v>119211</v>
      </c>
      <c r="I32" s="127">
        <f>I28+I29+I30+I31</f>
        <v>121829</v>
      </c>
      <c r="J32" s="127">
        <f>SUM(J28:J31)</f>
        <v>106230</v>
      </c>
      <c r="K32" s="127">
        <f>SUM(K28:K31)</f>
        <v>0</v>
      </c>
      <c r="L32" s="127">
        <f>SUM(I32:K32)</f>
        <v>228059</v>
      </c>
    </row>
    <row r="34" spans="1:12" ht="12.75">
      <c r="A34" s="337" t="s">
        <v>144</v>
      </c>
      <c r="B34" s="337"/>
      <c r="C34" s="337"/>
      <c r="D34" s="337"/>
      <c r="E34"/>
      <c r="F34"/>
      <c r="G34"/>
      <c r="H34"/>
      <c r="I34"/>
      <c r="J34"/>
      <c r="K34"/>
      <c r="L34"/>
    </row>
    <row r="35" spans="1:12" ht="56.25">
      <c r="A35" s="111" t="s">
        <v>15</v>
      </c>
      <c r="B35" s="111" t="s">
        <v>16</v>
      </c>
      <c r="C35" s="111"/>
      <c r="D35" s="111" t="s">
        <v>17</v>
      </c>
      <c r="E35" s="89" t="s">
        <v>213</v>
      </c>
      <c r="F35" s="89" t="s">
        <v>214</v>
      </c>
      <c r="G35" s="89" t="s">
        <v>215</v>
      </c>
      <c r="H35" s="89" t="s">
        <v>2</v>
      </c>
      <c r="I35" s="89" t="s">
        <v>231</v>
      </c>
      <c r="J35" s="89" t="s">
        <v>232</v>
      </c>
      <c r="K35" s="89" t="s">
        <v>233</v>
      </c>
      <c r="L35" s="89" t="s">
        <v>2</v>
      </c>
    </row>
    <row r="36" spans="1:12" ht="12.75">
      <c r="A36" s="101" t="s">
        <v>6</v>
      </c>
      <c r="B36" s="101"/>
      <c r="C36" s="101"/>
      <c r="D36" s="101" t="s">
        <v>14</v>
      </c>
      <c r="E36" s="104"/>
      <c r="F36" s="104"/>
      <c r="G36" s="104"/>
      <c r="H36" s="104"/>
      <c r="I36" s="104"/>
      <c r="J36" s="104"/>
      <c r="K36" s="104"/>
      <c r="L36" s="104"/>
    </row>
    <row r="37" spans="1:12" ht="12.75">
      <c r="A37" s="128"/>
      <c r="B37" s="129" t="s">
        <v>72</v>
      </c>
      <c r="C37" s="129"/>
      <c r="D37" s="66" t="s">
        <v>3</v>
      </c>
      <c r="E37" s="130">
        <v>7455</v>
      </c>
      <c r="F37" s="130">
        <v>600</v>
      </c>
      <c r="G37" s="130"/>
      <c r="H37" s="104">
        <f>SUM(E37:G37)</f>
        <v>8055</v>
      </c>
      <c r="I37" s="130">
        <v>8151</v>
      </c>
      <c r="J37" s="130">
        <v>90</v>
      </c>
      <c r="K37" s="130"/>
      <c r="L37" s="104">
        <f>SUM(I37:K37)</f>
        <v>8241</v>
      </c>
    </row>
    <row r="38" spans="1:12" ht="22.5">
      <c r="A38" s="128"/>
      <c r="B38" s="129" t="s">
        <v>74</v>
      </c>
      <c r="C38" s="129"/>
      <c r="D38" s="66" t="s">
        <v>73</v>
      </c>
      <c r="E38" s="130">
        <v>2013</v>
      </c>
      <c r="F38" s="130">
        <v>162</v>
      </c>
      <c r="G38" s="130"/>
      <c r="H38" s="104">
        <f>SUM(E38:G38)</f>
        <v>2175</v>
      </c>
      <c r="I38" s="130">
        <v>1814</v>
      </c>
      <c r="J38" s="130">
        <v>45</v>
      </c>
      <c r="K38" s="130"/>
      <c r="L38" s="104">
        <f>SUM(I38:K38)</f>
        <v>1859</v>
      </c>
    </row>
    <row r="39" spans="1:12" ht="12.75">
      <c r="A39" s="128"/>
      <c r="B39" s="129" t="s">
        <v>75</v>
      </c>
      <c r="C39" s="129"/>
      <c r="D39" s="66" t="s">
        <v>0</v>
      </c>
      <c r="E39" s="130">
        <v>5739</v>
      </c>
      <c r="F39" s="130">
        <v>4300</v>
      </c>
      <c r="G39" s="130"/>
      <c r="H39" s="104">
        <f>SUM(E39:G39)</f>
        <v>10039</v>
      </c>
      <c r="I39" s="130">
        <v>5258</v>
      </c>
      <c r="J39" s="130">
        <v>6400</v>
      </c>
      <c r="K39" s="130"/>
      <c r="L39" s="104">
        <f>SUM(I39:K39)</f>
        <v>11658</v>
      </c>
    </row>
    <row r="40" spans="1:12" ht="12.75">
      <c r="A40" s="131"/>
      <c r="B40" s="131"/>
      <c r="C40" s="131"/>
      <c r="D40" s="131" t="s">
        <v>2</v>
      </c>
      <c r="E40" s="127">
        <f>SUM(E37:E39)</f>
        <v>15207</v>
      </c>
      <c r="F40" s="127">
        <f>SUM(F37:F39)</f>
        <v>5062</v>
      </c>
      <c r="G40" s="127">
        <f>SUM(G37:G39)</f>
        <v>0</v>
      </c>
      <c r="H40" s="127">
        <f>SUM(E40:G40)</f>
        <v>20269</v>
      </c>
      <c r="I40" s="127">
        <f>SUM(I37:I39)</f>
        <v>15223</v>
      </c>
      <c r="J40" s="127">
        <f>SUM(J37:J39)</f>
        <v>6535</v>
      </c>
      <c r="K40" s="127">
        <f>SUM(K37:K39)</f>
        <v>0</v>
      </c>
      <c r="L40" s="127">
        <f>SUM(I40:K40)</f>
        <v>21758</v>
      </c>
    </row>
    <row r="42" spans="1:12" ht="12.75">
      <c r="A42" s="132"/>
      <c r="B42" s="133" t="s">
        <v>72</v>
      </c>
      <c r="C42" s="132"/>
      <c r="D42" s="133" t="s">
        <v>119</v>
      </c>
      <c r="E42" s="134">
        <f aca="true" t="shared" si="2" ref="E42:G43">E7+E20+E28+E37</f>
        <v>115453</v>
      </c>
      <c r="F42" s="134">
        <f t="shared" si="2"/>
        <v>157345</v>
      </c>
      <c r="G42" s="134">
        <f t="shared" si="2"/>
        <v>0</v>
      </c>
      <c r="H42" s="134">
        <f aca="true" t="shared" si="3" ref="H42:H47">SUM(E42:G42)</f>
        <v>272798</v>
      </c>
      <c r="I42" s="134">
        <f aca="true" t="shared" si="4" ref="I42:K43">I7+I20+I28+I37</f>
        <v>163180</v>
      </c>
      <c r="J42" s="134">
        <f t="shared" si="4"/>
        <v>66615</v>
      </c>
      <c r="K42" s="134">
        <f t="shared" si="4"/>
        <v>0</v>
      </c>
      <c r="L42" s="134">
        <f aca="true" t="shared" si="5" ref="L42:L47">SUM(I42:K42)</f>
        <v>229795</v>
      </c>
    </row>
    <row r="43" spans="1:12" ht="12.75">
      <c r="A43" s="132"/>
      <c r="B43" s="133" t="s">
        <v>74</v>
      </c>
      <c r="C43" s="132"/>
      <c r="D43" s="133" t="s">
        <v>120</v>
      </c>
      <c r="E43" s="134">
        <f t="shared" si="2"/>
        <v>33025</v>
      </c>
      <c r="F43" s="134">
        <f t="shared" si="2"/>
        <v>25152</v>
      </c>
      <c r="G43" s="134">
        <f t="shared" si="2"/>
        <v>0</v>
      </c>
      <c r="H43" s="134">
        <f t="shared" si="3"/>
        <v>58177</v>
      </c>
      <c r="I43" s="134">
        <f t="shared" si="4"/>
        <v>38062</v>
      </c>
      <c r="J43" s="134">
        <f t="shared" si="4"/>
        <v>14259</v>
      </c>
      <c r="K43" s="134">
        <f t="shared" si="4"/>
        <v>0</v>
      </c>
      <c r="L43" s="134">
        <f t="shared" si="5"/>
        <v>52321</v>
      </c>
    </row>
    <row r="44" spans="1:12" ht="12.75">
      <c r="A44" s="132"/>
      <c r="B44" s="133" t="s">
        <v>75</v>
      </c>
      <c r="C44" s="132"/>
      <c r="D44" s="133" t="s">
        <v>0</v>
      </c>
      <c r="E44" s="134">
        <f>E9+E30+E22+E39</f>
        <v>127770</v>
      </c>
      <c r="F44" s="134">
        <f>F9+F30+F22+F39</f>
        <v>84635</v>
      </c>
      <c r="G44" s="134">
        <f>G9+G30+G22+G39</f>
        <v>0</v>
      </c>
      <c r="H44" s="134">
        <f t="shared" si="3"/>
        <v>212405</v>
      </c>
      <c r="I44" s="134">
        <f>I9+I30+I22+I39</f>
        <v>126377</v>
      </c>
      <c r="J44" s="134">
        <f>J9+J30+J22+J39</f>
        <v>135497</v>
      </c>
      <c r="K44" s="134">
        <f>K9+K30+K22+K39</f>
        <v>0</v>
      </c>
      <c r="L44" s="134">
        <f t="shared" si="5"/>
        <v>261874</v>
      </c>
    </row>
    <row r="45" spans="1:12" ht="12.75">
      <c r="A45" s="132"/>
      <c r="B45" s="133" t="s">
        <v>76</v>
      </c>
      <c r="C45" s="132"/>
      <c r="D45" s="133" t="s">
        <v>121</v>
      </c>
      <c r="E45" s="134">
        <f>E10</f>
        <v>24584</v>
      </c>
      <c r="F45" s="134">
        <f>F10</f>
        <v>0</v>
      </c>
      <c r="G45" s="134">
        <f>G10</f>
        <v>0</v>
      </c>
      <c r="H45" s="134">
        <f t="shared" si="3"/>
        <v>24584</v>
      </c>
      <c r="I45" s="134">
        <f>I10</f>
        <v>24584</v>
      </c>
      <c r="J45" s="134">
        <f>J10</f>
        <v>0</v>
      </c>
      <c r="K45" s="134">
        <f>K10</f>
        <v>0</v>
      </c>
      <c r="L45" s="134">
        <f t="shared" si="5"/>
        <v>24584</v>
      </c>
    </row>
    <row r="46" spans="1:12" ht="12.75">
      <c r="A46" s="132"/>
      <c r="B46" s="133" t="s">
        <v>77</v>
      </c>
      <c r="C46" s="132"/>
      <c r="D46" s="133" t="s">
        <v>82</v>
      </c>
      <c r="E46" s="134">
        <f>E11+E31</f>
        <v>486297</v>
      </c>
      <c r="F46" s="134">
        <f>F11+F31</f>
        <v>7485</v>
      </c>
      <c r="G46" s="134">
        <f>G11+G31</f>
        <v>0</v>
      </c>
      <c r="H46" s="134">
        <f t="shared" si="3"/>
        <v>493782</v>
      </c>
      <c r="I46" s="134">
        <f>I11+I31</f>
        <v>312191</v>
      </c>
      <c r="J46" s="134">
        <f>J11+J31</f>
        <v>51070</v>
      </c>
      <c r="K46" s="134">
        <f>K11+K31</f>
        <v>0</v>
      </c>
      <c r="L46" s="134">
        <f t="shared" si="5"/>
        <v>363261</v>
      </c>
    </row>
    <row r="47" spans="1:12" ht="12.75">
      <c r="A47" s="135"/>
      <c r="B47" s="135"/>
      <c r="C47" s="135"/>
      <c r="D47" s="136" t="s">
        <v>147</v>
      </c>
      <c r="E47" s="137">
        <f>SUM(E42:E46)</f>
        <v>787129</v>
      </c>
      <c r="F47" s="137">
        <f>SUM(F42:F46)</f>
        <v>274617</v>
      </c>
      <c r="G47" s="137">
        <f>SUM(G42:G46)</f>
        <v>0</v>
      </c>
      <c r="H47" s="134">
        <f t="shared" si="3"/>
        <v>1061746</v>
      </c>
      <c r="I47" s="137">
        <f>SUM(I42:I46)</f>
        <v>664394</v>
      </c>
      <c r="J47" s="137">
        <f>SUM(J42:J46)</f>
        <v>267441</v>
      </c>
      <c r="K47" s="137">
        <f>SUM(K42:K46)</f>
        <v>0</v>
      </c>
      <c r="L47" s="134">
        <f t="shared" si="5"/>
        <v>931835</v>
      </c>
    </row>
    <row r="49" spans="1:12" ht="12.75">
      <c r="A49" s="336" t="s">
        <v>1</v>
      </c>
      <c r="B49" s="336"/>
      <c r="C49" s="336"/>
      <c r="D49" s="336"/>
      <c r="E49"/>
      <c r="F49"/>
      <c r="G49"/>
      <c r="H49"/>
      <c r="I49"/>
      <c r="J49"/>
      <c r="K49"/>
      <c r="L49"/>
    </row>
    <row r="50" spans="1:12" ht="12.75">
      <c r="A50" s="337" t="s">
        <v>118</v>
      </c>
      <c r="B50" s="337"/>
      <c r="C50" s="337"/>
      <c r="D50" s="337"/>
      <c r="E50"/>
      <c r="F50"/>
      <c r="G50"/>
      <c r="H50"/>
      <c r="I50"/>
      <c r="J50"/>
      <c r="K50"/>
      <c r="L50"/>
    </row>
    <row r="51" spans="1:12" ht="12.75">
      <c r="A51" s="92" t="s">
        <v>7</v>
      </c>
      <c r="B51" s="138"/>
      <c r="C51" s="138"/>
      <c r="D51" s="94" t="s">
        <v>1</v>
      </c>
      <c r="E51" s="95"/>
      <c r="F51" s="95"/>
      <c r="G51" s="95"/>
      <c r="H51" s="95"/>
      <c r="I51" s="95"/>
      <c r="J51" s="95"/>
      <c r="K51" s="95"/>
      <c r="L51" s="95"/>
    </row>
    <row r="52" spans="1:12" ht="12.75">
      <c r="A52" s="128"/>
      <c r="B52" s="129" t="s">
        <v>78</v>
      </c>
      <c r="C52" s="129"/>
      <c r="D52" s="66" t="s">
        <v>89</v>
      </c>
      <c r="E52" s="130">
        <v>1000</v>
      </c>
      <c r="F52" s="130"/>
      <c r="G52" s="130"/>
      <c r="H52" s="104">
        <f>SUM(E52:G52)</f>
        <v>1000</v>
      </c>
      <c r="I52" s="130">
        <v>1000</v>
      </c>
      <c r="J52" s="130">
        <v>5000</v>
      </c>
      <c r="K52" s="130"/>
      <c r="L52" s="104">
        <f>SUM(I52:K52)</f>
        <v>6000</v>
      </c>
    </row>
    <row r="53" spans="1:12" ht="12.75">
      <c r="A53" s="128"/>
      <c r="B53" s="129" t="s">
        <v>79</v>
      </c>
      <c r="C53" s="129"/>
      <c r="D53" s="66" t="s">
        <v>21</v>
      </c>
      <c r="E53" s="130"/>
      <c r="F53" s="130"/>
      <c r="G53" s="130"/>
      <c r="H53" s="104">
        <f>SUM(E53:G53)</f>
        <v>0</v>
      </c>
      <c r="I53" s="130"/>
      <c r="J53" s="130">
        <v>20990</v>
      </c>
      <c r="K53" s="130"/>
      <c r="L53" s="104">
        <f>SUM(I53:K53)</f>
        <v>20990</v>
      </c>
    </row>
    <row r="54" spans="1:12" ht="12.75">
      <c r="A54" s="128"/>
      <c r="B54" s="129" t="s">
        <v>80</v>
      </c>
      <c r="C54" s="129"/>
      <c r="D54" s="66" t="s">
        <v>90</v>
      </c>
      <c r="E54" s="130">
        <v>278964</v>
      </c>
      <c r="F54" s="130"/>
      <c r="G54" s="130"/>
      <c r="H54" s="104">
        <v>278964</v>
      </c>
      <c r="I54" s="130"/>
      <c r="J54" s="130"/>
      <c r="K54" s="130"/>
      <c r="L54" s="104">
        <f>SUM(I54:K54)</f>
        <v>0</v>
      </c>
    </row>
    <row r="55" spans="1:12" s="3" customFormat="1" ht="12.75">
      <c r="A55" s="139"/>
      <c r="B55" s="139"/>
      <c r="C55" s="139"/>
      <c r="D55" s="139" t="s">
        <v>2</v>
      </c>
      <c r="E55" s="140">
        <f aca="true" t="shared" si="6" ref="E55:L55">SUM(E52:E54)</f>
        <v>279964</v>
      </c>
      <c r="F55" s="140">
        <f t="shared" si="6"/>
        <v>0</v>
      </c>
      <c r="G55" s="140">
        <f t="shared" si="6"/>
        <v>0</v>
      </c>
      <c r="H55" s="140">
        <f t="shared" si="6"/>
        <v>279964</v>
      </c>
      <c r="I55" s="140">
        <f t="shared" si="6"/>
        <v>1000</v>
      </c>
      <c r="J55" s="140">
        <f t="shared" si="6"/>
        <v>25990</v>
      </c>
      <c r="K55" s="140">
        <f t="shared" si="6"/>
        <v>0</v>
      </c>
      <c r="L55" s="140">
        <f t="shared" si="6"/>
        <v>26990</v>
      </c>
    </row>
    <row r="57" spans="1:12" ht="12.75">
      <c r="A57" s="337" t="s">
        <v>143</v>
      </c>
      <c r="B57" s="337"/>
      <c r="C57" s="337"/>
      <c r="D57" s="337"/>
      <c r="E57"/>
      <c r="F57"/>
      <c r="G57"/>
      <c r="H57"/>
      <c r="I57"/>
      <c r="J57"/>
      <c r="K57"/>
      <c r="L57"/>
    </row>
    <row r="58" spans="1:12" ht="12.75">
      <c r="A58" s="92" t="s">
        <v>7</v>
      </c>
      <c r="B58" s="138"/>
      <c r="C58" s="138"/>
      <c r="D58" s="94" t="s">
        <v>1</v>
      </c>
      <c r="E58" s="95"/>
      <c r="F58" s="95"/>
      <c r="G58" s="95"/>
      <c r="H58" s="95"/>
      <c r="I58" s="95"/>
      <c r="J58" s="95"/>
      <c r="K58" s="95"/>
      <c r="L58" s="95"/>
    </row>
    <row r="59" spans="1:12" ht="12.75">
      <c r="A59" s="128"/>
      <c r="B59" s="129" t="s">
        <v>78</v>
      </c>
      <c r="C59" s="129"/>
      <c r="D59" s="66" t="s">
        <v>89</v>
      </c>
      <c r="E59" s="130"/>
      <c r="F59" s="130"/>
      <c r="G59" s="130"/>
      <c r="H59" s="104">
        <f>SUM(E59:G59)</f>
        <v>0</v>
      </c>
      <c r="I59" s="130"/>
      <c r="J59" s="130"/>
      <c r="K59" s="130"/>
      <c r="L59" s="104">
        <f>SUM(I59:K59)</f>
        <v>0</v>
      </c>
    </row>
    <row r="60" spans="1:12" ht="12.75">
      <c r="A60" s="139"/>
      <c r="B60" s="139"/>
      <c r="C60" s="139"/>
      <c r="D60" s="139" t="s">
        <v>2</v>
      </c>
      <c r="E60" s="140">
        <f aca="true" t="shared" si="7" ref="E60:L60">SUM(E59:E59)</f>
        <v>0</v>
      </c>
      <c r="F60" s="140">
        <f t="shared" si="7"/>
        <v>0</v>
      </c>
      <c r="G60" s="140">
        <f t="shared" si="7"/>
        <v>0</v>
      </c>
      <c r="H60" s="140">
        <f t="shared" si="7"/>
        <v>0</v>
      </c>
      <c r="I60" s="140">
        <f t="shared" si="7"/>
        <v>0</v>
      </c>
      <c r="J60" s="140">
        <f t="shared" si="7"/>
        <v>0</v>
      </c>
      <c r="K60" s="140">
        <f t="shared" si="7"/>
        <v>0</v>
      </c>
      <c r="L60" s="140">
        <f t="shared" si="7"/>
        <v>0</v>
      </c>
    </row>
    <row r="61" spans="1:12" ht="12.75">
      <c r="A61" s="141"/>
      <c r="B61" s="141"/>
      <c r="C61" s="141"/>
      <c r="D61" s="141"/>
      <c r="E61" s="142"/>
      <c r="F61" s="142"/>
      <c r="G61" s="142"/>
      <c r="H61" s="142"/>
      <c r="I61" s="142"/>
      <c r="J61" s="142"/>
      <c r="K61" s="142"/>
      <c r="L61" s="142"/>
    </row>
    <row r="62" spans="1:12" ht="12.75">
      <c r="A62" s="337" t="s">
        <v>126</v>
      </c>
      <c r="B62" s="337"/>
      <c r="C62" s="337"/>
      <c r="D62" s="337"/>
      <c r="E62"/>
      <c r="F62"/>
      <c r="G62"/>
      <c r="H62"/>
      <c r="I62"/>
      <c r="J62"/>
      <c r="K62"/>
      <c r="L62"/>
    </row>
    <row r="63" spans="1:12" ht="12.75">
      <c r="A63" s="92" t="s">
        <v>7</v>
      </c>
      <c r="B63" s="138"/>
      <c r="C63" s="138"/>
      <c r="D63" s="94" t="s">
        <v>1</v>
      </c>
      <c r="E63" s="95"/>
      <c r="F63" s="95"/>
      <c r="G63" s="95"/>
      <c r="H63" s="95"/>
      <c r="I63" s="95"/>
      <c r="J63" s="95"/>
      <c r="K63" s="95"/>
      <c r="L63" s="95"/>
    </row>
    <row r="64" spans="1:12" ht="12.75">
      <c r="A64" s="128"/>
      <c r="B64" s="129" t="s">
        <v>78</v>
      </c>
      <c r="C64" s="129"/>
      <c r="D64" s="66" t="s">
        <v>89</v>
      </c>
      <c r="E64" s="130">
        <v>0</v>
      </c>
      <c r="F64" s="130">
        <v>300</v>
      </c>
      <c r="G64" s="130"/>
      <c r="H64" s="104">
        <f>SUM(E64:G64)</f>
        <v>300</v>
      </c>
      <c r="I64" s="130"/>
      <c r="J64" s="130">
        <v>5000</v>
      </c>
      <c r="K64" s="130"/>
      <c r="L64" s="104">
        <f>SUM(I64:K64)</f>
        <v>5000</v>
      </c>
    </row>
    <row r="65" spans="1:12" ht="12.75">
      <c r="A65" s="139"/>
      <c r="B65" s="139"/>
      <c r="C65" s="139"/>
      <c r="D65" s="139" t="s">
        <v>2</v>
      </c>
      <c r="E65" s="140">
        <f aca="true" t="shared" si="8" ref="E65:L65">SUM(E64:E64)</f>
        <v>0</v>
      </c>
      <c r="F65" s="140">
        <f t="shared" si="8"/>
        <v>300</v>
      </c>
      <c r="G65" s="140">
        <f t="shared" si="8"/>
        <v>0</v>
      </c>
      <c r="H65" s="140">
        <f t="shared" si="8"/>
        <v>300</v>
      </c>
      <c r="I65" s="140">
        <f t="shared" si="8"/>
        <v>0</v>
      </c>
      <c r="J65" s="140">
        <f t="shared" si="8"/>
        <v>5000</v>
      </c>
      <c r="K65" s="140">
        <f t="shared" si="8"/>
        <v>0</v>
      </c>
      <c r="L65" s="140">
        <f t="shared" si="8"/>
        <v>5000</v>
      </c>
    </row>
    <row r="67" spans="1:12" ht="12.75">
      <c r="A67" s="337" t="s">
        <v>144</v>
      </c>
      <c r="B67" s="337"/>
      <c r="C67" s="337"/>
      <c r="D67" s="337"/>
      <c r="E67"/>
      <c r="F67"/>
      <c r="G67"/>
      <c r="H67"/>
      <c r="I67"/>
      <c r="J67"/>
      <c r="K67"/>
      <c r="L67"/>
    </row>
    <row r="68" spans="1:12" ht="12.75">
      <c r="A68" s="92" t="s">
        <v>7</v>
      </c>
      <c r="B68" s="138"/>
      <c r="C68" s="138"/>
      <c r="D68" s="94" t="s">
        <v>1</v>
      </c>
      <c r="E68" s="95"/>
      <c r="F68" s="95"/>
      <c r="G68" s="95"/>
      <c r="H68" s="95"/>
      <c r="I68" s="95"/>
      <c r="J68" s="95"/>
      <c r="K68" s="95"/>
      <c r="L68" s="95"/>
    </row>
    <row r="69" spans="1:12" ht="12.75">
      <c r="A69" s="128"/>
      <c r="B69" s="129" t="s">
        <v>78</v>
      </c>
      <c r="C69" s="129"/>
      <c r="D69" s="66" t="s">
        <v>89</v>
      </c>
      <c r="E69" s="130">
        <v>253</v>
      </c>
      <c r="F69" s="130">
        <v>600</v>
      </c>
      <c r="G69" s="130"/>
      <c r="H69" s="104">
        <f>SUM(E69:G69)</f>
        <v>853</v>
      </c>
      <c r="I69" s="130">
        <v>253</v>
      </c>
      <c r="J69" s="130"/>
      <c r="K69" s="130"/>
      <c r="L69" s="104">
        <f>SUM(I69:K69)</f>
        <v>253</v>
      </c>
    </row>
    <row r="70" spans="1:12" ht="12.75">
      <c r="A70" s="139"/>
      <c r="B70" s="139"/>
      <c r="C70" s="139"/>
      <c r="D70" s="139" t="s">
        <v>2</v>
      </c>
      <c r="E70" s="140">
        <f aca="true" t="shared" si="9" ref="E70:L70">SUM(E69:E69)</f>
        <v>253</v>
      </c>
      <c r="F70" s="140">
        <f t="shared" si="9"/>
        <v>600</v>
      </c>
      <c r="G70" s="140">
        <f t="shared" si="9"/>
        <v>0</v>
      </c>
      <c r="H70" s="140">
        <f t="shared" si="9"/>
        <v>853</v>
      </c>
      <c r="I70" s="140">
        <f t="shared" si="9"/>
        <v>253</v>
      </c>
      <c r="J70" s="140">
        <f t="shared" si="9"/>
        <v>0</v>
      </c>
      <c r="K70" s="140">
        <f t="shared" si="9"/>
        <v>0</v>
      </c>
      <c r="L70" s="140">
        <f t="shared" si="9"/>
        <v>253</v>
      </c>
    </row>
    <row r="73" spans="1:12" ht="12.75">
      <c r="A73" s="132"/>
      <c r="B73" s="133" t="s">
        <v>78</v>
      </c>
      <c r="C73" s="132"/>
      <c r="D73" s="132" t="s">
        <v>89</v>
      </c>
      <c r="E73" s="134">
        <f>E52+E59+E69+E64</f>
        <v>1253</v>
      </c>
      <c r="F73" s="134">
        <f>F52+F59+F69+F64</f>
        <v>900</v>
      </c>
      <c r="G73" s="134">
        <f>G52+G59+G69+G64</f>
        <v>0</v>
      </c>
      <c r="H73" s="134">
        <f>SUM(E73:G73)</f>
        <v>2153</v>
      </c>
      <c r="I73" s="134">
        <f>I52+I59+I69+I64</f>
        <v>1253</v>
      </c>
      <c r="J73" s="134">
        <f>J52+J59+J69+J64</f>
        <v>10000</v>
      </c>
      <c r="K73" s="134">
        <f>K52+K59+K69+K64</f>
        <v>0</v>
      </c>
      <c r="L73" s="134">
        <f>SUM(I73:K73)</f>
        <v>11253</v>
      </c>
    </row>
    <row r="74" spans="1:12" ht="12.75">
      <c r="A74" s="132"/>
      <c r="B74" s="133" t="s">
        <v>79</v>
      </c>
      <c r="C74" s="132"/>
      <c r="D74" s="132" t="s">
        <v>21</v>
      </c>
      <c r="E74" s="134">
        <f>E53</f>
        <v>0</v>
      </c>
      <c r="F74" s="134">
        <f>F53</f>
        <v>0</v>
      </c>
      <c r="G74" s="134">
        <f>G53</f>
        <v>0</v>
      </c>
      <c r="H74" s="134">
        <f>SUM(E74:G74)</f>
        <v>0</v>
      </c>
      <c r="I74" s="134">
        <f>I53</f>
        <v>0</v>
      </c>
      <c r="J74" s="134">
        <f>J53</f>
        <v>20990</v>
      </c>
      <c r="K74" s="134">
        <f>K53</f>
        <v>0</v>
      </c>
      <c r="L74" s="134">
        <f>SUM(I74:K74)</f>
        <v>20990</v>
      </c>
    </row>
    <row r="75" spans="1:12" ht="12.75">
      <c r="A75" s="132"/>
      <c r="B75" s="133" t="s">
        <v>80</v>
      </c>
      <c r="C75" s="132"/>
      <c r="D75" s="143" t="s">
        <v>90</v>
      </c>
      <c r="E75" s="134">
        <f>E54</f>
        <v>278964</v>
      </c>
      <c r="F75" s="134">
        <f>F54</f>
        <v>0</v>
      </c>
      <c r="G75" s="134"/>
      <c r="H75" s="134">
        <f>SUM(E75:G75)</f>
        <v>278964</v>
      </c>
      <c r="I75" s="134">
        <f>I54</f>
        <v>0</v>
      </c>
      <c r="J75" s="134">
        <f>J54</f>
        <v>0</v>
      </c>
      <c r="K75" s="134"/>
      <c r="L75" s="134">
        <f>SUM(I75:K75)</f>
        <v>0</v>
      </c>
    </row>
    <row r="76" spans="1:12" ht="12.75">
      <c r="A76" s="145"/>
      <c r="B76" s="145"/>
      <c r="C76" s="145"/>
      <c r="D76" s="163" t="s">
        <v>148</v>
      </c>
      <c r="E76" s="146">
        <f aca="true" t="shared" si="10" ref="E76:L76">SUM(E73:E75)</f>
        <v>280217</v>
      </c>
      <c r="F76" s="146">
        <f t="shared" si="10"/>
        <v>900</v>
      </c>
      <c r="G76" s="146">
        <f t="shared" si="10"/>
        <v>0</v>
      </c>
      <c r="H76" s="146">
        <f t="shared" si="10"/>
        <v>281117</v>
      </c>
      <c r="I76" s="146">
        <f t="shared" si="10"/>
        <v>1253</v>
      </c>
      <c r="J76" s="146">
        <f t="shared" si="10"/>
        <v>30990</v>
      </c>
      <c r="K76" s="146">
        <f t="shared" si="10"/>
        <v>0</v>
      </c>
      <c r="L76" s="146">
        <f t="shared" si="10"/>
        <v>32243</v>
      </c>
    </row>
    <row r="77" spans="1:12" s="150" customFormat="1" ht="12.75">
      <c r="A77" s="147"/>
      <c r="B77" s="147"/>
      <c r="C77" s="147"/>
      <c r="D77" s="148"/>
      <c r="E77" s="149"/>
      <c r="F77" s="149"/>
      <c r="G77" s="149"/>
      <c r="H77" s="149"/>
      <c r="I77" s="149"/>
      <c r="J77" s="149"/>
      <c r="K77" s="149"/>
      <c r="L77" s="149"/>
    </row>
    <row r="78" spans="1:4" s="150" customFormat="1" ht="12.75">
      <c r="A78" s="336" t="s">
        <v>157</v>
      </c>
      <c r="B78" s="336"/>
      <c r="C78" s="336"/>
      <c r="D78" s="336"/>
    </row>
    <row r="79" spans="1:4" s="150" customFormat="1" ht="12.75">
      <c r="A79" s="337" t="s">
        <v>118</v>
      </c>
      <c r="B79" s="337"/>
      <c r="C79" s="337"/>
      <c r="D79" s="337"/>
    </row>
    <row r="80" spans="1:12" s="150" customFormat="1" ht="12.75">
      <c r="A80" s="92" t="s">
        <v>8</v>
      </c>
      <c r="B80" s="138"/>
      <c r="C80" s="138"/>
      <c r="D80" s="94" t="s">
        <v>157</v>
      </c>
      <c r="E80" s="95"/>
      <c r="F80" s="95"/>
      <c r="G80" s="95"/>
      <c r="H80" s="95"/>
      <c r="I80" s="95"/>
      <c r="J80" s="95"/>
      <c r="K80" s="95"/>
      <c r="L80" s="95"/>
    </row>
    <row r="81" spans="1:12" s="150" customFormat="1" ht="12.75">
      <c r="A81" s="151"/>
      <c r="B81" s="151" t="s">
        <v>158</v>
      </c>
      <c r="C81" s="151"/>
      <c r="D81" s="152" t="s">
        <v>465</v>
      </c>
      <c r="E81" s="153">
        <v>0</v>
      </c>
      <c r="F81" s="153"/>
      <c r="G81" s="153"/>
      <c r="H81" s="153">
        <f>SUM(E81:G81)</f>
        <v>0</v>
      </c>
      <c r="I81" s="153">
        <v>12097</v>
      </c>
      <c r="J81" s="153"/>
      <c r="K81" s="153"/>
      <c r="L81" s="153">
        <f>SUM(I81:K81)</f>
        <v>12097</v>
      </c>
    </row>
    <row r="82" spans="1:12" s="150" customFormat="1" ht="12.75">
      <c r="A82" s="136"/>
      <c r="B82" s="136" t="s">
        <v>158</v>
      </c>
      <c r="C82" s="136"/>
      <c r="D82" s="164" t="s">
        <v>157</v>
      </c>
      <c r="E82" s="137">
        <v>0</v>
      </c>
      <c r="F82" s="137"/>
      <c r="G82" s="137"/>
      <c r="H82" s="137">
        <f>SUM(E82:G82)</f>
        <v>0</v>
      </c>
      <c r="I82" s="137">
        <f>SUM(I81)</f>
        <v>12097</v>
      </c>
      <c r="J82" s="137"/>
      <c r="K82" s="137"/>
      <c r="L82" s="137">
        <f>SUM(I82:K82)</f>
        <v>12097</v>
      </c>
    </row>
    <row r="83" spans="1:12" s="150" customFormat="1" ht="12.75">
      <c r="A83" s="147"/>
      <c r="B83" s="147"/>
      <c r="C83" s="147"/>
      <c r="D83" s="148"/>
      <c r="E83" s="149"/>
      <c r="F83" s="149"/>
      <c r="G83" s="149"/>
      <c r="H83" s="149"/>
      <c r="I83" s="149"/>
      <c r="J83" s="149"/>
      <c r="K83" s="149"/>
      <c r="L83" s="149"/>
    </row>
    <row r="84" spans="1:12" ht="25.5" customHeight="1">
      <c r="A84" s="338" t="s">
        <v>156</v>
      </c>
      <c r="B84" s="339"/>
      <c r="C84" s="339"/>
      <c r="D84" s="340"/>
      <c r="E84" s="137">
        <f aca="true" t="shared" si="11" ref="E84:L84">E47+E76+E82</f>
        <v>1067346</v>
      </c>
      <c r="F84" s="137">
        <f t="shared" si="11"/>
        <v>275517</v>
      </c>
      <c r="G84" s="137">
        <f t="shared" si="11"/>
        <v>0</v>
      </c>
      <c r="H84" s="137">
        <f t="shared" si="11"/>
        <v>1342863</v>
      </c>
      <c r="I84" s="137">
        <f t="shared" si="11"/>
        <v>677744</v>
      </c>
      <c r="J84" s="137">
        <f t="shared" si="11"/>
        <v>298431</v>
      </c>
      <c r="K84" s="137">
        <f t="shared" si="11"/>
        <v>0</v>
      </c>
      <c r="L84" s="137">
        <f t="shared" si="11"/>
        <v>976175</v>
      </c>
    </row>
    <row r="86" spans="8:12" ht="12.75">
      <c r="H86" s="144"/>
      <c r="L86" s="144"/>
    </row>
    <row r="89" spans="5:12" ht="12.75">
      <c r="E89"/>
      <c r="F89"/>
      <c r="G89"/>
      <c r="H89"/>
      <c r="I89"/>
      <c r="J89"/>
      <c r="K89"/>
      <c r="L89"/>
    </row>
    <row r="90" spans="5:12" ht="12.75">
      <c r="E90"/>
      <c r="F90"/>
      <c r="G90"/>
      <c r="H90"/>
      <c r="I90"/>
      <c r="J90"/>
      <c r="K90"/>
      <c r="L90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</sheetData>
  <sheetProtection/>
  <mergeCells count="14">
    <mergeCell ref="A84:D84"/>
    <mergeCell ref="A78:D78"/>
    <mergeCell ref="A79:D79"/>
    <mergeCell ref="A50:D50"/>
    <mergeCell ref="A57:D57"/>
    <mergeCell ref="A62:D62"/>
    <mergeCell ref="A67:D67"/>
    <mergeCell ref="A1:L1"/>
    <mergeCell ref="A2:L2"/>
    <mergeCell ref="A3:D3"/>
    <mergeCell ref="A49:D49"/>
    <mergeCell ref="A4:D4"/>
    <mergeCell ref="A34:D34"/>
    <mergeCell ref="A25:D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  <headerFooter alignWithMargins="0">
    <oddHeader>&amp;L2/a melléklet a 1/2017. (I.27.) önk.rendelethez, ezer Ft
</oddHead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 topLeftCell="A1">
      <selection activeCell="K30" sqref="K30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  <col min="5" max="6" width="9.140625" style="4" customWidth="1"/>
  </cols>
  <sheetData>
    <row r="1" spans="1:6" ht="15.75">
      <c r="A1" s="341" t="s">
        <v>245</v>
      </c>
      <c r="B1" s="341"/>
      <c r="C1" s="341"/>
      <c r="D1" s="341"/>
      <c r="E1" s="341"/>
      <c r="F1" s="341"/>
    </row>
    <row r="2" spans="1:6" ht="15.75">
      <c r="A2" s="342" t="s">
        <v>138</v>
      </c>
      <c r="B2" s="342"/>
      <c r="C2" s="342"/>
      <c r="D2" s="342"/>
      <c r="E2" s="342"/>
      <c r="F2" s="342"/>
    </row>
    <row r="3" spans="1:6" ht="22.5">
      <c r="A3" s="77" t="s">
        <v>18</v>
      </c>
      <c r="B3" s="77" t="s">
        <v>19</v>
      </c>
      <c r="C3" s="77" t="s">
        <v>16</v>
      </c>
      <c r="D3" s="76" t="s">
        <v>17</v>
      </c>
      <c r="E3" s="79" t="s">
        <v>218</v>
      </c>
      <c r="F3" s="79" t="s">
        <v>280</v>
      </c>
    </row>
    <row r="4" spans="1:6" ht="12.75">
      <c r="A4" s="57" t="s">
        <v>6</v>
      </c>
      <c r="B4" s="57" t="s">
        <v>77</v>
      </c>
      <c r="C4" s="6"/>
      <c r="D4" s="70" t="s">
        <v>82</v>
      </c>
      <c r="E4" s="2"/>
      <c r="F4" s="2"/>
    </row>
    <row r="5" spans="1:6" ht="12.75">
      <c r="A5" s="1"/>
      <c r="B5" s="1"/>
      <c r="C5" s="69" t="s">
        <v>84</v>
      </c>
      <c r="D5" s="84" t="s">
        <v>133</v>
      </c>
      <c r="E5" s="2"/>
      <c r="F5" s="2"/>
    </row>
    <row r="6" spans="1:6" ht="12.75">
      <c r="A6" s="1"/>
      <c r="B6" s="1"/>
      <c r="C6" s="78"/>
      <c r="D6" s="70" t="s">
        <v>225</v>
      </c>
      <c r="E6" s="2">
        <v>78</v>
      </c>
      <c r="F6" s="2">
        <v>195</v>
      </c>
    </row>
    <row r="7" spans="1:6" ht="12.75">
      <c r="A7" s="40"/>
      <c r="B7" s="40"/>
      <c r="C7" s="78"/>
      <c r="D7" s="70" t="s">
        <v>134</v>
      </c>
      <c r="E7" s="42">
        <v>300</v>
      </c>
      <c r="F7" s="42">
        <v>300</v>
      </c>
    </row>
    <row r="8" spans="1:6" ht="12.75">
      <c r="A8" s="1"/>
      <c r="B8" s="1"/>
      <c r="C8" s="6"/>
      <c r="D8" s="68" t="s">
        <v>93</v>
      </c>
      <c r="E8" s="2">
        <v>21552</v>
      </c>
      <c r="F8" s="2">
        <v>28620</v>
      </c>
    </row>
    <row r="9" spans="1:6" ht="12.75">
      <c r="A9" s="1"/>
      <c r="B9" s="1"/>
      <c r="C9" s="6"/>
      <c r="D9" s="70" t="s">
        <v>135</v>
      </c>
      <c r="E9" s="2">
        <v>41028</v>
      </c>
      <c r="F9" s="2"/>
    </row>
    <row r="10" spans="1:6" ht="12.75">
      <c r="A10" s="1"/>
      <c r="B10" s="1"/>
      <c r="C10" s="6"/>
      <c r="D10" s="70" t="s">
        <v>164</v>
      </c>
      <c r="E10" s="2">
        <v>103394</v>
      </c>
      <c r="F10" s="2">
        <v>112408</v>
      </c>
    </row>
    <row r="11" spans="1:6" ht="12.75">
      <c r="A11" s="1"/>
      <c r="B11" s="1"/>
      <c r="C11" s="6"/>
      <c r="D11" s="70" t="s">
        <v>226</v>
      </c>
      <c r="E11" s="2">
        <v>784</v>
      </c>
      <c r="F11" s="2">
        <v>0</v>
      </c>
    </row>
    <row r="12" spans="1:6" ht="12.75">
      <c r="A12" s="1"/>
      <c r="B12" s="1"/>
      <c r="C12" s="6"/>
      <c r="D12" s="167" t="s">
        <v>2</v>
      </c>
      <c r="E12" s="156">
        <v>167136</v>
      </c>
      <c r="F12" s="156">
        <v>141523</v>
      </c>
    </row>
    <row r="13" spans="1:6" ht="12.75">
      <c r="A13" s="1"/>
      <c r="B13" s="1"/>
      <c r="C13" s="6"/>
      <c r="D13" s="80"/>
      <c r="E13" s="37"/>
      <c r="F13" s="37"/>
    </row>
    <row r="14" spans="1:6" ht="12.75">
      <c r="A14" s="1"/>
      <c r="B14" s="1"/>
      <c r="C14" s="69" t="s">
        <v>86</v>
      </c>
      <c r="D14" s="83" t="s">
        <v>136</v>
      </c>
      <c r="E14" s="2"/>
      <c r="F14" s="2"/>
    </row>
    <row r="15" spans="1:6" ht="25.5">
      <c r="A15" s="40"/>
      <c r="B15" s="40"/>
      <c r="C15" s="78"/>
      <c r="D15" s="81" t="s">
        <v>137</v>
      </c>
      <c r="E15" s="42"/>
      <c r="F15" s="42">
        <v>4580</v>
      </c>
    </row>
    <row r="16" spans="1:6" ht="12.75">
      <c r="A16" s="40"/>
      <c r="B16" s="40"/>
      <c r="C16" s="78"/>
      <c r="D16" s="81" t="s">
        <v>283</v>
      </c>
      <c r="E16" s="42"/>
      <c r="F16" s="42">
        <v>4672</v>
      </c>
    </row>
    <row r="17" spans="1:6" ht="25.5">
      <c r="A17" s="40"/>
      <c r="B17" s="40"/>
      <c r="C17" s="78"/>
      <c r="D17" s="81" t="s">
        <v>165</v>
      </c>
      <c r="E17" s="42">
        <v>274</v>
      </c>
      <c r="F17" s="42">
        <v>274</v>
      </c>
    </row>
    <row r="18" spans="1:6" ht="12.75">
      <c r="A18" s="40"/>
      <c r="B18" s="40"/>
      <c r="C18" s="78"/>
      <c r="D18" s="81" t="s">
        <v>284</v>
      </c>
      <c r="E18" s="42">
        <v>1100</v>
      </c>
      <c r="F18" s="42">
        <v>1300</v>
      </c>
    </row>
    <row r="19" spans="1:6" ht="12.75">
      <c r="A19" s="40"/>
      <c r="B19" s="40"/>
      <c r="C19" s="78"/>
      <c r="D19" s="82" t="s">
        <v>2</v>
      </c>
      <c r="E19" s="37">
        <v>1374</v>
      </c>
      <c r="F19" s="37">
        <v>10826</v>
      </c>
    </row>
    <row r="20" spans="1:6" ht="12.75">
      <c r="A20" s="40"/>
      <c r="B20" s="40"/>
      <c r="C20" s="69" t="s">
        <v>150</v>
      </c>
      <c r="D20" s="83" t="s">
        <v>136</v>
      </c>
      <c r="E20" s="37"/>
      <c r="F20" s="37"/>
    </row>
    <row r="21" spans="1:6" ht="12.75">
      <c r="A21" s="40"/>
      <c r="B21" s="40"/>
      <c r="C21" s="78"/>
      <c r="D21" s="81" t="s">
        <v>151</v>
      </c>
      <c r="E21" s="42">
        <v>5110</v>
      </c>
      <c r="F21" s="42"/>
    </row>
    <row r="22" spans="1:6" ht="12.75">
      <c r="A22" s="40"/>
      <c r="B22" s="40"/>
      <c r="C22" s="78"/>
      <c r="D22" s="81" t="s">
        <v>471</v>
      </c>
      <c r="E22" s="42"/>
      <c r="F22" s="42">
        <v>3000</v>
      </c>
    </row>
    <row r="23" spans="1:6" ht="12.75">
      <c r="A23" s="40"/>
      <c r="B23" s="40"/>
      <c r="C23" s="78"/>
      <c r="D23" s="81" t="s">
        <v>472</v>
      </c>
      <c r="E23" s="42"/>
      <c r="F23" s="42">
        <v>2000</v>
      </c>
    </row>
    <row r="24" spans="1:6" ht="12.75">
      <c r="A24" s="40"/>
      <c r="B24" s="40"/>
      <c r="C24" s="78"/>
      <c r="D24" s="81" t="s">
        <v>473</v>
      </c>
      <c r="E24" s="42"/>
      <c r="F24" s="42">
        <v>500</v>
      </c>
    </row>
    <row r="25" spans="1:6" ht="12.75">
      <c r="A25" s="40"/>
      <c r="B25" s="40"/>
      <c r="C25" s="78"/>
      <c r="D25" s="81" t="s">
        <v>152</v>
      </c>
      <c r="E25" s="42">
        <v>140</v>
      </c>
      <c r="F25" s="42">
        <v>140</v>
      </c>
    </row>
    <row r="26" spans="1:6" ht="12.75">
      <c r="A26" s="40"/>
      <c r="B26" s="40"/>
      <c r="C26" s="78"/>
      <c r="D26" s="81" t="s">
        <v>153</v>
      </c>
      <c r="E26" s="42">
        <v>1135</v>
      </c>
      <c r="F26" s="42">
        <v>1135</v>
      </c>
    </row>
    <row r="27" spans="1:6" ht="12.75">
      <c r="A27" s="40"/>
      <c r="B27" s="40"/>
      <c r="C27" s="78"/>
      <c r="D27" s="82" t="s">
        <v>2</v>
      </c>
      <c r="E27" s="37">
        <v>6385</v>
      </c>
      <c r="F27" s="37">
        <v>6775</v>
      </c>
    </row>
    <row r="28" spans="1:6" ht="12.75">
      <c r="A28" s="40"/>
      <c r="B28" s="40"/>
      <c r="C28" s="78"/>
      <c r="D28" s="166" t="s">
        <v>285</v>
      </c>
      <c r="E28" s="156">
        <v>7759</v>
      </c>
      <c r="F28" s="156">
        <f>F19+F27</f>
        <v>17601</v>
      </c>
    </row>
    <row r="29" spans="1:6" ht="12.75">
      <c r="A29" s="87"/>
      <c r="B29" s="87"/>
      <c r="C29" s="165" t="s">
        <v>87</v>
      </c>
      <c r="D29" s="166" t="s">
        <v>361</v>
      </c>
      <c r="E29" s="156"/>
      <c r="F29" s="156">
        <v>204137</v>
      </c>
    </row>
    <row r="30" spans="1:6" ht="15">
      <c r="A30" s="291"/>
      <c r="B30" s="291"/>
      <c r="C30" s="291"/>
      <c r="D30" s="291" t="s">
        <v>129</v>
      </c>
      <c r="E30" s="292">
        <v>174895</v>
      </c>
      <c r="F30" s="292">
        <f>F12+F19+F27+F29</f>
        <v>363261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&amp;L3. melléklet a 1/2017. (I.27.)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D21" sqref="D21"/>
    </sheetView>
  </sheetViews>
  <sheetFormatPr defaultColWidth="9.140625" defaultRowHeight="12.75"/>
  <cols>
    <col min="4" max="4" width="33.140625" style="0" customWidth="1"/>
  </cols>
  <sheetData>
    <row r="1" spans="1:5" ht="15.75">
      <c r="A1" s="341" t="s">
        <v>245</v>
      </c>
      <c r="B1" s="341"/>
      <c r="C1" s="341"/>
      <c r="D1" s="341"/>
      <c r="E1" s="341"/>
    </row>
    <row r="2" spans="1:5" ht="15.75">
      <c r="A2" s="342" t="s">
        <v>139</v>
      </c>
      <c r="B2" s="342"/>
      <c r="C2" s="342"/>
      <c r="D2" s="342"/>
      <c r="E2" s="342"/>
    </row>
    <row r="3" spans="1:6" ht="25.5" customHeight="1">
      <c r="A3" s="77" t="s">
        <v>18</v>
      </c>
      <c r="B3" s="77" t="s">
        <v>19</v>
      </c>
      <c r="C3" s="77" t="s">
        <v>16</v>
      </c>
      <c r="D3" s="76" t="s">
        <v>17</v>
      </c>
      <c r="E3" s="79" t="s">
        <v>218</v>
      </c>
      <c r="F3" s="79" t="s">
        <v>280</v>
      </c>
    </row>
    <row r="4" spans="1:6" ht="15" customHeight="1">
      <c r="A4" s="57" t="s">
        <v>7</v>
      </c>
      <c r="B4" s="57" t="s">
        <v>80</v>
      </c>
      <c r="C4" s="69"/>
      <c r="D4" s="80" t="s">
        <v>140</v>
      </c>
      <c r="E4" s="37"/>
      <c r="F4" s="37"/>
    </row>
    <row r="5" spans="1:6" ht="15" customHeight="1">
      <c r="A5" s="1"/>
      <c r="B5" s="1"/>
      <c r="C5" s="69" t="s">
        <v>141</v>
      </c>
      <c r="D5" s="208" t="s">
        <v>90</v>
      </c>
      <c r="E5" s="2"/>
      <c r="F5" s="2"/>
    </row>
    <row r="6" spans="1:6" ht="30" customHeight="1">
      <c r="A6" s="1"/>
      <c r="B6" s="1"/>
      <c r="C6" s="6"/>
      <c r="D6" s="85" t="s">
        <v>166</v>
      </c>
      <c r="E6" s="86">
        <v>56684</v>
      </c>
      <c r="F6" s="86"/>
    </row>
    <row r="7" spans="1:6" ht="58.5" customHeight="1">
      <c r="A7" s="1"/>
      <c r="B7" s="1"/>
      <c r="C7" s="6"/>
      <c r="D7" s="25" t="s">
        <v>160</v>
      </c>
      <c r="E7" s="86">
        <v>104677</v>
      </c>
      <c r="F7" s="86"/>
    </row>
    <row r="8" spans="1:6" ht="30" customHeight="1">
      <c r="A8" s="1"/>
      <c r="B8" s="1"/>
      <c r="C8" s="6"/>
      <c r="D8" s="207" t="s">
        <v>227</v>
      </c>
      <c r="E8" s="86">
        <v>117603</v>
      </c>
      <c r="F8" s="86"/>
    </row>
    <row r="9" spans="1:6" ht="17.25" customHeight="1">
      <c r="A9" s="160"/>
      <c r="B9" s="160"/>
      <c r="C9" s="161"/>
      <c r="D9" s="167" t="s">
        <v>2</v>
      </c>
      <c r="E9" s="156">
        <f>SUM(E6:E8)</f>
        <v>278964</v>
      </c>
      <c r="F9" s="156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&amp;L4. melléklet a 1/2017. (I.27.) önk.rendelethez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N28" sqref="N28"/>
    </sheetView>
  </sheetViews>
  <sheetFormatPr defaultColWidth="9.140625" defaultRowHeight="12.75"/>
  <cols>
    <col min="1" max="1" width="14.57421875" style="0" customWidth="1"/>
    <col min="2" max="2" width="50.8515625" style="0" customWidth="1"/>
  </cols>
  <sheetData>
    <row r="1" spans="1:4" ht="15.75">
      <c r="A1" s="341" t="s">
        <v>245</v>
      </c>
      <c r="B1" s="341"/>
      <c r="C1" s="341"/>
      <c r="D1" s="341"/>
    </row>
    <row r="2" spans="1:4" ht="15.75">
      <c r="A2" s="324" t="s">
        <v>130</v>
      </c>
      <c r="B2" s="324"/>
      <c r="C2" s="324"/>
      <c r="D2" s="324"/>
    </row>
    <row r="3" spans="1:4" ht="38.25">
      <c r="A3" s="41"/>
      <c r="B3" s="73" t="s">
        <v>95</v>
      </c>
      <c r="C3" s="74" t="s">
        <v>218</v>
      </c>
      <c r="D3" s="74" t="s">
        <v>280</v>
      </c>
    </row>
    <row r="4" spans="1:4" ht="12.75">
      <c r="A4" s="343" t="s">
        <v>21</v>
      </c>
      <c r="B4" s="344"/>
      <c r="C4" s="59"/>
      <c r="D4" s="59"/>
    </row>
    <row r="5" spans="1:4" ht="12.75">
      <c r="A5" s="345" t="s">
        <v>118</v>
      </c>
      <c r="B5" s="346"/>
      <c r="C5" s="59"/>
      <c r="D5" s="59"/>
    </row>
    <row r="6" spans="1:4" ht="25.5">
      <c r="A6" s="45"/>
      <c r="B6" s="70" t="s">
        <v>461</v>
      </c>
      <c r="C6" s="59">
        <v>0</v>
      </c>
      <c r="D6" s="59">
        <v>20990</v>
      </c>
    </row>
    <row r="7" spans="1:4" ht="12.75">
      <c r="A7" s="45"/>
      <c r="B7" s="39"/>
      <c r="C7" s="59"/>
      <c r="D7" s="59"/>
    </row>
    <row r="8" spans="1:4" ht="12.75">
      <c r="A8" s="45" t="s">
        <v>131</v>
      </c>
      <c r="B8" s="45"/>
      <c r="C8" s="47">
        <f>SUM(C6:C7)</f>
        <v>0</v>
      </c>
      <c r="D8" s="47">
        <f>SUM(D6:D7)</f>
        <v>20990</v>
      </c>
    </row>
    <row r="9" spans="1:2" ht="12.75">
      <c r="A9" s="345"/>
      <c r="B9" s="347"/>
    </row>
    <row r="10" spans="1:4" ht="12.75">
      <c r="A10" s="343" t="s">
        <v>89</v>
      </c>
      <c r="B10" s="344"/>
      <c r="C10" s="59"/>
      <c r="D10" s="59"/>
    </row>
    <row r="11" spans="1:4" ht="12.75">
      <c r="A11" s="343" t="s">
        <v>118</v>
      </c>
      <c r="B11" s="344"/>
      <c r="C11" s="59"/>
      <c r="D11" s="59"/>
    </row>
    <row r="12" spans="1:4" ht="12.75">
      <c r="A12" s="46"/>
      <c r="B12" s="44" t="s">
        <v>154</v>
      </c>
      <c r="C12" s="59">
        <v>1000</v>
      </c>
      <c r="D12" s="59">
        <v>1000</v>
      </c>
    </row>
    <row r="13" spans="1:4" ht="12.75">
      <c r="A13" s="126"/>
      <c r="B13" s="222" t="s">
        <v>281</v>
      </c>
      <c r="C13" s="223"/>
      <c r="D13" s="223">
        <v>5000</v>
      </c>
    </row>
    <row r="14" spans="1:4" ht="12.75">
      <c r="A14" s="46" t="s">
        <v>143</v>
      </c>
      <c r="B14" s="44"/>
      <c r="C14" s="59"/>
      <c r="D14" s="59"/>
    </row>
    <row r="15" spans="1:4" ht="12.75">
      <c r="A15" s="46"/>
      <c r="B15" s="44"/>
      <c r="C15" s="59"/>
      <c r="D15" s="59"/>
    </row>
    <row r="16" spans="1:4" ht="12.75">
      <c r="A16" s="46" t="s">
        <v>149</v>
      </c>
      <c r="B16" s="44"/>
      <c r="C16" s="59"/>
      <c r="D16" s="59"/>
    </row>
    <row r="17" spans="1:4" ht="12.75">
      <c r="A17" s="122"/>
      <c r="B17" s="123" t="s">
        <v>155</v>
      </c>
      <c r="C17" s="124">
        <v>853</v>
      </c>
      <c r="D17" s="124">
        <v>253</v>
      </c>
    </row>
    <row r="18" spans="1:6" ht="12.75">
      <c r="A18" s="112" t="s">
        <v>126</v>
      </c>
      <c r="B18" s="112"/>
      <c r="C18" s="112"/>
      <c r="D18" s="112"/>
      <c r="E18" s="125"/>
      <c r="F18" s="125"/>
    </row>
    <row r="19" spans="1:4" ht="12.75">
      <c r="A19" s="46"/>
      <c r="B19" s="44" t="s">
        <v>155</v>
      </c>
      <c r="C19" s="59">
        <v>300</v>
      </c>
      <c r="D19" s="59"/>
    </row>
    <row r="20" spans="1:4" ht="12.75">
      <c r="A20" s="46"/>
      <c r="B20" s="44" t="s">
        <v>477</v>
      </c>
      <c r="C20" s="59"/>
      <c r="D20" s="59">
        <v>300</v>
      </c>
    </row>
    <row r="21" spans="1:4" ht="12" customHeight="1">
      <c r="A21" s="46"/>
      <c r="B21" s="44" t="s">
        <v>282</v>
      </c>
      <c r="C21" s="59"/>
      <c r="D21" s="59">
        <v>4700</v>
      </c>
    </row>
    <row r="22" spans="1:4" ht="12.75">
      <c r="A22" s="75" t="s">
        <v>132</v>
      </c>
      <c r="B22" s="75"/>
      <c r="C22" s="47">
        <f>SUM(C12:C21)</f>
        <v>2153</v>
      </c>
      <c r="D22" s="47">
        <f>SUM(D12:D21)</f>
        <v>11253</v>
      </c>
    </row>
    <row r="23" spans="1:4" ht="12.75">
      <c r="A23" s="45" t="s">
        <v>96</v>
      </c>
      <c r="B23" s="45"/>
      <c r="C23" s="47">
        <f>C8+C22</f>
        <v>2153</v>
      </c>
      <c r="D23" s="47">
        <f>D8+D22</f>
        <v>32243</v>
      </c>
    </row>
  </sheetData>
  <sheetProtection/>
  <mergeCells count="7">
    <mergeCell ref="A1:D1"/>
    <mergeCell ref="A2:D2"/>
    <mergeCell ref="A10:B10"/>
    <mergeCell ref="A11:B11"/>
    <mergeCell ref="A4:B4"/>
    <mergeCell ref="A5:B5"/>
    <mergeCell ref="A9:B9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&amp;L5. melléklet a 1/2017.. (I.27.) önk.rendelethez,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markos.maria</cp:lastModifiedBy>
  <cp:lastPrinted>2017-01-27T12:13:55Z</cp:lastPrinted>
  <dcterms:created xsi:type="dcterms:W3CDTF">2005-02-03T09:30:35Z</dcterms:created>
  <dcterms:modified xsi:type="dcterms:W3CDTF">2017-01-27T12:19:39Z</dcterms:modified>
  <cp:category/>
  <cp:version/>
  <cp:contentType/>
  <cp:contentStatus/>
</cp:coreProperties>
</file>