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alm. támogatás" sheetId="8" r:id="rId8"/>
    <sheet name="Felhalm.kiadások" sheetId="9" r:id="rId9"/>
    <sheet name="Létszám" sheetId="10" r:id="rId10"/>
    <sheet name="EU-s pályázatok" sheetId="11" r:id="rId11"/>
    <sheet name="Kötváll" sheetId="12" r:id="rId12"/>
    <sheet name="Tartalékok" sheetId="13" r:id="rId13"/>
    <sheet name="Fin.ütem" sheetId="14" r:id="rId14"/>
    <sheet name="Közv.tám." sheetId="15" r:id="rId15"/>
    <sheet name="Állami" sheetId="16" r:id="rId16"/>
    <sheet name="Int.fin." sheetId="17" r:id="rId17"/>
    <sheet name="Előir.felh." sheetId="18" r:id="rId18"/>
    <sheet name="Felh.tám." sheetId="19" state="hidden" r:id="rId19"/>
    <sheet name="Mérleg15" sheetId="20" state="hidden" r:id="rId20"/>
    <sheet name="Munka1" sheetId="21" r:id="rId21"/>
  </sheets>
  <definedNames>
    <definedName name="_xlnm.Print_Area" localSheetId="15">'Állami'!$A$1:$L$50</definedName>
    <definedName name="_xlnm.Print_Area" localSheetId="2">'Bevétel'!$A$1:$L$37</definedName>
    <definedName name="_xlnm.Print_Area" localSheetId="10">'EU-s pályázatok'!$A$1:$G$316</definedName>
    <definedName name="_xlnm.Print_Area" localSheetId="4">'Kiadás2'!$A$1:$L$24</definedName>
    <definedName name="_xlnm.Print_Area" localSheetId="5">'Kiadás2a'!$A$1:$L$73</definedName>
  </definedNames>
  <calcPr fullCalcOnLoad="1"/>
</workbook>
</file>

<file path=xl/sharedStrings.xml><?xml version="1.0" encoding="utf-8"?>
<sst xmlns="http://schemas.openxmlformats.org/spreadsheetml/2006/main" count="1046" uniqueCount="517">
  <si>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</si>
  <si>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</si>
  <si>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</si>
  <si>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</si>
  <si>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</si>
  <si>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</si>
  <si>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</si>
  <si>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</si>
  <si>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</si>
  <si>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</si>
  <si>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</si>
  <si>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</si>
  <si>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</si>
  <si>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</si>
  <si>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</si>
  <si>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</si>
  <si>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</si>
  <si>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</si>
  <si>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</si>
  <si>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</si>
  <si>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</si>
  <si>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</si>
  <si>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</si>
  <si>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</si>
  <si>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</si>
  <si>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</si>
  <si>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</si>
  <si>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</si>
  <si>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</si>
  <si>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</si>
  <si>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</si>
  <si>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</si>
  <si>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</si>
  <si>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</si>
  <si>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</si>
  <si>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</si>
  <si>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</si>
  <si>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</si>
  <si>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</si>
  <si>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</si>
  <si>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</si>
  <si>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</si>
  <si>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</si>
  <si>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</si>
  <si>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</si>
  <si>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</si>
  <si>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</si>
  <si>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</si>
  <si>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</si>
  <si>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</si>
  <si>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</si>
  <si>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</si>
  <si>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</si>
  <si>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</si>
  <si>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</si>
  <si>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</si>
  <si>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</si>
  <si>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</si>
  <si>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</si>
  <si>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</si>
  <si>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</si>
  <si>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</si>
  <si>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</si>
  <si>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</si>
  <si>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</si>
  <si>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</si>
  <si>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</si>
  <si>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</si>
  <si>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</si>
  <si>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</si>
  <si>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</si>
  <si>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</si>
  <si>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</si>
  <si>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</si>
  <si>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</si>
  <si>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</si>
  <si>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</si>
  <si>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</si>
  <si>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</si>
  <si>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</si>
  <si>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</si>
  <si>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</si>
  <si>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</si>
  <si>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</si>
  <si>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</si>
  <si>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</si>
  <si>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</si>
  <si>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</si>
  <si>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</si>
  <si>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</si>
  <si>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</si>
  <si>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Megnevezés</t>
  </si>
  <si>
    <t>Termékek és szolgáltatások adói</t>
  </si>
  <si>
    <t>B62</t>
  </si>
  <si>
    <t>Működési célú kölcsönök</t>
  </si>
  <si>
    <t>Felhalmozási célú kölcsönök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</si>
  <si>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</si>
  <si>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</si>
  <si>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</si>
  <si>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</si>
  <si>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</si>
  <si>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</si>
  <si>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</si>
  <si>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</si>
  <si>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</si>
  <si>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</si>
  <si>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</si>
  <si>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</si>
  <si>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</si>
  <si>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</si>
  <si>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</si>
  <si>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</si>
  <si>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</si>
  <si>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</si>
  <si>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</si>
  <si>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</si>
  <si>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</si>
  <si>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</si>
  <si>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</si>
  <si>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</si>
  <si>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</si>
  <si>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</si>
  <si>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Békés Megyei Ivóvízminőség-javító program</t>
  </si>
  <si>
    <t>Sorszám</t>
  </si>
  <si>
    <t>Települési adó - Földadó</t>
  </si>
  <si>
    <t>Települési adó - földadó</t>
  </si>
  <si>
    <t>Víziközmű Társulat - pénzeszközátadás, elszámolás (szennyvízberuházás)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</si>
  <si>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</si>
  <si>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</si>
  <si>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</si>
  <si>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</si>
  <si>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</si>
  <si>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</si>
  <si>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B405</t>
  </si>
  <si>
    <t>2017. évi eredeti ei.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</si>
  <si>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</si>
  <si>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</si>
  <si>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</si>
  <si>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</si>
  <si>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</si>
  <si>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</si>
  <si>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</si>
  <si>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</si>
  <si>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</si>
  <si>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</si>
  <si>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</si>
  <si>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</si>
  <si>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</si>
  <si>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</si>
  <si>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</si>
  <si>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</si>
  <si>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</si>
  <si>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</si>
  <si>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</si>
  <si>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</si>
  <si>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</si>
  <si>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</si>
  <si>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</si>
  <si>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</si>
  <si>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</si>
  <si>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</si>
  <si>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</si>
  <si>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</si>
  <si>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</si>
  <si>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</si>
  <si>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</si>
  <si>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</si>
  <si>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</si>
  <si>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</si>
  <si>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</si>
  <si>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</si>
  <si>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</si>
  <si>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Egyéb szolgáltatások nyújtása miatti bevételek</t>
  </si>
  <si>
    <t>Kiszámlázott szolg. ÁFA teljesítése</t>
  </si>
  <si>
    <t>Decemberi megelőlegezés</t>
  </si>
  <si>
    <t>Finanszírozási kiadások -decemberi megelőlegezés</t>
  </si>
  <si>
    <t>2020. évre</t>
  </si>
  <si>
    <t>Kondoros Város Önkormányzat 2018. évi költségvetése</t>
  </si>
  <si>
    <t>2018. évi eredeti ei.</t>
  </si>
  <si>
    <t>2018-2019-2020-2022. évi alakulását külön bemutató mérleg</t>
  </si>
  <si>
    <t>2021. évre</t>
  </si>
  <si>
    <t>K502</t>
  </si>
  <si>
    <t>Ebből: Egyéb elvonások, befizetések teljesítése</t>
  </si>
  <si>
    <t>2019.évi kötelező feladat tv.szerint</t>
  </si>
  <si>
    <t>2019.évi kötelező feladat önk.döntés értelmében</t>
  </si>
  <si>
    <t>2019.évi önként vállalt feladat</t>
  </si>
  <si>
    <t>B407</t>
  </si>
  <si>
    <t>Általános forgalmi adó visszatérítés</t>
  </si>
  <si>
    <t>Áht-n belüli megelőlegezések teljesítése</t>
  </si>
  <si>
    <t>Hiteltörlesztés</t>
  </si>
  <si>
    <t>létszám</t>
  </si>
  <si>
    <t>támog. összeg</t>
  </si>
  <si>
    <t>Támogatás összege</t>
  </si>
  <si>
    <t>Támogatás összege Ft-ban</t>
  </si>
  <si>
    <t>Helyi önkormányzatok általános támogatása</t>
  </si>
  <si>
    <t>I.1.a</t>
  </si>
  <si>
    <t>Önkormányzati hivatal működésének támogatása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</si>
  <si>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</si>
  <si>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</si>
  <si>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</si>
  <si>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</si>
  <si>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</si>
  <si>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</si>
  <si>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</si>
  <si>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</si>
  <si>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I.1.c</t>
  </si>
  <si>
    <t>Egyéb önkormányzati feladatok támogatása</t>
  </si>
  <si>
    <t>Egyéb önkormányzati feladatok támogatása - beszámítás után</t>
  </si>
  <si>
    <t>I.1.d</t>
  </si>
  <si>
    <t>Lakott külterülettel kapcsolatosa feladatok támogatása</t>
  </si>
  <si>
    <t>Lakott külterülettel kapcsolatosa feladatok támogatása - beszámítás után</t>
  </si>
  <si>
    <t>I.5.</t>
  </si>
  <si>
    <t>A 2017. évről áthúzódó bérkompenzáció</t>
  </si>
  <si>
    <t>I.6.</t>
  </si>
  <si>
    <t>Polgármesteri illetmény támogatása</t>
  </si>
  <si>
    <t>Köznevelési feladatok</t>
  </si>
  <si>
    <t>II.1.(1) 1</t>
  </si>
  <si>
    <t>Pedagógusok elismert létszáma</t>
  </si>
  <si>
    <t>II.1.(2) 1</t>
  </si>
  <si>
    <t>Pedagógus szakképzettséggel nem rendelkező, pedagógusok nevelő munkáját közvetlenül segítők száma a Köznev. tv. 2. melléklete szerint</t>
  </si>
  <si>
    <t>II.1.(3) 1</t>
  </si>
  <si>
    <t>Pedagógus szakképzettséggel rendelkező, pedagógusok nevelő munkáját közvetlenül segítők száma a Köznev. tv. 2 melléklete szerint</t>
  </si>
  <si>
    <t>II.1.(1) 2</t>
  </si>
  <si>
    <t>II.1(2) 2</t>
  </si>
  <si>
    <t>II.1(3) 2</t>
  </si>
  <si>
    <t>II.2.(1) 1</t>
  </si>
  <si>
    <t>Óvoda napi nyitva tartása eléri a 8 órát</t>
  </si>
  <si>
    <t>II.2(1) 2</t>
  </si>
  <si>
    <t xml:space="preserve">II.3. </t>
  </si>
  <si>
    <t xml:space="preserve">Társulás által fenntartott óvodába bejáró gyermekek utaztatásának támogatása </t>
  </si>
  <si>
    <t>II.4a (1)</t>
  </si>
  <si>
    <t>Alapfokú végzettségű ped II. kategóriába sorolt óvodapedagógusok kiegészítő támogatása, akik a minősítést 2018. január 1-jéig történő átsorolással szerezték meg.</t>
  </si>
  <si>
    <t>II.5. (1)</t>
  </si>
  <si>
    <t>Nemzetiségi pótlék Óvoda napi nyitvatartási ideje eléri a nyolc órát</t>
  </si>
  <si>
    <t>Szociális és gyermekjóléti felatatok támogatása</t>
  </si>
  <si>
    <t>III.2.</t>
  </si>
  <si>
    <t>Szociális feladatok egyéb támogatása</t>
  </si>
  <si>
    <t>III.5.a</t>
  </si>
  <si>
    <t>Gyermekétkeztetés bértámogatása</t>
  </si>
  <si>
    <t>III.5.b</t>
  </si>
  <si>
    <t>Gyermekétkeztetés üzemeltetési támog</t>
  </si>
  <si>
    <t>III.6</t>
  </si>
  <si>
    <t>Rászoruló gyerekek intézményen kívüli szünidei étkeztetésének támogatása</t>
  </si>
  <si>
    <t>III.7.a (1)</t>
  </si>
  <si>
    <t>Bölcsöde támogatása, a finanszírozás szempontjából elismert szakmai dolgozók bértámogatása, felsőfokú végzettségű kisgyermeknevelők</t>
  </si>
  <si>
    <t>III.7.a 82)</t>
  </si>
  <si>
    <t>Bölcsöde támogatása, a finanszírozás szempontjából elismert szakmai dolgozók bértámogatása, bölcsödei dajkák</t>
  </si>
  <si>
    <t>Bölcsöde támogatása, bölcsödei üzemeltetési támogatás</t>
  </si>
  <si>
    <t>Kulturális feladatok támogatása</t>
  </si>
  <si>
    <t>IV.1.d.</t>
  </si>
  <si>
    <t>Könyvtári, közművelődési feladatok</t>
  </si>
  <si>
    <t>IV.3.</t>
  </si>
  <si>
    <t>Kulturális illetménypótlék</t>
  </si>
  <si>
    <t>Mindösszesen:</t>
  </si>
  <si>
    <t xml:space="preserve">                           </t>
  </si>
  <si>
    <t>BEVÉTELEK</t>
  </si>
  <si>
    <t xml:space="preserve">Közétkeztetés fejlesztése Kondoroson - VP6-7.2.1-7.4.1.3-17. </t>
  </si>
  <si>
    <t>TOP-1.2.1-16-BS1-2017-00003 Turizmusfejlesztés projekt</t>
  </si>
  <si>
    <t>TOP-1.1.3-16-BS1-2017-00019 Helyi gazdaságfejlesztés Kondoroson projekt (Hűtőház)</t>
  </si>
  <si>
    <t>TOP-1.1.3-16-BS1-2017-00016 Helyi termékek modern színterének komplex kialakítása projekt (Piac)</t>
  </si>
  <si>
    <t>TOP-3.1.1-16-BS1-2017-00011 Kerékpárút fejlesztés</t>
  </si>
  <si>
    <t>KIADÁSOK</t>
  </si>
  <si>
    <t>Szlovák Önkormányzat támogatása</t>
  </si>
  <si>
    <t>Polgármesteri Keret</t>
  </si>
  <si>
    <t>Víziközmű fejlesztési alap</t>
  </si>
  <si>
    <t>Városi rendezési terv</t>
  </si>
  <si>
    <t>Települési térfigyelő rendszer kialakítása</t>
  </si>
  <si>
    <t>Egyéb elvonások, befizetések teljesítése</t>
  </si>
  <si>
    <t>Köznevelési Társulás támogatása</t>
  </si>
  <si>
    <t>K65</t>
  </si>
  <si>
    <t>Polgárvédelem támogatása</t>
  </si>
  <si>
    <t>Bursa Hungarica ösztöndíjpályázat</t>
  </si>
  <si>
    <t>Ellátási díjak</t>
  </si>
  <si>
    <t>Önkormányzat összesen:</t>
  </si>
  <si>
    <t>Egyéb működési támogatások</t>
  </si>
  <si>
    <t>2019. évi eredeti ei.</t>
  </si>
  <si>
    <t>Egyéb működési támogatás áh belülre</t>
  </si>
  <si>
    <t>Körösszögi Többcélú Társulás</t>
  </si>
  <si>
    <t>Egyéb működési támogatás áh kívülre</t>
  </si>
  <si>
    <t>Gyulai  Közüzemi KFT. működési hozzájárulás</t>
  </si>
  <si>
    <t>Kondorosi Településüzemeltető és Szolg.KFT.</t>
  </si>
  <si>
    <t>Orosháza és térsége ivóvízminőség-javító program működési hozzájárulás</t>
  </si>
  <si>
    <t>Civil pályázat - egyéb keret</t>
  </si>
  <si>
    <t>Civil pályázat - sport keret</t>
  </si>
  <si>
    <t>Polgárőrség támogatása</t>
  </si>
  <si>
    <t>Egyéb működési támogatás áh kívülre összesen</t>
  </si>
  <si>
    <t>Kézilabda Klub támogatása</t>
  </si>
  <si>
    <t>Fejlesztések és felújítások</t>
  </si>
  <si>
    <t>Közétkeztetés fejlesztése Kondoroson - VP6-7.2.1-7.4.1.3-17. ( 10-15 %-os önerő rész)</t>
  </si>
  <si>
    <t xml:space="preserve">TOP-3.2.1-16-BS1-2017-00049 Sportcsarnok felújítás </t>
  </si>
  <si>
    <t>Felújítások összesen</t>
  </si>
  <si>
    <t>Egyéb kisértékű tárgyieszköz beszerzés</t>
  </si>
  <si>
    <t>BERUHÁZÁSOK ÖSSZESEN</t>
  </si>
  <si>
    <t>FELHALMOZÁSI KIADÁS ÖSSZESEN:</t>
  </si>
  <si>
    <t>Általános- és céltartalék</t>
  </si>
  <si>
    <t>cél megnevezése</t>
  </si>
  <si>
    <t>1.</t>
  </si>
  <si>
    <t>Lakásépítési alapszámla</t>
  </si>
  <si>
    <t>2.</t>
  </si>
  <si>
    <t>Környezetvédelmi alap kiadásai</t>
  </si>
  <si>
    <t>3.</t>
  </si>
  <si>
    <t>4.</t>
  </si>
  <si>
    <t>Ö S S Z E S E N :</t>
  </si>
  <si>
    <t>Tartalékok mindösszesen:</t>
  </si>
  <si>
    <t>Egyéb működési támogatások áh belülről</t>
  </si>
  <si>
    <t>EFOP pályázat</t>
  </si>
  <si>
    <t>Könyvtár</t>
  </si>
  <si>
    <t>Kisértékű tárgyi eszköz beszerzése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</si>
  <si>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</si>
  <si>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</si>
  <si>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</si>
  <si>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</si>
  <si>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</si>
  <si>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</si>
  <si>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</si>
  <si>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</si>
  <si>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</si>
  <si>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</si>
  <si>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</si>
  <si>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6.</t>
  </si>
  <si>
    <t>Dérczy Ferenc Könyvtár és Közműv.I.</t>
  </si>
  <si>
    <t>2019. tervezett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</si>
  <si>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</si>
  <si>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</si>
  <si>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</si>
  <si>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</si>
  <si>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</si>
  <si>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</si>
  <si>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</si>
  <si>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</si>
  <si>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</si>
  <si>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</si>
  <si>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</si>
  <si>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</si>
  <si>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</si>
  <si>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</si>
  <si>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Dérczy Ferenc Könytár és Közművelődési Int.</t>
  </si>
  <si>
    <t>Támogatás összesen: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</si>
  <si>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</si>
  <si>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</si>
  <si>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</si>
  <si>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</si>
  <si>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</si>
  <si>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</si>
  <si>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</si>
  <si>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Összesen:</t>
  </si>
  <si>
    <t>Tehergépjárműre vonatkozó kedvezmény</t>
  </si>
  <si>
    <t>R.sz.</t>
  </si>
  <si>
    <t>Kondorosi Közös Önk.Hivatal</t>
  </si>
  <si>
    <t>Dérczy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</si>
  <si>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</si>
  <si>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</si>
  <si>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</si>
  <si>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</si>
  <si>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</si>
  <si>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</si>
  <si>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</si>
  <si>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áprl.</t>
  </si>
  <si>
    <t>okt.</t>
  </si>
  <si>
    <t>1. Támogatások államháztartáson belülről</t>
  </si>
  <si>
    <t>2. Közhatalmi bevételek</t>
  </si>
  <si>
    <t>3.Működési bevételek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</si>
  <si>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</si>
  <si>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</si>
  <si>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</si>
  <si>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</si>
  <si>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</si>
  <si>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</si>
  <si>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</si>
  <si>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</si>
  <si>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</si>
  <si>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</si>
  <si>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</si>
  <si>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</si>
  <si>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</si>
  <si>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>Hosszúlejáratú hitelfelvétel</t>
  </si>
  <si>
    <t xml:space="preserve">Több évre szóló kötelezettségvállalás </t>
  </si>
  <si>
    <t>KÖTELEZETTSÉGEK ÖSSZ: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</si>
  <si>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</si>
  <si>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</si>
  <si>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</si>
  <si>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</si>
  <si>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</si>
  <si>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</si>
  <si>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</si>
  <si>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</si>
  <si>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Hiteltörlesztés (út) tőketörlesztés</t>
  </si>
  <si>
    <r>
      <t xml:space="preserve">Hiteltörlesztés (út) ügyleti kamat, </t>
    </r>
    <r>
      <rPr>
        <b/>
        <sz val="10"/>
        <rFont val="Arial"/>
        <family val="2"/>
      </rPr>
      <t>3 havi BUBOR + évi 1,98 % kamatfelár a felhasznált hitel arányában</t>
    </r>
  </si>
  <si>
    <t>EFOP-1.5.3-16-2017-00097 pályázat</t>
  </si>
  <si>
    <t>HITELEK</t>
  </si>
  <si>
    <t>g.) Súlyos mozgáskorlátozott személyt rendszeresen szállító, vele egy háztartásban élő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</si>
  <si>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</si>
  <si>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</si>
  <si>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</si>
  <si>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</si>
  <si>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</si>
  <si>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</si>
  <si>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</si>
  <si>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</si>
  <si>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kezdés időpontja:</t>
  </si>
  <si>
    <t>Támogatói szerződés alapján:2018.02.01.</t>
  </si>
  <si>
    <t>befejezés időpontja:</t>
  </si>
  <si>
    <t>MEGJEGYZÉS: NYERTES PÁLYÁZAT</t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</si>
  <si>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</si>
  <si>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 xml:space="preserve">„KÖZÉTKEZTETÉS FEJLESZTÉSE KONDOROSON” </t>
  </si>
  <si>
    <t>VP6-7.2.1-7.4.1.3-17.</t>
  </si>
  <si>
    <t>pályázatban vállalt önerő</t>
  </si>
  <si>
    <t>Támogatói okirat alapján: 2018.01.01</t>
  </si>
  <si>
    <t>Tervezett időpon: 2019.05.31.</t>
  </si>
  <si>
    <t xml:space="preserve">„HELYI TERMÉKEK MODERN SZÍNTERÉNEK KOMPLEX KIALAKÍTÁSA KONDOROSON”
</t>
  </si>
  <si>
    <t xml:space="preserve">TOP-1.1.3-16-BS1-00016 </t>
  </si>
  <si>
    <t>nettó 179 129 229 Ft</t>
  </si>
  <si>
    <t xml:space="preserve"> Támogatói Szerződés alapján 2018.09.01. </t>
  </si>
  <si>
    <t xml:space="preserve">Támogatói Szerződés alapján 2020.10.30. </t>
  </si>
  <si>
    <t>"Külterületi közutak fejlesztése, erő- és munkagép beszerzése Kondoroson"</t>
  </si>
  <si>
    <t>VP-7.2.1-7.4.1-16</t>
  </si>
  <si>
    <t xml:space="preserve">14 767 417 Ft. </t>
  </si>
  <si>
    <t>bruttó 119 036 643 Ft</t>
  </si>
  <si>
    <t>Támogatói okirat alapján: 2017.09.01</t>
  </si>
  <si>
    <t>Támogatói okirat alapján: 2019.09.01</t>
  </si>
  <si>
    <t>„HELYI GAZDASÁGFEJLESZTÉS KONDOROSON”</t>
  </si>
  <si>
    <t xml:space="preserve">TOP-1.1.3-16-BS1-00019 </t>
  </si>
  <si>
    <t>nettó: 189 874 033 Ft</t>
  </si>
  <si>
    <t xml:space="preserve">Támogatói Szerződés alapján 2018.01.01. </t>
  </si>
  <si>
    <t xml:space="preserve">Támogatói Szerződés alapján 2020.12.31. </t>
  </si>
  <si>
    <t>„TURIZMUSFEJLESZTÉS BÉKÉSSZENTANDRÁS, KONDOROS ÉS CSABACSŰD TELEPÜLÉSEKEN”</t>
  </si>
  <si>
    <t xml:space="preserve">TOP-1.2.1-16-BS1-2017-00003 </t>
  </si>
  <si>
    <t>bruttó 365 233 765 Ft (Konzorciumi összes)</t>
  </si>
  <si>
    <t>„ZÖLD VÁROS KIALAKÍTÁSA KONDOROSON”</t>
  </si>
  <si>
    <t xml:space="preserve">TOP-2.1.2-16-BS1-2018-00018 </t>
  </si>
  <si>
    <t>„KERÉKPÁRÚT FEJLESZTÉSE KONDOROS, KARDOS, CSABACSŰD ÉS BÉKÉSSZENTANDRÁS TELEPÜLÉSEKEN”</t>
  </si>
  <si>
    <t xml:space="preserve">TOP-3.1.1-16-BS1-2017-00011 </t>
  </si>
  <si>
    <t>Felhalmozási kiadásokra</t>
  </si>
  <si>
    <t>KONDOROS VÁROS ÖNKORMÁNYZAT 2020. ÉVI KÖLTSÉGVETÉSE</t>
  </si>
  <si>
    <t>2020.évi kötelező feladat tv.szerint</t>
  </si>
  <si>
    <t>2020.évi kötelező feladat önk.döntés értelmében</t>
  </si>
  <si>
    <t>2020.évi önként vállalt feladat</t>
  </si>
  <si>
    <t>2020. évi eredeti ei.</t>
  </si>
  <si>
    <t>2020. tervezett</t>
  </si>
  <si>
    <t>Kondoros Város Önkormányzat 2020. évi költségvetése</t>
  </si>
  <si>
    <t>2020. ÉVI KÖZVETETT TÁMOGATÁSOK</t>
  </si>
  <si>
    <t xml:space="preserve">Kondoros 2020. évi állami támogatás </t>
  </si>
  <si>
    <t>2020. év Önkormányzat és intézményei finanszírozása</t>
  </si>
  <si>
    <t xml:space="preserve">KONDOROS VÁROS ÖNKORMÁNYZAT 2020. ÉVI ELŐIRÁNYZAT FELHASZNÁLÁSI ÜTEMTERVE </t>
  </si>
  <si>
    <t>2020. évi kiadások. Intézményenként, működési és felhalmozási kiadásonként</t>
  </si>
  <si>
    <t>2020. évi kiadások</t>
  </si>
  <si>
    <t>KONDOROS VÁROS ÖNKORMÁNYZAT 2020. ÉVI ÁLTALÁNOS TARTALÉKA</t>
  </si>
  <si>
    <t>Hivatal</t>
  </si>
  <si>
    <t>Egyéb tárgyi eszközök beszerzése</t>
  </si>
  <si>
    <t>B410</t>
  </si>
  <si>
    <t>Egyéb működési bevételek</t>
  </si>
  <si>
    <t>TOP-2.1.2-16-BS1-2018-00018 - Kondoros, a Zöld Város ÁFA</t>
  </si>
  <si>
    <t>Játszóterek felújítása</t>
  </si>
  <si>
    <t xml:space="preserve">TOP-2.1.2-16-BS1-2018-00018 - Kondoros, a Zöld Város </t>
  </si>
  <si>
    <t>Beléptető és riasztó rendszer kialakítása</t>
  </si>
  <si>
    <t>Informatikai eszközbeszerzés (laptop)</t>
  </si>
  <si>
    <t>MEGJEGYZÉS: NYERTES PÁLYÁZAT Várható befejezés 2021.01.31.</t>
  </si>
  <si>
    <t>ingatlanvásárlás 13 957 200 Ft, pótlólagos forrás önerőből 8 548 693 Ft</t>
  </si>
  <si>
    <t>"Belterületi Útfelújítás Kondoroson (Iskola utca, Tulipán utca + kátyúzások)"</t>
  </si>
  <si>
    <t xml:space="preserve">2019. évi központi költségvetésről szóló 2018. évi L.törvény 3.melléklet II.2. pont </t>
  </si>
  <si>
    <t>bruttó 11 250 000 Ft</t>
  </si>
  <si>
    <t>bruttó 3 750 000 Ft</t>
  </si>
  <si>
    <t>"A helyi identitás és kohézió erősítése Csorvás, Gerendás, Kétsoprony és Kondoros települések lakói számára"</t>
  </si>
  <si>
    <t>TOP-5.3.1-16-BS1-2017-00011</t>
  </si>
  <si>
    <t>bruttó 6 265 615 Ft</t>
  </si>
  <si>
    <t>bruttó 0 Ft</t>
  </si>
  <si>
    <t>Támogatási szerződés alapján: 2019.01.01.</t>
  </si>
  <si>
    <t>Támogatási szerződés alapján: 2022.08.31.</t>
  </si>
  <si>
    <t>MEGJEGYZÉS: -</t>
  </si>
  <si>
    <t>"Kondorosi bölcsőde férőhelynövelése”</t>
  </si>
  <si>
    <t>TOP-1.4.1-19-BS1-2019-00006</t>
  </si>
  <si>
    <t>bruttó 137 000 000 Ft</t>
  </si>
  <si>
    <t>Támogatást igénylő adatlap alapján: 2020.01.01.</t>
  </si>
  <si>
    <t>Támogatást igénylő adatlap alapján: 2021.12.31.</t>
  </si>
  <si>
    <t>MEGJEGYZÉS: benyújtott pályázat, elbírálás alatt.</t>
  </si>
  <si>
    <t>"Belvízrendezési program megvalósítása Kondoros városában"</t>
  </si>
  <si>
    <t>TOP-2.1.3-16-BS1-2019-0002</t>
  </si>
  <si>
    <t>bruttó 134 099 300 Ft</t>
  </si>
  <si>
    <t>Támogatást igénylő adatlap alapján: 2020.03.01.</t>
  </si>
  <si>
    <t>Támogatást igénylő adatlap alapján: 2021.08.31.</t>
  </si>
  <si>
    <t>Lízing során átvett gépjármű tőketörlesztése</t>
  </si>
  <si>
    <t>4. Felhalmozási célú átvett pénzeszközök, felhalmozási bevételek</t>
  </si>
  <si>
    <t>Ebből költségvetési szerv tehergépjárműve</t>
  </si>
  <si>
    <t>2019. évi ASP-s adatok alapján.</t>
  </si>
  <si>
    <t>2019. évi befizetési kötelezettség</t>
  </si>
  <si>
    <t>Rendőrségi épület felújítás</t>
  </si>
  <si>
    <t>Trianoni emlékmű</t>
  </si>
  <si>
    <t>2029. év</t>
  </si>
  <si>
    <t>I.1.a-I.1.f</t>
  </si>
  <si>
    <t>Önkormányzati hivatal működésének támogatása -beszámítás után</t>
  </si>
  <si>
    <t>I.1.ba-I.1.f</t>
  </si>
  <si>
    <t>Zöldterület-gazdálkodással kapcsolatos feladatok ellátásának támogatása -beszámítás után</t>
  </si>
  <si>
    <t>I.1.bb-I.1.f</t>
  </si>
  <si>
    <t>Közvilágítás fenntartásának támogatása beszámítás után</t>
  </si>
  <si>
    <t>I.1.bc-I.1.f</t>
  </si>
  <si>
    <t>Köztemető fenntartással kapcsolatos feladatok támogatása - beszámítás után</t>
  </si>
  <si>
    <t>I.1.bd-I.1.f</t>
  </si>
  <si>
    <t>Közutak fenntartásának támogatása beszámítás után</t>
  </si>
  <si>
    <t>I.1.f</t>
  </si>
  <si>
    <t xml:space="preserve">Beszámítás </t>
  </si>
  <si>
    <t>I.1-I.1.f</t>
  </si>
  <si>
    <t>A települési önkormányzatok támogatása beszámítás után</t>
  </si>
  <si>
    <t>nincs vállalt önerő</t>
  </si>
  <si>
    <t>bruttó 26 688.615 Ft</t>
  </si>
  <si>
    <t>2020. évre nincs vállalt önerő</t>
  </si>
  <si>
    <t>MEGJEGYZÉS: NYERTES PÁLYÁZAT, kivitelezés befejeződött, eszközök beszerzése megtörtént. Változásbejelntő van beadva, 2020. várható bevétel 8.000.000 a várható kiadás 480.000. Fejlesztési tartalék önerő visszapótlás 7.520.000</t>
  </si>
  <si>
    <t>MEGJEGYZÉS: NYERTES PÁLYÁZAT, Záró elszámolás beadva -  még 6.613.906.-Ft várható</t>
  </si>
  <si>
    <t>nettó: 25.498.239 Ft</t>
  </si>
  <si>
    <t>MEGJEGYZÉS: NYERTES PÁLYÁZAT, kivitelezési szerződés megkötve 2019.12.31.</t>
  </si>
  <si>
    <t xml:space="preserve">MEGJEGYZÉS: NYERTES PÁLYÁZAT, kivitelezési szerződések megkötve: 2019.10.28. </t>
  </si>
  <si>
    <t>nettó 259 679 650 Ft bruttó 299 728 521 Ft</t>
  </si>
  <si>
    <t xml:space="preserve">MEGJEGYZÉS: Nyertes pályázat, vegyes finanszírozású projekt, ingatlanvásárlás miatt önerő várható </t>
  </si>
  <si>
    <t>bruttó 500 000 000 Ft (Konzorciumi összes) bruttó 360 206 744 Ft (csak Kondoros)</t>
  </si>
  <si>
    <t xml:space="preserve">MEGJEGYZÉS: NYERTES PÁLYÁZAT, közbeszerzés indítása folyamatban </t>
  </si>
  <si>
    <t>MEGJEGYZÉS: a projekt megvalósult, átadásra került, további pénzügyi tevékenységet nem igényel.</t>
  </si>
  <si>
    <t>MEGJEGYZÉS: nyertes pályázat, 100% támogatással.</t>
  </si>
  <si>
    <t>Támogatói szerződés alapján:2021.05.01.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</si>
</sst>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 CE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 "/>
      <family val="0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32" borderId="10" xfId="0" applyFont="1" applyFill="1" applyBorder="1" applyAlignment="1">
      <alignment vertical="center"/>
    </xf>
    <xf numFmtId="49" fontId="11" fillId="32" borderId="10" xfId="0" applyNumberFormat="1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3" fontId="11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5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32" borderId="10" xfId="0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5" fontId="11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vertical="center" wrapText="1" shrinkToFit="1"/>
    </xf>
    <xf numFmtId="0" fontId="4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Continuous" vertical="center"/>
    </xf>
    <xf numFmtId="3" fontId="21" fillId="0" borderId="10" xfId="0" applyNumberFormat="1" applyFont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NumberFormat="1" applyFont="1" applyFill="1" applyBorder="1" applyAlignment="1" quotePrefix="1">
      <alignment horizontal="center" vertical="center"/>
    </xf>
    <xf numFmtId="190" fontId="22" fillId="34" borderId="10" xfId="40" applyNumberFormat="1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NumberFormat="1" applyFont="1" applyFill="1" applyBorder="1" applyAlignment="1" quotePrefix="1">
      <alignment horizontal="center" vertical="center"/>
    </xf>
    <xf numFmtId="190" fontId="23" fillId="34" borderId="10" xfId="40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 quotePrefix="1">
      <alignment horizontal="centerContinuous" vertical="center"/>
    </xf>
    <xf numFmtId="3" fontId="21" fillId="34" borderId="10" xfId="0" applyNumberFormat="1" applyFont="1" applyFill="1" applyBorder="1" applyAlignment="1">
      <alignment/>
    </xf>
    <xf numFmtId="3" fontId="21" fillId="34" borderId="10" xfId="40" applyNumberFormat="1" applyFont="1" applyFill="1" applyBorder="1" applyAlignment="1">
      <alignment/>
    </xf>
    <xf numFmtId="3" fontId="17" fillId="34" borderId="10" xfId="40" applyNumberFormat="1" applyFont="1" applyFill="1" applyBorder="1" applyAlignment="1">
      <alignment/>
    </xf>
    <xf numFmtId="179" fontId="17" fillId="34" borderId="10" xfId="40" applyNumberFormat="1" applyFont="1" applyFill="1" applyBorder="1" applyAlignment="1">
      <alignment horizontal="right"/>
    </xf>
    <xf numFmtId="179" fontId="23" fillId="34" borderId="10" xfId="40" applyNumberFormat="1" applyFont="1" applyFill="1" applyBorder="1" applyAlignment="1">
      <alignment/>
    </xf>
    <xf numFmtId="179" fontId="17" fillId="34" borderId="10" xfId="40" applyNumberFormat="1" applyFont="1" applyFill="1" applyBorder="1" applyAlignment="1">
      <alignment horizontal="center"/>
    </xf>
    <xf numFmtId="3" fontId="22" fillId="34" borderId="10" xfId="40" applyNumberFormat="1" applyFont="1" applyFill="1" applyBorder="1" applyAlignment="1">
      <alignment/>
    </xf>
    <xf numFmtId="179" fontId="22" fillId="34" borderId="10" xfId="4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 shrinkToFit="1"/>
    </xf>
    <xf numFmtId="3" fontId="1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vertical="center"/>
    </xf>
    <xf numFmtId="49" fontId="17" fillId="35" borderId="10" xfId="0" applyNumberFormat="1" applyFont="1" applyFill="1" applyBorder="1" applyAlignment="1">
      <alignment vertical="center"/>
    </xf>
    <xf numFmtId="0" fontId="21" fillId="35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49" fontId="21" fillId="35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wrapText="1"/>
    </xf>
    <xf numFmtId="3" fontId="4" fillId="36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/>
    </xf>
    <xf numFmtId="175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37" borderId="10" xfId="0" applyFill="1" applyBorder="1" applyAlignment="1">
      <alignment vertical="center"/>
    </xf>
    <xf numFmtId="175" fontId="0" fillId="37" borderId="10" xfId="0" applyNumberForma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3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1" fillId="32" borderId="10" xfId="0" applyFont="1" applyFill="1" applyBorder="1" applyAlignment="1">
      <alignment horizontal="centerContinuous" vertical="center" wrapText="1"/>
    </xf>
    <xf numFmtId="0" fontId="31" fillId="32" borderId="10" xfId="0" applyFont="1" applyFill="1" applyBorder="1" applyAlignment="1">
      <alignment horizontal="centerContinuous"/>
    </xf>
    <xf numFmtId="0" fontId="31" fillId="0" borderId="10" xfId="0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31" fillId="32" borderId="10" xfId="0" applyFont="1" applyFill="1" applyBorder="1" applyAlignment="1">
      <alignment vertical="center" wrapText="1"/>
    </xf>
    <xf numFmtId="3" fontId="31" fillId="32" borderId="10" xfId="0" applyNumberFormat="1" applyFont="1" applyFill="1" applyBorder="1" applyAlignment="1">
      <alignment vertical="center"/>
    </xf>
    <xf numFmtId="6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8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2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 wrapText="1"/>
    </xf>
    <xf numFmtId="3" fontId="28" fillId="32" borderId="10" xfId="0" applyNumberFormat="1" applyFont="1" applyFill="1" applyBorder="1" applyAlignment="1">
      <alignment horizontal="center" vertical="center"/>
    </xf>
    <xf numFmtId="179" fontId="0" fillId="0" borderId="10" xfId="40" applyNumberFormat="1" applyFont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wrapText="1"/>
    </xf>
    <xf numFmtId="0" fontId="33" fillId="0" borderId="0" xfId="0" applyFont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/>
    </xf>
    <xf numFmtId="0" fontId="21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18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36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6" fontId="4" fillId="0" borderId="0" xfId="0" applyNumberFormat="1" applyFont="1" applyAlignment="1">
      <alignment/>
    </xf>
    <xf numFmtId="3" fontId="0" fillId="0" borderId="10" xfId="58" applyNumberFormat="1" applyFont="1" applyBorder="1" applyAlignment="1">
      <alignment vertical="center"/>
      <protection/>
    </xf>
    <xf numFmtId="4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69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7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24" fillId="39" borderId="10" xfId="0" applyFont="1" applyFill="1" applyBorder="1" applyAlignment="1">
      <alignment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40" borderId="10" xfId="0" applyFont="1" applyFill="1" applyBorder="1" applyAlignment="1">
      <alignment/>
    </xf>
    <xf numFmtId="3" fontId="4" fillId="40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 vertical="center"/>
    </xf>
    <xf numFmtId="187" fontId="4" fillId="4" borderId="10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 horizontal="right" wrapText="1"/>
    </xf>
    <xf numFmtId="0" fontId="4" fillId="41" borderId="10" xfId="0" applyFont="1" applyFill="1" applyBorder="1" applyAlignment="1">
      <alignment vertical="center" wrapText="1"/>
    </xf>
    <xf numFmtId="176" fontId="69" fillId="0" borderId="10" xfId="0" applyNumberFormat="1" applyFont="1" applyBorder="1" applyAlignment="1">
      <alignment horizontal="right" wrapText="1"/>
    </xf>
    <xf numFmtId="187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 horizontal="right" wrapText="1"/>
    </xf>
    <xf numFmtId="0" fontId="4" fillId="42" borderId="10" xfId="0" applyFont="1" applyFill="1" applyBorder="1" applyAlignment="1">
      <alignment vertical="center" wrapText="1"/>
    </xf>
    <xf numFmtId="0" fontId="4" fillId="42" borderId="10" xfId="0" applyFont="1" applyFill="1" applyBorder="1" applyAlignment="1">
      <alignment/>
    </xf>
    <xf numFmtId="0" fontId="4" fillId="42" borderId="10" xfId="0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vertical="center" wrapText="1"/>
    </xf>
    <xf numFmtId="0" fontId="4" fillId="43" borderId="10" xfId="0" applyFont="1" applyFill="1" applyBorder="1" applyAlignment="1">
      <alignment horizontal="right" wrapText="1"/>
    </xf>
    <xf numFmtId="3" fontId="4" fillId="4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14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5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left"/>
    </xf>
    <xf numFmtId="0" fontId="25" fillId="32" borderId="11" xfId="0" applyFont="1" applyFill="1" applyBorder="1" applyAlignment="1">
      <alignment horizontal="center" wrapText="1"/>
    </xf>
    <xf numFmtId="0" fontId="25" fillId="32" borderId="15" xfId="0" applyFont="1" applyFill="1" applyBorder="1" applyAlignment="1">
      <alignment horizontal="center" wrapText="1"/>
    </xf>
    <xf numFmtId="0" fontId="25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3" fontId="28" fillId="0" borderId="11" xfId="0" applyNumberFormat="1" applyFont="1" applyBorder="1" applyAlignment="1">
      <alignment horizontal="center" wrapText="1"/>
    </xf>
    <xf numFmtId="3" fontId="28" fillId="0" borderId="15" xfId="0" applyNumberFormat="1" applyFont="1" applyBorder="1" applyAlignment="1">
      <alignment horizontal="center" wrapText="1"/>
    </xf>
    <xf numFmtId="3" fontId="28" fillId="0" borderId="12" xfId="0" applyNumberFormat="1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/>
    </xf>
    <xf numFmtId="0" fontId="31" fillId="0" borderId="18" xfId="0" applyFont="1" applyBorder="1" applyAlignment="1">
      <alignment wrapText="1"/>
    </xf>
    <xf numFmtId="6" fontId="4" fillId="0" borderId="11" xfId="0" applyNumberFormat="1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6" fontId="4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4" fillId="39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436376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view="pageLayout" workbookViewId="0" topLeftCell="A1">
      <selection activeCell="B8" sqref="B8"/>
    </sheetView>
  </sheetViews>
  <sheetFormatPr defaultColWidth="9.140625" defaultRowHeight="12.75"/>
  <cols>
    <col min="2" max="2" width="38.00390625" style="0" customWidth="1"/>
  </cols>
  <sheetData>
    <row r="1" spans="1:10" s="3" customFormat="1" ht="15.75">
      <c r="A1" s="330" t="s">
        <v>439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s="3" customFormat="1" ht="21.75" customHeight="1">
      <c r="A2" s="317" t="s">
        <v>308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s="3" customFormat="1" ht="12.75" customHeight="1">
      <c r="A3" s="338" t="s">
        <v>309</v>
      </c>
      <c r="B3" s="218" t="s">
        <v>310</v>
      </c>
      <c r="C3" s="335" t="s">
        <v>438</v>
      </c>
      <c r="D3" s="336"/>
      <c r="E3" s="336"/>
      <c r="F3" s="337"/>
      <c r="G3" s="335" t="s">
        <v>321</v>
      </c>
      <c r="H3" s="336"/>
      <c r="I3" s="336"/>
      <c r="J3" s="337"/>
    </row>
    <row r="4" spans="1:10" s="165" customFormat="1" ht="51.75" customHeight="1">
      <c r="A4" s="338"/>
      <c r="B4" s="339" t="s">
        <v>311</v>
      </c>
      <c r="C4" s="219" t="s">
        <v>312</v>
      </c>
      <c r="D4" s="219" t="s">
        <v>313</v>
      </c>
      <c r="E4" s="219" t="s">
        <v>314</v>
      </c>
      <c r="F4" s="220" t="s">
        <v>315</v>
      </c>
      <c r="G4" s="219" t="s">
        <v>312</v>
      </c>
      <c r="H4" s="219" t="s">
        <v>313</v>
      </c>
      <c r="I4" s="219" t="s">
        <v>314</v>
      </c>
      <c r="J4" s="220" t="s">
        <v>315</v>
      </c>
    </row>
    <row r="5" spans="1:10" ht="12.75">
      <c r="A5" s="338"/>
      <c r="B5" s="340"/>
      <c r="C5" s="221" t="s">
        <v>316</v>
      </c>
      <c r="D5" s="221" t="s">
        <v>316</v>
      </c>
      <c r="E5" s="221" t="s">
        <v>317</v>
      </c>
      <c r="F5" s="218" t="s">
        <v>317</v>
      </c>
      <c r="G5" s="221" t="s">
        <v>316</v>
      </c>
      <c r="H5" s="221" t="s">
        <v>316</v>
      </c>
      <c r="I5" s="221" t="s">
        <v>317</v>
      </c>
      <c r="J5" s="218" t="s">
        <v>317</v>
      </c>
    </row>
    <row r="6" spans="1:10" ht="12.75">
      <c r="A6" s="221" t="s">
        <v>296</v>
      </c>
      <c r="B6" s="222" t="s">
        <v>102</v>
      </c>
      <c r="C6" s="223">
        <v>4</v>
      </c>
      <c r="D6" s="223">
        <v>2</v>
      </c>
      <c r="E6" s="223">
        <v>0</v>
      </c>
      <c r="F6" s="46">
        <f>SUM(C6:E6)</f>
        <v>6</v>
      </c>
      <c r="G6" s="223">
        <v>4</v>
      </c>
      <c r="H6" s="223">
        <v>2</v>
      </c>
      <c r="I6" s="223">
        <v>0</v>
      </c>
      <c r="J6" s="46">
        <f>SUM(G6:I6)</f>
        <v>6</v>
      </c>
    </row>
    <row r="7" spans="1:10" ht="20.25" customHeight="1">
      <c r="A7" s="221" t="s">
        <v>298</v>
      </c>
      <c r="B7" s="222" t="s">
        <v>110</v>
      </c>
      <c r="C7" s="223">
        <v>29</v>
      </c>
      <c r="D7" s="223">
        <v>0</v>
      </c>
      <c r="E7" s="223"/>
      <c r="F7" s="46">
        <f>SUM(C7:E7)</f>
        <v>29</v>
      </c>
      <c r="G7" s="223">
        <v>29</v>
      </c>
      <c r="H7" s="223">
        <v>0</v>
      </c>
      <c r="I7" s="223"/>
      <c r="J7" s="46">
        <f>SUM(G7:I7)</f>
        <v>29</v>
      </c>
    </row>
    <row r="8" spans="1:10" ht="20.25" customHeight="1">
      <c r="A8" s="224" t="s">
        <v>300</v>
      </c>
      <c r="B8" s="222" t="s">
        <v>318</v>
      </c>
      <c r="C8" s="223">
        <v>65</v>
      </c>
      <c r="D8" s="223"/>
      <c r="E8" s="223"/>
      <c r="F8" s="46">
        <f>SUM(C8:E8)</f>
        <v>65</v>
      </c>
      <c r="G8" s="223">
        <v>77</v>
      </c>
      <c r="H8" s="223"/>
      <c r="I8" s="223"/>
      <c r="J8" s="46">
        <f>SUM(G8:I8)</f>
        <v>77</v>
      </c>
    </row>
    <row r="9" spans="1:10" ht="18.75" customHeight="1">
      <c r="A9" s="221" t="s">
        <v>319</v>
      </c>
      <c r="B9" s="222" t="s">
        <v>320</v>
      </c>
      <c r="C9" s="223">
        <v>3</v>
      </c>
      <c r="D9" s="225">
        <v>0</v>
      </c>
      <c r="E9" s="225">
        <v>0</v>
      </c>
      <c r="F9" s="46">
        <f>SUM(C9:E9)</f>
        <v>3</v>
      </c>
      <c r="G9" s="223">
        <v>3</v>
      </c>
      <c r="H9" s="225">
        <v>0</v>
      </c>
      <c r="I9" s="225">
        <v>0</v>
      </c>
      <c r="J9" s="46">
        <f>SUM(G9:I9)</f>
        <v>3</v>
      </c>
    </row>
    <row r="10" spans="1:10" s="3" customFormat="1" ht="22.5" customHeight="1">
      <c r="A10" s="334" t="s">
        <v>273</v>
      </c>
      <c r="B10" s="334"/>
      <c r="C10" s="46">
        <f>SUM(C6:C9)</f>
        <v>101</v>
      </c>
      <c r="D10" s="46">
        <f>SUM(D6:D9)</f>
        <v>2</v>
      </c>
      <c r="E10" s="46">
        <f>SUM(E6:E9)</f>
        <v>0</v>
      </c>
      <c r="F10" s="46">
        <f>SUM(C10:E10)</f>
        <v>103</v>
      </c>
      <c r="G10" s="46">
        <f>SUM(G6:G9)</f>
        <v>113</v>
      </c>
      <c r="H10" s="46">
        <f>SUM(H6:H9)</f>
        <v>2</v>
      </c>
      <c r="I10" s="46">
        <f>SUM(I6:I9)</f>
        <v>0</v>
      </c>
      <c r="J10" s="46">
        <f>SUM(G10:I10)</f>
        <v>115</v>
      </c>
    </row>
  </sheetData>
  <sheetProtection/>
  <mergeCells count="7">
    <mergeCell ref="A10:B10"/>
    <mergeCell ref="G3:J3"/>
    <mergeCell ref="A1:J1"/>
    <mergeCell ref="A2:J2"/>
    <mergeCell ref="A3:A5"/>
    <mergeCell ref="C3:F3"/>
    <mergeCell ref="B4:B5"/>
  </mergeCells>
  <printOptions/>
  <pageMargins left="0.7" right="0.7" top="0.75" bottom="0.75" header="0.3" footer="0.3"/>
  <pageSetup horizontalDpi="600" verticalDpi="600" orientation="landscape" paperSize="9" r:id="rId1"/>
  <headerFooter>
    <oddHeader>&amp;L6 melléklet a  2/2020. (II.21.)  Önk. rendelethez, fő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2"/>
  <sheetViews>
    <sheetView view="pageLayout" workbookViewId="0" topLeftCell="A1">
      <selection activeCell="D35" sqref="D35:G35"/>
    </sheetView>
  </sheetViews>
  <sheetFormatPr defaultColWidth="9.140625" defaultRowHeight="12.75"/>
  <cols>
    <col min="3" max="3" width="3.57421875" style="0" customWidth="1"/>
    <col min="4" max="4" width="13.7109375" style="0" customWidth="1"/>
    <col min="5" max="5" width="12.421875" style="0" customWidth="1"/>
    <col min="6" max="6" width="12.140625" style="0" customWidth="1"/>
    <col min="7" max="7" width="41.57421875" style="0" customWidth="1"/>
    <col min="8" max="8" width="11.421875" style="0" bestFit="1" customWidth="1"/>
    <col min="11" max="11" width="18.28125" style="0" customWidth="1"/>
  </cols>
  <sheetData>
    <row r="1" spans="1:11" ht="15.75" customHeight="1">
      <c r="A1" s="341" t="s">
        <v>391</v>
      </c>
      <c r="B1" s="341"/>
      <c r="C1" s="341"/>
      <c r="D1" s="341"/>
      <c r="E1" s="341"/>
      <c r="F1" s="341"/>
      <c r="G1" s="341"/>
      <c r="H1" s="36"/>
      <c r="I1" s="36"/>
      <c r="J1" s="36"/>
      <c r="K1" s="36"/>
    </row>
    <row r="2" spans="1:11" ht="12.75" customHeight="1">
      <c r="A2" s="342" t="s">
        <v>392</v>
      </c>
      <c r="B2" s="341"/>
      <c r="C2" s="341"/>
      <c r="D2" s="341"/>
      <c r="E2" s="341"/>
      <c r="F2" s="341"/>
      <c r="G2" s="341"/>
      <c r="H2" s="36"/>
      <c r="I2" s="36"/>
      <c r="J2" s="36"/>
      <c r="K2" s="36"/>
    </row>
    <row r="3" spans="1:11" ht="3.75" customHeight="1">
      <c r="A3" s="341"/>
      <c r="B3" s="341"/>
      <c r="C3" s="341"/>
      <c r="D3" s="341"/>
      <c r="E3" s="341"/>
      <c r="F3" s="341"/>
      <c r="G3" s="341"/>
      <c r="H3" s="36"/>
      <c r="I3" s="36"/>
      <c r="J3" s="36"/>
      <c r="K3" s="36"/>
    </row>
    <row r="4" spans="1:11" ht="12.75" hidden="1">
      <c r="A4" s="341"/>
      <c r="B4" s="341"/>
      <c r="C4" s="341"/>
      <c r="D4" s="341"/>
      <c r="E4" s="341"/>
      <c r="F4" s="341"/>
      <c r="G4" s="341"/>
      <c r="H4" s="36"/>
      <c r="I4" s="36"/>
      <c r="J4" s="36"/>
      <c r="K4" s="36"/>
    </row>
    <row r="5" spans="1:11" ht="12.75" hidden="1">
      <c r="A5" s="341"/>
      <c r="B5" s="341"/>
      <c r="C5" s="341"/>
      <c r="D5" s="341"/>
      <c r="E5" s="341"/>
      <c r="F5" s="341"/>
      <c r="G5" s="341"/>
      <c r="H5" s="36"/>
      <c r="I5" s="36"/>
      <c r="J5" s="36"/>
      <c r="K5" s="36"/>
    </row>
    <row r="6" spans="1:11" ht="12.75" hidden="1">
      <c r="A6" s="341"/>
      <c r="B6" s="341"/>
      <c r="C6" s="341"/>
      <c r="D6" s="341"/>
      <c r="E6" s="341"/>
      <c r="F6" s="341"/>
      <c r="G6" s="341"/>
      <c r="H6" s="36"/>
      <c r="I6" s="36"/>
      <c r="J6" s="36"/>
      <c r="K6" s="36"/>
    </row>
    <row r="7" spans="1:11" ht="12.75" hidden="1">
      <c r="A7" s="307"/>
      <c r="B7" s="307"/>
      <c r="C7" s="307"/>
      <c r="D7" s="307"/>
      <c r="E7" s="307"/>
      <c r="F7" s="307"/>
      <c r="G7" s="307"/>
      <c r="H7" s="36"/>
      <c r="I7" s="36"/>
      <c r="J7" s="36"/>
      <c r="K7" s="36"/>
    </row>
    <row r="8" spans="1:11" ht="12.75" customHeight="1">
      <c r="A8" s="343" t="s">
        <v>393</v>
      </c>
      <c r="B8" s="343"/>
      <c r="C8" s="343"/>
      <c r="D8" s="344" t="s">
        <v>394</v>
      </c>
      <c r="E8" s="345"/>
      <c r="F8" s="345"/>
      <c r="G8" s="346"/>
      <c r="H8" s="36"/>
      <c r="I8" s="36"/>
      <c r="J8" s="36"/>
      <c r="K8" s="36"/>
    </row>
    <row r="9" spans="1:11" ht="12.75" customHeight="1">
      <c r="A9" s="347" t="s">
        <v>395</v>
      </c>
      <c r="B9" s="347"/>
      <c r="C9" s="347"/>
      <c r="D9" s="348" t="s">
        <v>396</v>
      </c>
      <c r="E9" s="348"/>
      <c r="F9" s="348"/>
      <c r="G9" s="348"/>
      <c r="H9" s="36"/>
      <c r="I9" s="36"/>
      <c r="J9" s="36"/>
      <c r="K9" s="36"/>
    </row>
    <row r="10" spans="1:11" ht="12.75" customHeight="1">
      <c r="A10" s="355" t="s">
        <v>397</v>
      </c>
      <c r="B10" s="355"/>
      <c r="C10" s="355"/>
      <c r="D10" s="356" t="s">
        <v>398</v>
      </c>
      <c r="E10" s="357"/>
      <c r="F10" s="357"/>
      <c r="G10" s="358"/>
      <c r="H10" s="36"/>
      <c r="I10" s="36"/>
      <c r="J10" s="36"/>
      <c r="K10" s="36"/>
    </row>
    <row r="11" spans="1:11" ht="12.75" customHeight="1">
      <c r="A11" s="349" t="s">
        <v>406</v>
      </c>
      <c r="B11" s="350"/>
      <c r="C11" s="351"/>
      <c r="D11" s="359" t="s">
        <v>502</v>
      </c>
      <c r="E11" s="360"/>
      <c r="F11" s="360"/>
      <c r="G11" s="361"/>
      <c r="H11" s="36"/>
      <c r="I11" s="36"/>
      <c r="J11" s="36"/>
      <c r="K11" s="36"/>
    </row>
    <row r="12" spans="1:11" ht="12.75" customHeight="1">
      <c r="A12" s="349" t="s">
        <v>399</v>
      </c>
      <c r="B12" s="350"/>
      <c r="C12" s="351"/>
      <c r="D12" s="352" t="s">
        <v>400</v>
      </c>
      <c r="E12" s="353"/>
      <c r="F12" s="353"/>
      <c r="G12" s="354"/>
      <c r="H12" s="36"/>
      <c r="I12" s="36"/>
      <c r="J12" s="36"/>
      <c r="K12" s="36"/>
    </row>
    <row r="13" spans="1:11" ht="12.75">
      <c r="A13" s="349" t="s">
        <v>401</v>
      </c>
      <c r="B13" s="350"/>
      <c r="C13" s="351"/>
      <c r="D13" s="352" t="s">
        <v>516</v>
      </c>
      <c r="E13" s="353"/>
      <c r="F13" s="353"/>
      <c r="G13" s="354"/>
      <c r="H13" s="36"/>
      <c r="I13" s="36"/>
      <c r="J13" s="36"/>
      <c r="K13" s="36"/>
    </row>
    <row r="14" spans="1:11" ht="12.75">
      <c r="A14" s="347" t="s">
        <v>456</v>
      </c>
      <c r="B14" s="355"/>
      <c r="C14" s="355"/>
      <c r="D14" s="355"/>
      <c r="E14" s="355"/>
      <c r="F14" s="355"/>
      <c r="G14" s="355"/>
      <c r="H14" s="36"/>
      <c r="I14" s="36"/>
      <c r="J14" s="36"/>
      <c r="K14" s="36"/>
    </row>
    <row r="15" spans="1:11" ht="1.5" customHeight="1">
      <c r="A15" s="368"/>
      <c r="B15" s="369"/>
      <c r="C15" s="369"/>
      <c r="D15" s="369"/>
      <c r="E15" s="369"/>
      <c r="F15" s="369"/>
      <c r="G15" s="370"/>
      <c r="H15" s="36"/>
      <c r="I15" s="36"/>
      <c r="J15" s="36"/>
      <c r="K15" s="36"/>
    </row>
    <row r="16" spans="1:11" ht="12.75" hidden="1">
      <c r="A16" s="371"/>
      <c r="B16" s="372"/>
      <c r="C16" s="372"/>
      <c r="D16" s="372"/>
      <c r="E16" s="372"/>
      <c r="F16" s="372"/>
      <c r="G16" s="373"/>
      <c r="H16" s="36"/>
      <c r="I16" s="36"/>
      <c r="J16" s="36"/>
      <c r="K16" s="36"/>
    </row>
    <row r="17" spans="1:11" ht="12.75" customHeight="1" hidden="1">
      <c r="A17" s="371"/>
      <c r="B17" s="372"/>
      <c r="C17" s="372"/>
      <c r="D17" s="372"/>
      <c r="E17" s="372"/>
      <c r="F17" s="372"/>
      <c r="G17" s="373"/>
      <c r="H17" s="36"/>
      <c r="I17" s="36"/>
      <c r="J17" s="36"/>
      <c r="K17" s="36"/>
    </row>
    <row r="18" spans="1:11" ht="12.75" customHeight="1" hidden="1">
      <c r="A18" s="371"/>
      <c r="B18" s="372"/>
      <c r="C18" s="372"/>
      <c r="D18" s="372"/>
      <c r="E18" s="372"/>
      <c r="F18" s="372"/>
      <c r="G18" s="373"/>
      <c r="H18" s="36"/>
      <c r="I18" s="36"/>
      <c r="J18" s="36"/>
      <c r="K18" s="36"/>
    </row>
    <row r="19" spans="1:11" ht="12.75" customHeight="1" hidden="1">
      <c r="A19" s="371"/>
      <c r="B19" s="372"/>
      <c r="C19" s="372"/>
      <c r="D19" s="372"/>
      <c r="E19" s="372"/>
      <c r="F19" s="372"/>
      <c r="G19" s="373"/>
      <c r="H19" s="36"/>
      <c r="I19" s="36"/>
      <c r="J19" s="36"/>
      <c r="K19" s="36"/>
    </row>
    <row r="20" spans="1:11" ht="12.75" hidden="1">
      <c r="A20" s="371"/>
      <c r="B20" s="372"/>
      <c r="C20" s="372"/>
      <c r="D20" s="372"/>
      <c r="E20" s="372"/>
      <c r="F20" s="372"/>
      <c r="G20" s="373"/>
      <c r="H20" s="36"/>
      <c r="I20" s="36"/>
      <c r="J20" s="36"/>
      <c r="K20" s="36"/>
    </row>
    <row r="21" spans="1:11" ht="12.75" hidden="1">
      <c r="A21" s="371"/>
      <c r="B21" s="372"/>
      <c r="C21" s="372"/>
      <c r="D21" s="372"/>
      <c r="E21" s="372"/>
      <c r="F21" s="372"/>
      <c r="G21" s="373"/>
      <c r="H21" s="36"/>
      <c r="I21" s="36"/>
      <c r="J21" s="36"/>
      <c r="K21" s="36"/>
    </row>
    <row r="22" spans="1:11" ht="15" hidden="1">
      <c r="A22" s="371"/>
      <c r="B22" s="372"/>
      <c r="C22" s="372"/>
      <c r="D22" s="372"/>
      <c r="E22" s="372"/>
      <c r="F22" s="372"/>
      <c r="G22" s="373"/>
      <c r="H22" s="36"/>
      <c r="I22" s="36"/>
      <c r="J22" s="36"/>
      <c r="K22" s="257"/>
    </row>
    <row r="23" spans="1:11" ht="15" hidden="1">
      <c r="A23" s="371"/>
      <c r="B23" s="372"/>
      <c r="C23" s="372"/>
      <c r="D23" s="372"/>
      <c r="E23" s="372"/>
      <c r="F23" s="372"/>
      <c r="G23" s="373"/>
      <c r="H23" s="36"/>
      <c r="I23" s="36"/>
      <c r="J23" s="36"/>
      <c r="K23" s="257"/>
    </row>
    <row r="24" spans="1:11" ht="15" hidden="1">
      <c r="A24" s="371"/>
      <c r="B24" s="372"/>
      <c r="C24" s="372"/>
      <c r="D24" s="372"/>
      <c r="E24" s="372"/>
      <c r="F24" s="372"/>
      <c r="G24" s="373"/>
      <c r="H24" s="36"/>
      <c r="I24" s="36"/>
      <c r="J24" s="36"/>
      <c r="K24" s="257"/>
    </row>
    <row r="25" spans="1:11" ht="12.75" hidden="1">
      <c r="A25" s="371"/>
      <c r="B25" s="372"/>
      <c r="C25" s="372"/>
      <c r="D25" s="372"/>
      <c r="E25" s="372"/>
      <c r="F25" s="372"/>
      <c r="G25" s="373"/>
      <c r="H25" s="36"/>
      <c r="I25" s="36"/>
      <c r="J25" s="36"/>
      <c r="K25" s="36"/>
    </row>
    <row r="26" spans="1:11" ht="12.75" hidden="1">
      <c r="A26" s="371"/>
      <c r="B26" s="372"/>
      <c r="C26" s="372"/>
      <c r="D26" s="372"/>
      <c r="E26" s="372"/>
      <c r="F26" s="372"/>
      <c r="G26" s="373"/>
      <c r="H26" s="36"/>
      <c r="I26" s="36"/>
      <c r="J26" s="36"/>
      <c r="K26" s="36"/>
    </row>
    <row r="27" spans="1:11" ht="12.75" hidden="1">
      <c r="A27" s="371"/>
      <c r="B27" s="372"/>
      <c r="C27" s="372"/>
      <c r="D27" s="372"/>
      <c r="E27" s="372"/>
      <c r="F27" s="372"/>
      <c r="G27" s="373"/>
      <c r="H27" s="36"/>
      <c r="I27" s="36"/>
      <c r="J27" s="36"/>
      <c r="K27" s="36"/>
    </row>
    <row r="28" spans="1:11" ht="12.75" hidden="1">
      <c r="A28" s="371"/>
      <c r="B28" s="372"/>
      <c r="C28" s="372"/>
      <c r="D28" s="372"/>
      <c r="E28" s="372"/>
      <c r="F28" s="372"/>
      <c r="G28" s="373"/>
      <c r="H28" s="36"/>
      <c r="I28" s="36"/>
      <c r="J28" s="36"/>
      <c r="K28" s="36"/>
    </row>
    <row r="29" spans="1:11" ht="12.75" hidden="1">
      <c r="A29" s="371"/>
      <c r="B29" s="372"/>
      <c r="C29" s="372"/>
      <c r="D29" s="372"/>
      <c r="E29" s="372"/>
      <c r="F29" s="372"/>
      <c r="G29" s="373"/>
      <c r="H29" s="36"/>
      <c r="I29" s="36"/>
      <c r="J29" s="36"/>
      <c r="K29" s="36"/>
    </row>
    <row r="30" spans="1:11" ht="12.75" hidden="1">
      <c r="A30" s="374"/>
      <c r="B30" s="375"/>
      <c r="C30" s="375"/>
      <c r="D30" s="375"/>
      <c r="E30" s="375"/>
      <c r="F30" s="375"/>
      <c r="G30" s="376"/>
      <c r="H30" s="265"/>
      <c r="I30" s="36"/>
      <c r="J30" s="36"/>
      <c r="K30" s="36"/>
    </row>
    <row r="31" spans="1:11" ht="22.5" customHeight="1">
      <c r="A31" s="363"/>
      <c r="B31" s="363"/>
      <c r="C31" s="363"/>
      <c r="D31" s="363"/>
      <c r="E31" s="363"/>
      <c r="F31" s="363"/>
      <c r="G31" s="363"/>
      <c r="H31" s="36"/>
      <c r="I31" s="36"/>
      <c r="J31" s="36"/>
      <c r="K31" s="36"/>
    </row>
    <row r="32" spans="1:11" ht="12.75" customHeight="1" hidden="1">
      <c r="A32" s="256"/>
      <c r="B32" s="266"/>
      <c r="C32" s="266"/>
      <c r="D32" s="266"/>
      <c r="E32" s="266"/>
      <c r="F32" s="266"/>
      <c r="G32" s="266"/>
      <c r="H32" s="36"/>
      <c r="I32" s="36"/>
      <c r="J32" s="36"/>
      <c r="K32" s="36"/>
    </row>
    <row r="33" spans="1:1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2.75">
      <c r="A34" s="343" t="s">
        <v>393</v>
      </c>
      <c r="B34" s="343"/>
      <c r="C34" s="343"/>
      <c r="D34" s="365" t="s">
        <v>404</v>
      </c>
      <c r="E34" s="366"/>
      <c r="F34" s="366"/>
      <c r="G34" s="367"/>
      <c r="H34" s="36"/>
      <c r="I34" s="36"/>
      <c r="J34" s="36"/>
      <c r="K34" s="36"/>
    </row>
    <row r="35" spans="1:11" ht="12.75">
      <c r="A35" s="347" t="s">
        <v>395</v>
      </c>
      <c r="B35" s="347"/>
      <c r="C35" s="347"/>
      <c r="D35" s="348" t="s">
        <v>405</v>
      </c>
      <c r="E35" s="348"/>
      <c r="F35" s="348"/>
      <c r="G35" s="348"/>
      <c r="H35" s="36"/>
      <c r="I35" s="36"/>
      <c r="J35" s="36"/>
      <c r="K35" s="36"/>
    </row>
    <row r="36" spans="1:11" ht="12.75">
      <c r="A36" s="355" t="s">
        <v>397</v>
      </c>
      <c r="B36" s="355"/>
      <c r="C36" s="355"/>
      <c r="D36" s="364" t="s">
        <v>503</v>
      </c>
      <c r="E36" s="336"/>
      <c r="F36" s="336"/>
      <c r="G36" s="337"/>
      <c r="H36" s="36"/>
      <c r="I36" s="36"/>
      <c r="J36" s="36"/>
      <c r="K36" s="36"/>
    </row>
    <row r="37" spans="1:11" ht="12.75">
      <c r="A37" s="349" t="s">
        <v>406</v>
      </c>
      <c r="B37" s="350"/>
      <c r="C37" s="351"/>
      <c r="D37" s="364" t="s">
        <v>504</v>
      </c>
      <c r="E37" s="336"/>
      <c r="F37" s="336"/>
      <c r="G37" s="337"/>
      <c r="H37" s="36"/>
      <c r="I37" s="36"/>
      <c r="J37" s="36"/>
      <c r="K37" s="36"/>
    </row>
    <row r="38" spans="1:11" ht="12.75">
      <c r="A38" s="349" t="s">
        <v>399</v>
      </c>
      <c r="B38" s="350"/>
      <c r="C38" s="351"/>
      <c r="D38" s="352" t="s">
        <v>407</v>
      </c>
      <c r="E38" s="353"/>
      <c r="F38" s="353"/>
      <c r="G38" s="354"/>
      <c r="H38" s="36"/>
      <c r="I38" s="36"/>
      <c r="J38" s="36"/>
      <c r="K38" s="36"/>
    </row>
    <row r="39" spans="1:11" ht="12.75">
      <c r="A39" s="349" t="s">
        <v>401</v>
      </c>
      <c r="B39" s="350"/>
      <c r="C39" s="351"/>
      <c r="D39" s="352" t="s">
        <v>408</v>
      </c>
      <c r="E39" s="353"/>
      <c r="F39" s="353"/>
      <c r="G39" s="354"/>
      <c r="H39" s="36"/>
      <c r="I39" s="36"/>
      <c r="J39" s="36"/>
      <c r="K39" s="36"/>
    </row>
    <row r="40" spans="1:11" ht="45" customHeight="1">
      <c r="A40" s="390" t="s">
        <v>505</v>
      </c>
      <c r="B40" s="390"/>
      <c r="C40" s="390"/>
      <c r="D40" s="390"/>
      <c r="E40" s="390"/>
      <c r="F40" s="390"/>
      <c r="G40" s="390"/>
      <c r="H40" s="36"/>
      <c r="I40" s="36"/>
      <c r="J40" s="36"/>
      <c r="K40" s="36"/>
    </row>
    <row r="41" spans="1:11" ht="3" customHeight="1">
      <c r="A41" s="368"/>
      <c r="B41" s="369"/>
      <c r="C41" s="369"/>
      <c r="D41" s="369"/>
      <c r="E41" s="369"/>
      <c r="F41" s="369"/>
      <c r="G41" s="370"/>
      <c r="H41" s="36"/>
      <c r="I41" s="36"/>
      <c r="J41" s="36"/>
      <c r="K41" s="36"/>
    </row>
    <row r="42" spans="1:13" ht="15" hidden="1">
      <c r="A42" s="371"/>
      <c r="B42" s="372"/>
      <c r="C42" s="372"/>
      <c r="D42" s="372"/>
      <c r="E42" s="372"/>
      <c r="F42" s="372"/>
      <c r="G42" s="373"/>
      <c r="H42" s="36"/>
      <c r="I42" s="36"/>
      <c r="J42" s="36"/>
      <c r="K42" s="36"/>
      <c r="M42" s="257"/>
    </row>
    <row r="43" spans="1:11" ht="12.75" hidden="1">
      <c r="A43" s="371"/>
      <c r="B43" s="372"/>
      <c r="C43" s="372"/>
      <c r="D43" s="372"/>
      <c r="E43" s="372"/>
      <c r="F43" s="372"/>
      <c r="G43" s="373"/>
      <c r="H43" s="36"/>
      <c r="I43" s="36"/>
      <c r="J43" s="36"/>
      <c r="K43" s="36"/>
    </row>
    <row r="44" spans="1:11" ht="12.75" hidden="1">
      <c r="A44" s="371"/>
      <c r="B44" s="372"/>
      <c r="C44" s="372"/>
      <c r="D44" s="372"/>
      <c r="E44" s="372"/>
      <c r="F44" s="372"/>
      <c r="G44" s="373"/>
      <c r="H44" s="36"/>
      <c r="I44" s="36"/>
      <c r="J44" s="36"/>
      <c r="K44" s="36"/>
    </row>
    <row r="45" spans="1:11" ht="12.75" customHeight="1" hidden="1">
      <c r="A45" s="371"/>
      <c r="B45" s="372"/>
      <c r="C45" s="372"/>
      <c r="D45" s="372"/>
      <c r="E45" s="372"/>
      <c r="F45" s="372"/>
      <c r="G45" s="373"/>
      <c r="H45" s="36"/>
      <c r="I45" s="36"/>
      <c r="J45" s="36"/>
      <c r="K45" s="36"/>
    </row>
    <row r="46" spans="1:11" ht="12.75" hidden="1">
      <c r="A46" s="371"/>
      <c r="B46" s="372"/>
      <c r="C46" s="372"/>
      <c r="D46" s="372"/>
      <c r="E46" s="372"/>
      <c r="F46" s="372"/>
      <c r="G46" s="373"/>
      <c r="H46" s="36"/>
      <c r="I46" s="36"/>
      <c r="J46" s="36"/>
      <c r="K46" s="36"/>
    </row>
    <row r="47" spans="1:11" ht="12.75" hidden="1">
      <c r="A47" s="371"/>
      <c r="B47" s="372"/>
      <c r="C47" s="372"/>
      <c r="D47" s="372"/>
      <c r="E47" s="372"/>
      <c r="F47" s="372"/>
      <c r="G47" s="373"/>
      <c r="H47" s="36"/>
      <c r="I47" s="36"/>
      <c r="J47" s="36"/>
      <c r="K47" s="36"/>
    </row>
    <row r="48" spans="1:11" ht="12.75" hidden="1">
      <c r="A48" s="371"/>
      <c r="B48" s="372"/>
      <c r="C48" s="372"/>
      <c r="D48" s="372"/>
      <c r="E48" s="372"/>
      <c r="F48" s="372"/>
      <c r="G48" s="373"/>
      <c r="H48" s="36"/>
      <c r="I48" s="36"/>
      <c r="J48" s="36"/>
      <c r="K48" s="36"/>
    </row>
    <row r="49" spans="1:11" ht="12.75" hidden="1">
      <c r="A49" s="371"/>
      <c r="B49" s="372"/>
      <c r="C49" s="372"/>
      <c r="D49" s="372"/>
      <c r="E49" s="372"/>
      <c r="F49" s="372"/>
      <c r="G49" s="373"/>
      <c r="H49" s="36"/>
      <c r="I49" s="36"/>
      <c r="J49" s="36"/>
      <c r="K49" s="36"/>
    </row>
    <row r="50" spans="1:11" ht="12.75" hidden="1">
      <c r="A50" s="371"/>
      <c r="B50" s="372"/>
      <c r="C50" s="372"/>
      <c r="D50" s="372"/>
      <c r="E50" s="372"/>
      <c r="F50" s="372"/>
      <c r="G50" s="373"/>
      <c r="H50" s="36"/>
      <c r="I50" s="36"/>
      <c r="J50" s="36"/>
      <c r="K50" s="36"/>
    </row>
    <row r="51" spans="1:11" ht="12.75" hidden="1">
      <c r="A51" s="371"/>
      <c r="B51" s="372"/>
      <c r="C51" s="372"/>
      <c r="D51" s="372"/>
      <c r="E51" s="372"/>
      <c r="F51" s="372"/>
      <c r="G51" s="373"/>
      <c r="H51" s="36"/>
      <c r="I51" s="36"/>
      <c r="J51" s="36"/>
      <c r="K51" s="36"/>
    </row>
    <row r="52" spans="1:11" ht="12.75" hidden="1">
      <c r="A52" s="371"/>
      <c r="B52" s="372"/>
      <c r="C52" s="372"/>
      <c r="D52" s="372"/>
      <c r="E52" s="372"/>
      <c r="F52" s="372"/>
      <c r="G52" s="373"/>
      <c r="H52" s="36"/>
      <c r="I52" s="36"/>
      <c r="J52" s="36"/>
      <c r="K52" s="36"/>
    </row>
    <row r="53" spans="1:11" ht="12.75" hidden="1">
      <c r="A53" s="371"/>
      <c r="B53" s="372"/>
      <c r="C53" s="372"/>
      <c r="D53" s="372"/>
      <c r="E53" s="372"/>
      <c r="F53" s="372"/>
      <c r="G53" s="373"/>
      <c r="H53" s="36"/>
      <c r="I53" s="36"/>
      <c r="J53" s="36"/>
      <c r="K53" s="36"/>
    </row>
    <row r="54" spans="1:11" ht="12.75" hidden="1">
      <c r="A54" s="371"/>
      <c r="B54" s="372"/>
      <c r="C54" s="372"/>
      <c r="D54" s="372"/>
      <c r="E54" s="372"/>
      <c r="F54" s="372"/>
      <c r="G54" s="373"/>
      <c r="H54" s="36"/>
      <c r="I54" s="36"/>
      <c r="J54" s="36"/>
      <c r="K54" s="36"/>
    </row>
    <row r="55" spans="1:11" ht="12.75" hidden="1">
      <c r="A55" s="371"/>
      <c r="B55" s="372"/>
      <c r="C55" s="372"/>
      <c r="D55" s="372"/>
      <c r="E55" s="372"/>
      <c r="F55" s="372"/>
      <c r="G55" s="373"/>
      <c r="H55" s="36"/>
      <c r="I55" s="36"/>
      <c r="J55" s="36"/>
      <c r="K55" s="36"/>
    </row>
    <row r="56" spans="1:11" ht="12.75" hidden="1">
      <c r="A56" s="374"/>
      <c r="B56" s="375"/>
      <c r="C56" s="375"/>
      <c r="D56" s="375"/>
      <c r="E56" s="375"/>
      <c r="F56" s="375"/>
      <c r="G56" s="376"/>
      <c r="H56" s="36"/>
      <c r="I56" s="36"/>
      <c r="J56" s="36"/>
      <c r="K56" s="36"/>
    </row>
    <row r="57" spans="1:11" ht="12.75" customHeight="1" hidden="1">
      <c r="A57" s="363"/>
      <c r="B57" s="363"/>
      <c r="C57" s="363"/>
      <c r="D57" s="363"/>
      <c r="E57" s="363"/>
      <c r="F57" s="363"/>
      <c r="G57" s="363"/>
      <c r="H57" s="36"/>
      <c r="I57" s="36"/>
      <c r="J57" s="36"/>
      <c r="K57" s="36"/>
    </row>
    <row r="58" spans="1:11" ht="12.75" hidden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75" customHeight="1">
      <c r="A60" s="343" t="s">
        <v>393</v>
      </c>
      <c r="B60" s="343"/>
      <c r="C60" s="343"/>
      <c r="D60" s="344" t="s">
        <v>409</v>
      </c>
      <c r="E60" s="345"/>
      <c r="F60" s="345"/>
      <c r="G60" s="346"/>
      <c r="H60" s="36"/>
      <c r="I60" s="36"/>
      <c r="J60" s="36"/>
      <c r="K60" s="36"/>
    </row>
    <row r="61" spans="1:11" ht="12.75">
      <c r="A61" s="347" t="s">
        <v>395</v>
      </c>
      <c r="B61" s="347"/>
      <c r="C61" s="347"/>
      <c r="D61" s="348" t="s">
        <v>410</v>
      </c>
      <c r="E61" s="348"/>
      <c r="F61" s="348"/>
      <c r="G61" s="348"/>
      <c r="H61" s="36"/>
      <c r="I61" s="36"/>
      <c r="J61" s="36"/>
      <c r="K61" s="36"/>
    </row>
    <row r="62" spans="1:11" ht="12.75">
      <c r="A62" s="355" t="s">
        <v>397</v>
      </c>
      <c r="B62" s="355"/>
      <c r="C62" s="355"/>
      <c r="D62" s="335" t="s">
        <v>411</v>
      </c>
      <c r="E62" s="336"/>
      <c r="F62" s="336"/>
      <c r="G62" s="337"/>
      <c r="H62" s="36"/>
      <c r="I62" s="36"/>
      <c r="J62" s="36"/>
      <c r="K62" s="36"/>
    </row>
    <row r="63" spans="1:11" ht="12.75">
      <c r="A63" s="349" t="s">
        <v>406</v>
      </c>
      <c r="B63" s="350"/>
      <c r="C63" s="351"/>
      <c r="D63" s="362" t="s">
        <v>457</v>
      </c>
      <c r="E63" s="336"/>
      <c r="F63" s="336"/>
      <c r="G63" s="337"/>
      <c r="H63" s="36"/>
      <c r="I63" s="36"/>
      <c r="J63" s="36"/>
      <c r="K63" s="36"/>
    </row>
    <row r="64" spans="1:11" ht="12.75">
      <c r="A64" s="349" t="s">
        <v>399</v>
      </c>
      <c r="B64" s="350"/>
      <c r="C64" s="351"/>
      <c r="D64" s="352" t="s">
        <v>412</v>
      </c>
      <c r="E64" s="353"/>
      <c r="F64" s="353"/>
      <c r="G64" s="354"/>
      <c r="H64" s="36"/>
      <c r="I64" s="36"/>
      <c r="J64" s="36"/>
      <c r="K64" s="36"/>
    </row>
    <row r="65" spans="1:11" ht="15.75" customHeight="1">
      <c r="A65" s="349" t="s">
        <v>401</v>
      </c>
      <c r="B65" s="350"/>
      <c r="C65" s="351"/>
      <c r="D65" s="352" t="s">
        <v>413</v>
      </c>
      <c r="E65" s="353"/>
      <c r="F65" s="353"/>
      <c r="G65" s="354"/>
      <c r="H65" s="36"/>
      <c r="I65" s="36"/>
      <c r="J65" s="36"/>
      <c r="K65" s="36"/>
    </row>
    <row r="66" spans="1:11" ht="18" customHeight="1">
      <c r="A66" s="347" t="s">
        <v>402</v>
      </c>
      <c r="B66" s="355"/>
      <c r="C66" s="355"/>
      <c r="D66" s="355"/>
      <c r="E66" s="355"/>
      <c r="F66" s="355"/>
      <c r="G66" s="355"/>
      <c r="H66" s="36"/>
      <c r="I66" s="36"/>
      <c r="J66" s="36"/>
      <c r="K66" s="36"/>
    </row>
    <row r="67" spans="1:11" ht="1.5" customHeight="1">
      <c r="A67" s="368"/>
      <c r="B67" s="369"/>
      <c r="C67" s="369"/>
      <c r="D67" s="369"/>
      <c r="E67" s="369"/>
      <c r="F67" s="369"/>
      <c r="G67" s="370"/>
      <c r="H67" s="36"/>
      <c r="I67" s="36"/>
      <c r="J67" s="36"/>
      <c r="K67" s="36"/>
    </row>
    <row r="68" spans="1:11" ht="12.75" hidden="1">
      <c r="A68" s="371"/>
      <c r="B68" s="372"/>
      <c r="C68" s="372"/>
      <c r="D68" s="372"/>
      <c r="E68" s="372"/>
      <c r="F68" s="372"/>
      <c r="G68" s="373"/>
      <c r="H68" s="36"/>
      <c r="I68" s="36"/>
      <c r="J68" s="36"/>
      <c r="K68" s="36"/>
    </row>
    <row r="69" spans="1:11" ht="12.75" hidden="1">
      <c r="A69" s="371"/>
      <c r="B69" s="372"/>
      <c r="C69" s="372"/>
      <c r="D69" s="372"/>
      <c r="E69" s="372"/>
      <c r="F69" s="372"/>
      <c r="G69" s="373"/>
      <c r="H69" s="36"/>
      <c r="I69" s="36"/>
      <c r="J69" s="36"/>
      <c r="K69" s="36"/>
    </row>
    <row r="70" spans="1:11" ht="12.75" hidden="1">
      <c r="A70" s="371"/>
      <c r="B70" s="372"/>
      <c r="C70" s="372"/>
      <c r="D70" s="372"/>
      <c r="E70" s="372"/>
      <c r="F70" s="372"/>
      <c r="G70" s="373"/>
      <c r="H70" s="36"/>
      <c r="I70" s="36"/>
      <c r="J70" s="36"/>
      <c r="K70" s="36"/>
    </row>
    <row r="71" spans="1:11" ht="12.75" hidden="1">
      <c r="A71" s="371"/>
      <c r="B71" s="372"/>
      <c r="C71" s="372"/>
      <c r="D71" s="372"/>
      <c r="E71" s="372"/>
      <c r="F71" s="372"/>
      <c r="G71" s="373"/>
      <c r="H71" s="36"/>
      <c r="I71" s="36"/>
      <c r="J71" s="36"/>
      <c r="K71" s="36"/>
    </row>
    <row r="72" spans="1:11" ht="12.75" hidden="1">
      <c r="A72" s="371"/>
      <c r="B72" s="372"/>
      <c r="C72" s="372"/>
      <c r="D72" s="372"/>
      <c r="E72" s="372"/>
      <c r="F72" s="372"/>
      <c r="G72" s="373"/>
      <c r="H72" s="36"/>
      <c r="I72" s="36"/>
      <c r="J72" s="36"/>
      <c r="K72" s="36"/>
    </row>
    <row r="73" spans="1:11" ht="12.75" hidden="1">
      <c r="A73" s="371"/>
      <c r="B73" s="372"/>
      <c r="C73" s="372"/>
      <c r="D73" s="372"/>
      <c r="E73" s="372"/>
      <c r="F73" s="372"/>
      <c r="G73" s="373"/>
      <c r="H73" s="36"/>
      <c r="I73" s="36"/>
      <c r="J73" s="36"/>
      <c r="K73" s="36"/>
    </row>
    <row r="74" spans="1:11" ht="12.75" hidden="1">
      <c r="A74" s="371"/>
      <c r="B74" s="372"/>
      <c r="C74" s="372"/>
      <c r="D74" s="372"/>
      <c r="E74" s="372"/>
      <c r="F74" s="372"/>
      <c r="G74" s="373"/>
      <c r="H74" s="36"/>
      <c r="I74" s="36"/>
      <c r="J74" s="36"/>
      <c r="K74" s="36"/>
    </row>
    <row r="75" spans="1:11" ht="12.75" hidden="1">
      <c r="A75" s="371"/>
      <c r="B75" s="372"/>
      <c r="C75" s="372"/>
      <c r="D75" s="372"/>
      <c r="E75" s="372"/>
      <c r="F75" s="372"/>
      <c r="G75" s="373"/>
      <c r="H75" s="36"/>
      <c r="I75" s="36"/>
      <c r="J75" s="36"/>
      <c r="K75" s="36"/>
    </row>
    <row r="76" spans="1:11" ht="12.75" hidden="1">
      <c r="A76" s="371"/>
      <c r="B76" s="372"/>
      <c r="C76" s="372"/>
      <c r="D76" s="372"/>
      <c r="E76" s="372"/>
      <c r="F76" s="372"/>
      <c r="G76" s="373"/>
      <c r="H76" s="36"/>
      <c r="I76" s="36"/>
      <c r="J76" s="36"/>
      <c r="K76" s="36"/>
    </row>
    <row r="77" spans="1:11" ht="12.75" hidden="1">
      <c r="A77" s="371"/>
      <c r="B77" s="372"/>
      <c r="C77" s="372"/>
      <c r="D77" s="372"/>
      <c r="E77" s="372"/>
      <c r="F77" s="372"/>
      <c r="G77" s="373"/>
      <c r="H77" s="36"/>
      <c r="I77" s="36"/>
      <c r="J77" s="36"/>
      <c r="K77" s="36"/>
    </row>
    <row r="78" spans="1:11" ht="12.75" hidden="1">
      <c r="A78" s="371"/>
      <c r="B78" s="372"/>
      <c r="C78" s="372"/>
      <c r="D78" s="372"/>
      <c r="E78" s="372"/>
      <c r="F78" s="372"/>
      <c r="G78" s="373"/>
      <c r="H78" s="36"/>
      <c r="I78" s="36"/>
      <c r="J78" s="36"/>
      <c r="K78" s="36"/>
    </row>
    <row r="79" spans="1:11" ht="12.75" hidden="1">
      <c r="A79" s="371"/>
      <c r="B79" s="372"/>
      <c r="C79" s="372"/>
      <c r="D79" s="372"/>
      <c r="E79" s="372"/>
      <c r="F79" s="372"/>
      <c r="G79" s="373"/>
      <c r="H79" s="36"/>
      <c r="I79" s="36"/>
      <c r="J79" s="36"/>
      <c r="K79" s="36"/>
    </row>
    <row r="80" spans="1:11" ht="12.75" hidden="1">
      <c r="A80" s="371"/>
      <c r="B80" s="372"/>
      <c r="C80" s="372"/>
      <c r="D80" s="372"/>
      <c r="E80" s="372"/>
      <c r="F80" s="372"/>
      <c r="G80" s="373"/>
      <c r="H80" s="36"/>
      <c r="I80" s="36"/>
      <c r="J80" s="36"/>
      <c r="K80" s="36"/>
    </row>
    <row r="81" spans="1:11" ht="12.75" hidden="1">
      <c r="A81" s="374"/>
      <c r="B81" s="375"/>
      <c r="C81" s="375"/>
      <c r="D81" s="375"/>
      <c r="E81" s="375"/>
      <c r="F81" s="375"/>
      <c r="G81" s="376"/>
      <c r="H81" s="36"/>
      <c r="I81" s="36"/>
      <c r="J81" s="36"/>
      <c r="K81" s="36"/>
    </row>
    <row r="82" spans="1:11" ht="12.75" customHeight="1" hidden="1">
      <c r="A82" s="363"/>
      <c r="B82" s="363"/>
      <c r="C82" s="363"/>
      <c r="D82" s="363"/>
      <c r="E82" s="363"/>
      <c r="F82" s="363"/>
      <c r="G82" s="363"/>
      <c r="H82" s="36"/>
      <c r="I82" s="36"/>
      <c r="J82" s="36"/>
      <c r="K82" s="36"/>
    </row>
    <row r="83" spans="1:11" ht="12.75" hidden="1">
      <c r="A83" s="201"/>
      <c r="B83" s="201"/>
      <c r="C83" s="201"/>
      <c r="D83" s="258"/>
      <c r="E83" s="258"/>
      <c r="F83" s="259"/>
      <c r="G83" s="260"/>
      <c r="H83" s="36"/>
      <c r="I83" s="36"/>
      <c r="J83" s="36"/>
      <c r="K83" s="36"/>
    </row>
    <row r="84" spans="1:11" ht="12.75" hidden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20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343" t="s">
        <v>393</v>
      </c>
      <c r="B86" s="343"/>
      <c r="C86" s="343"/>
      <c r="D86" s="365" t="s">
        <v>414</v>
      </c>
      <c r="E86" s="366"/>
      <c r="F86" s="366"/>
      <c r="G86" s="367"/>
      <c r="H86" s="36"/>
      <c r="I86" s="36"/>
      <c r="J86" s="36"/>
      <c r="K86" s="36"/>
    </row>
    <row r="87" spans="1:11" ht="15" customHeight="1">
      <c r="A87" s="347" t="s">
        <v>395</v>
      </c>
      <c r="B87" s="347"/>
      <c r="C87" s="347"/>
      <c r="D87" s="335" t="s">
        <v>415</v>
      </c>
      <c r="E87" s="336"/>
      <c r="F87" s="336"/>
      <c r="G87" s="337"/>
      <c r="H87" s="36"/>
      <c r="I87" s="36"/>
      <c r="J87" s="36"/>
      <c r="K87" s="36"/>
    </row>
    <row r="88" spans="1:11" ht="12.75">
      <c r="A88" s="349" t="s">
        <v>406</v>
      </c>
      <c r="B88" s="350"/>
      <c r="C88" s="351"/>
      <c r="D88" s="335" t="s">
        <v>416</v>
      </c>
      <c r="E88" s="336"/>
      <c r="F88" s="336"/>
      <c r="G88" s="337"/>
      <c r="H88" s="36"/>
      <c r="I88" s="36"/>
      <c r="J88" s="36"/>
      <c r="K88" s="36"/>
    </row>
    <row r="89" spans="1:11" ht="17.25" customHeight="1">
      <c r="A89" s="355" t="s">
        <v>397</v>
      </c>
      <c r="B89" s="355"/>
      <c r="C89" s="355"/>
      <c r="D89" s="377" t="s">
        <v>417</v>
      </c>
      <c r="E89" s="357"/>
      <c r="F89" s="357"/>
      <c r="G89" s="358"/>
      <c r="H89" s="36"/>
      <c r="I89" s="36"/>
      <c r="J89" s="36"/>
      <c r="K89" s="36"/>
    </row>
    <row r="90" spans="1:11" ht="12.75">
      <c r="A90" s="349" t="s">
        <v>399</v>
      </c>
      <c r="B90" s="350"/>
      <c r="C90" s="351"/>
      <c r="D90" s="352" t="s">
        <v>418</v>
      </c>
      <c r="E90" s="353"/>
      <c r="F90" s="353"/>
      <c r="G90" s="354"/>
      <c r="H90" s="36"/>
      <c r="I90" s="36"/>
      <c r="J90" s="36"/>
      <c r="K90" s="36"/>
    </row>
    <row r="91" spans="1:11" ht="12.75">
      <c r="A91" s="349" t="s">
        <v>401</v>
      </c>
      <c r="B91" s="350"/>
      <c r="C91" s="351"/>
      <c r="D91" s="352" t="s">
        <v>419</v>
      </c>
      <c r="E91" s="353"/>
      <c r="F91" s="353"/>
      <c r="G91" s="354"/>
      <c r="H91" s="36"/>
      <c r="I91" s="36"/>
      <c r="J91" s="36"/>
      <c r="K91" s="36"/>
    </row>
    <row r="92" spans="1:11" ht="16.5" customHeight="1">
      <c r="A92" s="391" t="s">
        <v>506</v>
      </c>
      <c r="B92" s="392"/>
      <c r="C92" s="392"/>
      <c r="D92" s="392"/>
      <c r="E92" s="392"/>
      <c r="F92" s="392"/>
      <c r="G92" s="392"/>
      <c r="H92" s="392"/>
      <c r="I92" s="36"/>
      <c r="J92" s="36"/>
      <c r="K92" s="36"/>
    </row>
    <row r="93" spans="1:11" ht="12.75" customHeight="1" hidden="1">
      <c r="A93" s="369"/>
      <c r="B93" s="369"/>
      <c r="C93" s="369"/>
      <c r="D93" s="369"/>
      <c r="E93" s="369"/>
      <c r="F93" s="369"/>
      <c r="G93" s="369"/>
      <c r="H93" s="36"/>
      <c r="I93" s="36"/>
      <c r="J93" s="36"/>
      <c r="K93" s="36"/>
    </row>
    <row r="94" spans="1:11" ht="12.75" hidden="1">
      <c r="A94" s="372"/>
      <c r="B94" s="372"/>
      <c r="C94" s="372"/>
      <c r="D94" s="372"/>
      <c r="E94" s="372"/>
      <c r="F94" s="372"/>
      <c r="G94" s="372"/>
      <c r="H94" s="36"/>
      <c r="I94" s="36"/>
      <c r="J94" s="36"/>
      <c r="K94" s="36"/>
    </row>
    <row r="95" spans="1:11" ht="12.75" hidden="1">
      <c r="A95" s="372"/>
      <c r="B95" s="372"/>
      <c r="C95" s="372"/>
      <c r="D95" s="372"/>
      <c r="E95" s="372"/>
      <c r="F95" s="372"/>
      <c r="G95" s="372"/>
      <c r="H95" s="36"/>
      <c r="I95" s="36"/>
      <c r="J95" s="36"/>
      <c r="K95" s="36"/>
    </row>
    <row r="96" spans="1:11" ht="12.75" hidden="1">
      <c r="A96" s="372"/>
      <c r="B96" s="372"/>
      <c r="C96" s="372"/>
      <c r="D96" s="372"/>
      <c r="E96" s="372"/>
      <c r="F96" s="372"/>
      <c r="G96" s="372"/>
      <c r="H96" s="36"/>
      <c r="I96" s="36"/>
      <c r="J96" s="36"/>
      <c r="K96" s="36"/>
    </row>
    <row r="97" spans="1:11" ht="12.75" customHeight="1" hidden="1">
      <c r="A97" s="372"/>
      <c r="B97" s="372"/>
      <c r="C97" s="372"/>
      <c r="D97" s="372"/>
      <c r="E97" s="372"/>
      <c r="F97" s="372"/>
      <c r="G97" s="372"/>
      <c r="H97" s="36"/>
      <c r="I97" s="36"/>
      <c r="J97" s="36"/>
      <c r="K97" s="36"/>
    </row>
    <row r="98" spans="1:11" ht="12.75" hidden="1">
      <c r="A98" s="372"/>
      <c r="B98" s="372"/>
      <c r="C98" s="372"/>
      <c r="D98" s="372"/>
      <c r="E98" s="372"/>
      <c r="F98" s="372"/>
      <c r="G98" s="372"/>
      <c r="H98" s="36"/>
      <c r="I98" s="235"/>
      <c r="J98" s="235"/>
      <c r="K98" s="235"/>
    </row>
    <row r="99" spans="1:11" ht="12.75" hidden="1">
      <c r="A99" s="372"/>
      <c r="B99" s="372"/>
      <c r="C99" s="372"/>
      <c r="D99" s="372"/>
      <c r="E99" s="372"/>
      <c r="F99" s="372"/>
      <c r="G99" s="372"/>
      <c r="H99" s="36"/>
      <c r="I99" s="36"/>
      <c r="J99" s="36"/>
      <c r="K99" s="36"/>
    </row>
    <row r="100" spans="1:11" ht="12.75" hidden="1">
      <c r="A100" s="372"/>
      <c r="B100" s="372"/>
      <c r="C100" s="372"/>
      <c r="D100" s="372"/>
      <c r="E100" s="372"/>
      <c r="F100" s="372"/>
      <c r="G100" s="372"/>
      <c r="H100" s="36"/>
      <c r="I100" s="36"/>
      <c r="J100" s="36"/>
      <c r="K100" s="36"/>
    </row>
    <row r="101" spans="1:11" ht="12.75" customHeight="1" hidden="1">
      <c r="A101" s="372"/>
      <c r="B101" s="372"/>
      <c r="C101" s="372"/>
      <c r="D101" s="372"/>
      <c r="E101" s="372"/>
      <c r="F101" s="372"/>
      <c r="G101" s="372"/>
      <c r="H101" s="36"/>
      <c r="I101" s="36"/>
      <c r="J101" s="36"/>
      <c r="K101" s="36"/>
    </row>
    <row r="102" spans="1:11" ht="12.75" hidden="1">
      <c r="A102" s="372"/>
      <c r="B102" s="372"/>
      <c r="C102" s="372"/>
      <c r="D102" s="372"/>
      <c r="E102" s="372"/>
      <c r="F102" s="372"/>
      <c r="G102" s="372"/>
      <c r="H102" s="36"/>
      <c r="I102" s="36"/>
      <c r="J102" s="36"/>
      <c r="K102" s="36"/>
    </row>
    <row r="103" spans="1:11" ht="12.75" hidden="1">
      <c r="A103" s="372"/>
      <c r="B103" s="372"/>
      <c r="C103" s="372"/>
      <c r="D103" s="372"/>
      <c r="E103" s="372"/>
      <c r="F103" s="372"/>
      <c r="G103" s="372"/>
      <c r="H103" s="36"/>
      <c r="I103" s="36"/>
      <c r="J103" s="36"/>
      <c r="K103" s="36"/>
    </row>
    <row r="104" spans="1:11" ht="12.75" hidden="1">
      <c r="A104" s="372"/>
      <c r="B104" s="372"/>
      <c r="C104" s="372"/>
      <c r="D104" s="372"/>
      <c r="E104" s="372"/>
      <c r="F104" s="372"/>
      <c r="G104" s="372"/>
      <c r="H104" s="36"/>
      <c r="I104" s="36"/>
      <c r="J104" s="36"/>
      <c r="K104" s="36"/>
    </row>
    <row r="105" spans="1:11" ht="12.75" customHeight="1" hidden="1">
      <c r="A105" s="372"/>
      <c r="B105" s="372"/>
      <c r="C105" s="372"/>
      <c r="D105" s="372"/>
      <c r="E105" s="372"/>
      <c r="F105" s="372"/>
      <c r="G105" s="372"/>
      <c r="H105" s="36"/>
      <c r="I105" s="36"/>
      <c r="J105" s="36"/>
      <c r="K105" s="36"/>
    </row>
    <row r="106" spans="1:11" ht="12.75" hidden="1">
      <c r="A106" s="372"/>
      <c r="B106" s="372"/>
      <c r="C106" s="372"/>
      <c r="D106" s="372"/>
      <c r="E106" s="372"/>
      <c r="F106" s="372"/>
      <c r="G106" s="372"/>
      <c r="H106" s="36"/>
      <c r="I106" s="36"/>
      <c r="J106" s="36"/>
      <c r="K106" s="36"/>
    </row>
    <row r="107" spans="1:11" ht="12.75" hidden="1">
      <c r="A107" s="372"/>
      <c r="B107" s="372"/>
      <c r="C107" s="372"/>
      <c r="D107" s="372"/>
      <c r="E107" s="372"/>
      <c r="F107" s="372"/>
      <c r="G107" s="372"/>
      <c r="H107" s="36"/>
      <c r="I107" s="36"/>
      <c r="J107" s="36"/>
      <c r="K107" s="36"/>
    </row>
    <row r="108" spans="1:11" ht="12.75" hidden="1">
      <c r="A108" s="372"/>
      <c r="B108" s="372"/>
      <c r="C108" s="372"/>
      <c r="D108" s="372"/>
      <c r="E108" s="372"/>
      <c r="F108" s="372"/>
      <c r="G108" s="372"/>
      <c r="H108" s="36"/>
      <c r="I108" s="36"/>
      <c r="J108" s="36"/>
      <c r="K108" s="36"/>
    </row>
    <row r="109" spans="1:11" ht="12.75" customHeight="1" hidden="1">
      <c r="A109" s="372"/>
      <c r="B109" s="372"/>
      <c r="C109" s="372"/>
      <c r="D109" s="372"/>
      <c r="E109" s="372"/>
      <c r="F109" s="372"/>
      <c r="G109" s="372"/>
      <c r="H109" s="36"/>
      <c r="I109" s="36"/>
      <c r="J109" s="36"/>
      <c r="K109" s="36"/>
    </row>
    <row r="110" spans="1:11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>
      <c r="A113" s="343" t="s">
        <v>393</v>
      </c>
      <c r="B113" s="343"/>
      <c r="C113" s="343"/>
      <c r="D113" s="365" t="s">
        <v>420</v>
      </c>
      <c r="E113" s="366"/>
      <c r="F113" s="366"/>
      <c r="G113" s="367"/>
      <c r="H113" s="36"/>
      <c r="I113" s="36"/>
      <c r="J113" s="36"/>
      <c r="K113" s="36"/>
    </row>
    <row r="114" spans="1:11" ht="12.75">
      <c r="A114" s="347" t="s">
        <v>395</v>
      </c>
      <c r="B114" s="347"/>
      <c r="C114" s="347"/>
      <c r="D114" s="348" t="s">
        <v>421</v>
      </c>
      <c r="E114" s="348"/>
      <c r="F114" s="348"/>
      <c r="G114" s="348"/>
      <c r="H114" s="36"/>
      <c r="I114" s="36"/>
      <c r="J114" s="36"/>
      <c r="K114" s="36"/>
    </row>
    <row r="115" spans="1:11" ht="12.75">
      <c r="A115" s="355" t="s">
        <v>397</v>
      </c>
      <c r="B115" s="355"/>
      <c r="C115" s="355"/>
      <c r="D115" s="335" t="s">
        <v>422</v>
      </c>
      <c r="E115" s="336"/>
      <c r="F115" s="336"/>
      <c r="G115" s="337"/>
      <c r="H115" s="36"/>
      <c r="I115" s="36"/>
      <c r="J115" s="36"/>
      <c r="K115" s="36"/>
    </row>
    <row r="116" spans="1:11" ht="12.75">
      <c r="A116" s="380" t="s">
        <v>406</v>
      </c>
      <c r="B116" s="353"/>
      <c r="C116" s="354"/>
      <c r="D116" s="335" t="s">
        <v>507</v>
      </c>
      <c r="E116" s="336"/>
      <c r="F116" s="336"/>
      <c r="G116" s="337"/>
      <c r="H116" s="36"/>
      <c r="I116" s="36"/>
      <c r="J116" s="36"/>
      <c r="K116" s="36"/>
    </row>
    <row r="117" spans="1:11" ht="12.75">
      <c r="A117" s="349" t="s">
        <v>399</v>
      </c>
      <c r="B117" s="350"/>
      <c r="C117" s="351"/>
      <c r="D117" s="352" t="s">
        <v>423</v>
      </c>
      <c r="E117" s="353"/>
      <c r="F117" s="353"/>
      <c r="G117" s="354"/>
      <c r="H117" s="36"/>
      <c r="I117" s="36"/>
      <c r="J117" s="36"/>
      <c r="K117" s="36"/>
    </row>
    <row r="118" spans="1:11" ht="12.75">
      <c r="A118" s="349" t="s">
        <v>401</v>
      </c>
      <c r="B118" s="350"/>
      <c r="C118" s="351"/>
      <c r="D118" s="352" t="s">
        <v>424</v>
      </c>
      <c r="E118" s="353"/>
      <c r="F118" s="353"/>
      <c r="G118" s="354"/>
      <c r="H118" s="36"/>
      <c r="I118" s="36"/>
      <c r="J118" s="36"/>
      <c r="K118" s="36"/>
    </row>
    <row r="119" spans="1:11" ht="18.75" customHeight="1">
      <c r="A119" s="385" t="s">
        <v>508</v>
      </c>
      <c r="B119" s="386"/>
      <c r="C119" s="386"/>
      <c r="D119" s="386"/>
      <c r="E119" s="386"/>
      <c r="F119" s="386"/>
      <c r="G119" s="386"/>
      <c r="H119" s="235"/>
      <c r="I119" s="36"/>
      <c r="J119" s="36"/>
      <c r="K119" s="36"/>
    </row>
    <row r="120" spans="1:11" ht="3" customHeight="1">
      <c r="A120" s="368"/>
      <c r="B120" s="369"/>
      <c r="C120" s="369"/>
      <c r="D120" s="369"/>
      <c r="E120" s="369"/>
      <c r="F120" s="369"/>
      <c r="G120" s="370"/>
      <c r="H120" s="36"/>
      <c r="I120" s="36"/>
      <c r="J120" s="36"/>
      <c r="K120" s="36"/>
    </row>
    <row r="121" spans="1:11" ht="12.75" hidden="1">
      <c r="A121" s="371"/>
      <c r="B121" s="372"/>
      <c r="C121" s="372"/>
      <c r="D121" s="372"/>
      <c r="E121" s="372"/>
      <c r="F121" s="372"/>
      <c r="G121" s="373"/>
      <c r="H121" s="36"/>
      <c r="I121" s="36"/>
      <c r="J121" s="36"/>
      <c r="K121" s="36"/>
    </row>
    <row r="122" spans="1:11" ht="12.75" hidden="1">
      <c r="A122" s="371"/>
      <c r="B122" s="372"/>
      <c r="C122" s="372"/>
      <c r="D122" s="372"/>
      <c r="E122" s="372"/>
      <c r="F122" s="372"/>
      <c r="G122" s="373"/>
      <c r="H122" s="36"/>
      <c r="I122" s="36"/>
      <c r="J122" s="36"/>
      <c r="K122" s="36"/>
    </row>
    <row r="123" spans="1:11" ht="12.75" hidden="1">
      <c r="A123" s="371"/>
      <c r="B123" s="372"/>
      <c r="C123" s="372"/>
      <c r="D123" s="372"/>
      <c r="E123" s="372"/>
      <c r="F123" s="372"/>
      <c r="G123" s="373"/>
      <c r="H123" s="36"/>
      <c r="I123" s="36"/>
      <c r="J123" s="36"/>
      <c r="K123" s="36"/>
    </row>
    <row r="124" spans="1:11" ht="12.75" hidden="1">
      <c r="A124" s="371"/>
      <c r="B124" s="372"/>
      <c r="C124" s="372"/>
      <c r="D124" s="372"/>
      <c r="E124" s="372"/>
      <c r="F124" s="372"/>
      <c r="G124" s="373"/>
      <c r="H124" s="36"/>
      <c r="I124" s="36"/>
      <c r="J124" s="36"/>
      <c r="K124" s="36"/>
    </row>
    <row r="125" spans="1:11" ht="12.75" hidden="1">
      <c r="A125" s="371"/>
      <c r="B125" s="372"/>
      <c r="C125" s="372"/>
      <c r="D125" s="372"/>
      <c r="E125" s="372"/>
      <c r="F125" s="372"/>
      <c r="G125" s="373"/>
      <c r="H125" s="36"/>
      <c r="I125" s="36"/>
      <c r="J125" s="36"/>
      <c r="K125" s="36"/>
    </row>
    <row r="126" spans="1:11" ht="12.75" hidden="1">
      <c r="A126" s="371"/>
      <c r="B126" s="372"/>
      <c r="C126" s="372"/>
      <c r="D126" s="372"/>
      <c r="E126" s="372"/>
      <c r="F126" s="372"/>
      <c r="G126" s="373"/>
      <c r="H126" s="36"/>
      <c r="I126" s="36"/>
      <c r="J126" s="36"/>
      <c r="K126" s="36"/>
    </row>
    <row r="127" spans="1:11" ht="12.75" hidden="1">
      <c r="A127" s="371"/>
      <c r="B127" s="372"/>
      <c r="C127" s="372"/>
      <c r="D127" s="372"/>
      <c r="E127" s="372"/>
      <c r="F127" s="372"/>
      <c r="G127" s="373"/>
      <c r="H127" s="36"/>
      <c r="I127" s="36"/>
      <c r="J127" s="36"/>
      <c r="K127" s="36"/>
    </row>
    <row r="128" spans="1:11" ht="12.75" hidden="1">
      <c r="A128" s="371"/>
      <c r="B128" s="372"/>
      <c r="C128" s="372"/>
      <c r="D128" s="372"/>
      <c r="E128" s="372"/>
      <c r="F128" s="372"/>
      <c r="G128" s="373"/>
      <c r="H128" s="36"/>
      <c r="I128" s="36"/>
      <c r="J128" s="36"/>
      <c r="K128" s="36"/>
    </row>
    <row r="129" spans="1:11" ht="12.75" hidden="1">
      <c r="A129" s="371"/>
      <c r="B129" s="372"/>
      <c r="C129" s="372"/>
      <c r="D129" s="372"/>
      <c r="E129" s="372"/>
      <c r="F129" s="372"/>
      <c r="G129" s="373"/>
      <c r="H129" s="36"/>
      <c r="I129" s="36"/>
      <c r="J129" s="36"/>
      <c r="K129" s="36"/>
    </row>
    <row r="130" spans="1:11" ht="12.75" hidden="1">
      <c r="A130" s="371"/>
      <c r="B130" s="372"/>
      <c r="C130" s="372"/>
      <c r="D130" s="372"/>
      <c r="E130" s="372"/>
      <c r="F130" s="372"/>
      <c r="G130" s="373"/>
      <c r="H130" s="36"/>
      <c r="I130" s="36"/>
      <c r="J130" s="36"/>
      <c r="K130" s="36"/>
    </row>
    <row r="131" spans="1:11" ht="12.75" hidden="1">
      <c r="A131" s="371"/>
      <c r="B131" s="372"/>
      <c r="C131" s="372"/>
      <c r="D131" s="372"/>
      <c r="E131" s="372"/>
      <c r="F131" s="372"/>
      <c r="G131" s="373"/>
      <c r="H131" s="36"/>
      <c r="I131" s="36"/>
      <c r="J131" s="36"/>
      <c r="K131" s="36"/>
    </row>
    <row r="132" spans="1:11" ht="12.75" hidden="1">
      <c r="A132" s="371"/>
      <c r="B132" s="372"/>
      <c r="C132" s="372"/>
      <c r="D132" s="372"/>
      <c r="E132" s="372"/>
      <c r="F132" s="372"/>
      <c r="G132" s="373"/>
      <c r="H132" s="36"/>
      <c r="I132" s="36"/>
      <c r="J132" s="36"/>
      <c r="K132" s="36"/>
    </row>
    <row r="133" spans="1:11" ht="12.75" hidden="1">
      <c r="A133" s="371"/>
      <c r="B133" s="372"/>
      <c r="C133" s="372"/>
      <c r="D133" s="372"/>
      <c r="E133" s="372"/>
      <c r="F133" s="372"/>
      <c r="G133" s="373"/>
      <c r="H133" s="36"/>
      <c r="I133" s="36"/>
      <c r="J133" s="36"/>
      <c r="K133" s="36"/>
    </row>
    <row r="134" spans="1:11" ht="12.75" hidden="1">
      <c r="A134" s="371"/>
      <c r="B134" s="372"/>
      <c r="C134" s="372"/>
      <c r="D134" s="372"/>
      <c r="E134" s="372"/>
      <c r="F134" s="372"/>
      <c r="G134" s="373"/>
      <c r="H134" s="36"/>
      <c r="I134" s="36"/>
      <c r="J134" s="36"/>
      <c r="K134" s="36"/>
    </row>
    <row r="135" spans="1:11" ht="12.75" hidden="1">
      <c r="A135" s="374"/>
      <c r="B135" s="375"/>
      <c r="C135" s="375"/>
      <c r="D135" s="375"/>
      <c r="E135" s="375"/>
      <c r="F135" s="375"/>
      <c r="G135" s="376"/>
      <c r="H135" s="36"/>
      <c r="I135" s="36"/>
      <c r="J135" s="36"/>
      <c r="K135" s="36"/>
    </row>
    <row r="136" spans="1:11" ht="12.75">
      <c r="A136" s="363"/>
      <c r="B136" s="363"/>
      <c r="C136" s="363"/>
      <c r="D136" s="363"/>
      <c r="E136" s="363"/>
      <c r="F136" s="363"/>
      <c r="G136" s="363"/>
      <c r="H136" s="36"/>
      <c r="I136" s="305"/>
      <c r="J136" s="36"/>
      <c r="K136" s="36"/>
    </row>
    <row r="137" spans="1:11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41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26.25" customHeight="1">
      <c r="A139" s="343" t="s">
        <v>393</v>
      </c>
      <c r="B139" s="343"/>
      <c r="C139" s="343"/>
      <c r="D139" s="365" t="s">
        <v>425</v>
      </c>
      <c r="E139" s="366"/>
      <c r="F139" s="366"/>
      <c r="G139" s="367"/>
      <c r="H139" s="36"/>
      <c r="I139" s="36"/>
      <c r="J139" s="36"/>
      <c r="K139" s="36"/>
    </row>
    <row r="140" spans="1:11" ht="12.75">
      <c r="A140" s="347" t="s">
        <v>395</v>
      </c>
      <c r="B140" s="347"/>
      <c r="C140" s="347"/>
      <c r="D140" s="348" t="s">
        <v>426</v>
      </c>
      <c r="E140" s="348"/>
      <c r="F140" s="348"/>
      <c r="G140" s="348"/>
      <c r="H140" s="36"/>
      <c r="I140" s="36"/>
      <c r="J140" s="36"/>
      <c r="K140" s="36"/>
    </row>
    <row r="141" spans="1:11" ht="12.75">
      <c r="A141" s="355" t="s">
        <v>397</v>
      </c>
      <c r="B141" s="355"/>
      <c r="C141" s="355"/>
      <c r="D141" s="335" t="s">
        <v>427</v>
      </c>
      <c r="E141" s="336"/>
      <c r="F141" s="336"/>
      <c r="G141" s="337"/>
      <c r="H141" s="36"/>
      <c r="I141" s="36"/>
      <c r="J141" s="36"/>
      <c r="K141" s="36"/>
    </row>
    <row r="142" spans="1:11" ht="12.75">
      <c r="A142" s="349" t="s">
        <v>399</v>
      </c>
      <c r="B142" s="350"/>
      <c r="C142" s="351"/>
      <c r="D142" s="352">
        <v>43160</v>
      </c>
      <c r="E142" s="353"/>
      <c r="F142" s="353"/>
      <c r="G142" s="354"/>
      <c r="H142" s="36"/>
      <c r="I142" s="36"/>
      <c r="J142" s="36"/>
      <c r="K142" s="36"/>
    </row>
    <row r="143" spans="1:11" ht="12.75">
      <c r="A143" s="349" t="s">
        <v>401</v>
      </c>
      <c r="B143" s="350"/>
      <c r="C143" s="351"/>
      <c r="D143" s="352">
        <v>44255</v>
      </c>
      <c r="E143" s="353"/>
      <c r="F143" s="353"/>
      <c r="G143" s="354"/>
      <c r="H143" s="36"/>
      <c r="I143" s="36"/>
      <c r="J143" s="36"/>
      <c r="K143" s="36"/>
    </row>
    <row r="144" spans="1:11" ht="12.75" customHeight="1">
      <c r="A144" s="378" t="s">
        <v>509</v>
      </c>
      <c r="B144" s="379"/>
      <c r="C144" s="379"/>
      <c r="D144" s="379"/>
      <c r="E144" s="379"/>
      <c r="F144" s="379"/>
      <c r="G144" s="379"/>
      <c r="H144" s="379"/>
      <c r="I144" s="36"/>
      <c r="J144" s="36"/>
      <c r="K144" s="36"/>
    </row>
    <row r="145" spans="1:11" ht="3.75" customHeight="1">
      <c r="A145" s="368"/>
      <c r="B145" s="369"/>
      <c r="C145" s="369"/>
      <c r="D145" s="369"/>
      <c r="E145" s="369"/>
      <c r="F145" s="369"/>
      <c r="G145" s="370"/>
      <c r="H145" s="36"/>
      <c r="I145" s="36"/>
      <c r="J145" s="36"/>
      <c r="K145" s="36"/>
    </row>
    <row r="146" spans="1:11" ht="12.75" hidden="1">
      <c r="A146" s="371"/>
      <c r="B146" s="372"/>
      <c r="C146" s="372"/>
      <c r="D146" s="372"/>
      <c r="E146" s="372"/>
      <c r="F146" s="372"/>
      <c r="G146" s="373"/>
      <c r="H146" s="36"/>
      <c r="I146" s="36"/>
      <c r="J146" s="36"/>
      <c r="K146" s="36"/>
    </row>
    <row r="147" spans="1:11" ht="12.75" hidden="1">
      <c r="A147" s="371"/>
      <c r="B147" s="372"/>
      <c r="C147" s="372"/>
      <c r="D147" s="372"/>
      <c r="E147" s="372"/>
      <c r="F147" s="372"/>
      <c r="G147" s="373"/>
      <c r="H147" s="36"/>
      <c r="I147" s="36"/>
      <c r="J147" s="36"/>
      <c r="K147" s="36"/>
    </row>
    <row r="148" spans="1:11" ht="12.75" hidden="1">
      <c r="A148" s="371"/>
      <c r="B148" s="372"/>
      <c r="C148" s="372"/>
      <c r="D148" s="372"/>
      <c r="E148" s="372"/>
      <c r="F148" s="372"/>
      <c r="G148" s="373"/>
      <c r="H148" s="36"/>
      <c r="I148" s="36"/>
      <c r="J148" s="36"/>
      <c r="K148" s="36"/>
    </row>
    <row r="149" spans="1:11" ht="12.75" hidden="1">
      <c r="A149" s="371"/>
      <c r="B149" s="372"/>
      <c r="C149" s="372"/>
      <c r="D149" s="372"/>
      <c r="E149" s="372"/>
      <c r="F149" s="372"/>
      <c r="G149" s="373"/>
      <c r="H149" s="36"/>
      <c r="I149" s="36"/>
      <c r="J149" s="36"/>
      <c r="K149" s="36"/>
    </row>
    <row r="150" spans="1:11" ht="12.75" hidden="1">
      <c r="A150" s="371"/>
      <c r="B150" s="372"/>
      <c r="C150" s="372"/>
      <c r="D150" s="372"/>
      <c r="E150" s="372"/>
      <c r="F150" s="372"/>
      <c r="G150" s="373"/>
      <c r="H150" s="36"/>
      <c r="I150" s="36"/>
      <c r="J150" s="36"/>
      <c r="K150" s="36"/>
    </row>
    <row r="151" spans="1:11" ht="12.75" hidden="1">
      <c r="A151" s="371"/>
      <c r="B151" s="372"/>
      <c r="C151" s="372"/>
      <c r="D151" s="372"/>
      <c r="E151" s="372"/>
      <c r="F151" s="372"/>
      <c r="G151" s="373"/>
      <c r="H151" s="36"/>
      <c r="I151" s="36"/>
      <c r="J151" s="36"/>
      <c r="K151" s="36"/>
    </row>
    <row r="152" spans="1:11" ht="12.75" hidden="1">
      <c r="A152" s="371"/>
      <c r="B152" s="372"/>
      <c r="C152" s="372"/>
      <c r="D152" s="372"/>
      <c r="E152" s="372"/>
      <c r="F152" s="372"/>
      <c r="G152" s="373"/>
      <c r="H152" s="36"/>
      <c r="I152" s="36"/>
      <c r="J152" s="36"/>
      <c r="K152" s="36"/>
    </row>
    <row r="153" spans="1:11" ht="12.75" hidden="1">
      <c r="A153" s="371"/>
      <c r="B153" s="372"/>
      <c r="C153" s="372"/>
      <c r="D153" s="372"/>
      <c r="E153" s="372"/>
      <c r="F153" s="372"/>
      <c r="G153" s="373"/>
      <c r="H153" s="36"/>
      <c r="I153" s="36"/>
      <c r="J153" s="36"/>
      <c r="K153" s="36"/>
    </row>
    <row r="154" spans="1:11" ht="12.75" hidden="1">
      <c r="A154" s="371"/>
      <c r="B154" s="372"/>
      <c r="C154" s="372"/>
      <c r="D154" s="372"/>
      <c r="E154" s="372"/>
      <c r="F154" s="372"/>
      <c r="G154" s="373"/>
      <c r="H154" s="36"/>
      <c r="I154" s="36"/>
      <c r="J154" s="36"/>
      <c r="K154" s="36"/>
    </row>
    <row r="155" spans="1:11" ht="12.75" hidden="1">
      <c r="A155" s="371"/>
      <c r="B155" s="372"/>
      <c r="C155" s="372"/>
      <c r="D155" s="372"/>
      <c r="E155" s="372"/>
      <c r="F155" s="372"/>
      <c r="G155" s="373"/>
      <c r="H155" s="36"/>
      <c r="I155" s="36"/>
      <c r="J155" s="36"/>
      <c r="K155" s="36"/>
    </row>
    <row r="156" spans="1:11" ht="12.75" hidden="1">
      <c r="A156" s="371"/>
      <c r="B156" s="372"/>
      <c r="C156" s="372"/>
      <c r="D156" s="372"/>
      <c r="E156" s="372"/>
      <c r="F156" s="372"/>
      <c r="G156" s="373"/>
      <c r="H156" s="36"/>
      <c r="I156" s="36"/>
      <c r="J156" s="36"/>
      <c r="K156" s="36"/>
    </row>
    <row r="157" spans="1:11" ht="12.75" hidden="1">
      <c r="A157" s="371"/>
      <c r="B157" s="372"/>
      <c r="C157" s="372"/>
      <c r="D157" s="372"/>
      <c r="E157" s="372"/>
      <c r="F157" s="372"/>
      <c r="G157" s="373"/>
      <c r="H157" s="36"/>
      <c r="I157" s="36"/>
      <c r="J157" s="36"/>
      <c r="K157" s="36"/>
    </row>
    <row r="158" spans="1:11" ht="12.75" hidden="1">
      <c r="A158" s="371"/>
      <c r="B158" s="372"/>
      <c r="C158" s="372"/>
      <c r="D158" s="372"/>
      <c r="E158" s="372"/>
      <c r="F158" s="372"/>
      <c r="G158" s="373"/>
      <c r="H158" s="36"/>
      <c r="I158" s="36"/>
      <c r="J158" s="36"/>
      <c r="K158" s="36"/>
    </row>
    <row r="159" spans="1:11" ht="12.75" hidden="1">
      <c r="A159" s="371"/>
      <c r="B159" s="372"/>
      <c r="C159" s="372"/>
      <c r="D159" s="372"/>
      <c r="E159" s="372"/>
      <c r="F159" s="372"/>
      <c r="G159" s="373"/>
      <c r="H159" s="36"/>
      <c r="I159" s="36"/>
      <c r="J159" s="36"/>
      <c r="K159" s="36"/>
    </row>
    <row r="160" spans="1:11" ht="12.75" hidden="1">
      <c r="A160" s="374"/>
      <c r="B160" s="375"/>
      <c r="C160" s="375"/>
      <c r="D160" s="375"/>
      <c r="E160" s="375"/>
      <c r="F160" s="375"/>
      <c r="G160" s="376"/>
      <c r="H160" s="36"/>
      <c r="I160" s="36"/>
      <c r="J160" s="36"/>
      <c r="K160" s="36"/>
    </row>
    <row r="161" spans="1:11" ht="12.75">
      <c r="A161" s="363" t="s">
        <v>403</v>
      </c>
      <c r="B161" s="363"/>
      <c r="C161" s="363"/>
      <c r="D161" s="363"/>
      <c r="E161" s="363"/>
      <c r="F161" s="363"/>
      <c r="G161" s="363"/>
      <c r="H161" s="36"/>
      <c r="I161" s="36"/>
      <c r="J161" s="36"/>
      <c r="K161" s="36"/>
    </row>
    <row r="162" spans="1:11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ht="17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ht="18.75" customHeight="1">
      <c r="A164" s="343" t="s">
        <v>393</v>
      </c>
      <c r="B164" s="343"/>
      <c r="C164" s="343"/>
      <c r="D164" s="365" t="s">
        <v>428</v>
      </c>
      <c r="E164" s="366"/>
      <c r="F164" s="366"/>
      <c r="G164" s="367"/>
      <c r="H164" s="36"/>
      <c r="I164" s="36"/>
      <c r="J164" s="36"/>
      <c r="K164" s="36"/>
    </row>
    <row r="165" spans="1:11" ht="12.75">
      <c r="A165" s="347" t="s">
        <v>395</v>
      </c>
      <c r="B165" s="347"/>
      <c r="C165" s="347"/>
      <c r="D165" s="348" t="s">
        <v>429</v>
      </c>
      <c r="E165" s="348"/>
      <c r="F165" s="348"/>
      <c r="G165" s="348"/>
      <c r="H165" s="36"/>
      <c r="I165" s="36"/>
      <c r="J165" s="36"/>
      <c r="K165" s="36"/>
    </row>
    <row r="166" spans="1:11" ht="12.75">
      <c r="A166" s="355" t="s">
        <v>397</v>
      </c>
      <c r="B166" s="355"/>
      <c r="C166" s="355"/>
      <c r="D166" s="335" t="s">
        <v>510</v>
      </c>
      <c r="E166" s="336"/>
      <c r="F166" s="336"/>
      <c r="G166" s="337"/>
      <c r="H166" s="36"/>
      <c r="I166" s="36"/>
      <c r="J166" s="36"/>
      <c r="K166" s="36"/>
    </row>
    <row r="167" spans="1:11" ht="12.75">
      <c r="A167" s="349" t="s">
        <v>399</v>
      </c>
      <c r="B167" s="350"/>
      <c r="C167" s="351"/>
      <c r="D167" s="352">
        <v>43710</v>
      </c>
      <c r="E167" s="353"/>
      <c r="F167" s="353"/>
      <c r="G167" s="354"/>
      <c r="H167" s="36"/>
      <c r="I167" s="36"/>
      <c r="J167" s="36"/>
      <c r="K167" s="36"/>
    </row>
    <row r="168" spans="1:11" ht="12.75">
      <c r="A168" s="349" t="s">
        <v>401</v>
      </c>
      <c r="B168" s="350"/>
      <c r="C168" s="351"/>
      <c r="D168" s="352">
        <v>44742</v>
      </c>
      <c r="E168" s="353"/>
      <c r="F168" s="353"/>
      <c r="G168" s="354"/>
      <c r="H168" s="36"/>
      <c r="I168" s="36"/>
      <c r="J168" s="36"/>
      <c r="K168" s="36"/>
    </row>
    <row r="169" spans="1:11" ht="19.5" customHeight="1">
      <c r="A169" s="382" t="s">
        <v>511</v>
      </c>
      <c r="B169" s="383"/>
      <c r="C169" s="383"/>
      <c r="D169" s="383"/>
      <c r="E169" s="383"/>
      <c r="F169" s="383"/>
      <c r="G169" s="383"/>
      <c r="H169" s="173"/>
      <c r="I169" s="36"/>
      <c r="J169" s="36"/>
      <c r="K169" s="36"/>
    </row>
    <row r="170" spans="1:11" ht="12.75" hidden="1">
      <c r="A170" s="368"/>
      <c r="B170" s="369"/>
      <c r="C170" s="369"/>
      <c r="D170" s="369"/>
      <c r="E170" s="369"/>
      <c r="F170" s="369"/>
      <c r="G170" s="370"/>
      <c r="H170" s="36"/>
      <c r="I170" s="36"/>
      <c r="J170" s="36"/>
      <c r="K170" s="36"/>
    </row>
    <row r="171" spans="1:11" ht="12.75" hidden="1">
      <c r="A171" s="371"/>
      <c r="B171" s="372"/>
      <c r="C171" s="372"/>
      <c r="D171" s="372"/>
      <c r="E171" s="372"/>
      <c r="F171" s="372"/>
      <c r="G171" s="373"/>
      <c r="H171" s="36"/>
      <c r="I171" s="36"/>
      <c r="J171" s="36"/>
      <c r="K171" s="36"/>
    </row>
    <row r="172" spans="1:11" ht="12.75" hidden="1">
      <c r="A172" s="371"/>
      <c r="B172" s="372"/>
      <c r="C172" s="372"/>
      <c r="D172" s="372"/>
      <c r="E172" s="372"/>
      <c r="F172" s="372"/>
      <c r="G172" s="373"/>
      <c r="H172" s="36"/>
      <c r="I172" s="36"/>
      <c r="J172" s="36"/>
      <c r="K172" s="36"/>
    </row>
    <row r="173" spans="1:11" ht="12.75" hidden="1">
      <c r="A173" s="371"/>
      <c r="B173" s="372"/>
      <c r="C173" s="372"/>
      <c r="D173" s="372"/>
      <c r="E173" s="372"/>
      <c r="F173" s="372"/>
      <c r="G173" s="373"/>
      <c r="H173" s="36"/>
      <c r="I173" s="36"/>
      <c r="J173" s="36"/>
      <c r="K173" s="36"/>
    </row>
    <row r="174" spans="1:11" ht="12.75" customHeight="1" hidden="1">
      <c r="A174" s="371"/>
      <c r="B174" s="372"/>
      <c r="C174" s="372"/>
      <c r="D174" s="372"/>
      <c r="E174" s="372"/>
      <c r="F174" s="372"/>
      <c r="G174" s="373"/>
      <c r="H174" s="36"/>
      <c r="I174" s="36"/>
      <c r="J174" s="36"/>
      <c r="K174" s="36"/>
    </row>
    <row r="175" spans="1:11" ht="12.75" hidden="1">
      <c r="A175" s="371"/>
      <c r="B175" s="372"/>
      <c r="C175" s="372"/>
      <c r="D175" s="372"/>
      <c r="E175" s="372"/>
      <c r="F175" s="372"/>
      <c r="G175" s="373"/>
      <c r="H175" s="36"/>
      <c r="I175" s="36"/>
      <c r="J175" s="36"/>
      <c r="K175" s="36"/>
    </row>
    <row r="176" spans="1:11" ht="12.75" hidden="1">
      <c r="A176" s="371"/>
      <c r="B176" s="372"/>
      <c r="C176" s="372"/>
      <c r="D176" s="372"/>
      <c r="E176" s="372"/>
      <c r="F176" s="372"/>
      <c r="G176" s="373"/>
      <c r="H176" s="36"/>
      <c r="I176" s="36"/>
      <c r="J176" s="36"/>
      <c r="K176" s="36"/>
    </row>
    <row r="177" spans="1:11" ht="12.75" hidden="1">
      <c r="A177" s="371"/>
      <c r="B177" s="372"/>
      <c r="C177" s="372"/>
      <c r="D177" s="372"/>
      <c r="E177" s="372"/>
      <c r="F177" s="372"/>
      <c r="G177" s="373"/>
      <c r="H177" s="36"/>
      <c r="I177" s="36"/>
      <c r="J177" s="36"/>
      <c r="K177" s="36"/>
    </row>
    <row r="178" spans="1:11" ht="12.75" hidden="1">
      <c r="A178" s="371"/>
      <c r="B178" s="372"/>
      <c r="C178" s="372"/>
      <c r="D178" s="372"/>
      <c r="E178" s="372"/>
      <c r="F178" s="372"/>
      <c r="G178" s="373"/>
      <c r="H178" s="36"/>
      <c r="I178" s="36"/>
      <c r="J178" s="36"/>
      <c r="K178" s="36"/>
    </row>
    <row r="179" spans="1:11" ht="12.75" hidden="1">
      <c r="A179" s="371"/>
      <c r="B179" s="372"/>
      <c r="C179" s="372"/>
      <c r="D179" s="372"/>
      <c r="E179" s="372"/>
      <c r="F179" s="372"/>
      <c r="G179" s="373"/>
      <c r="H179" s="36"/>
      <c r="I179" s="36"/>
      <c r="J179" s="36"/>
      <c r="K179" s="36"/>
    </row>
    <row r="180" spans="1:11" ht="12.75" hidden="1">
      <c r="A180" s="371"/>
      <c r="B180" s="372"/>
      <c r="C180" s="372"/>
      <c r="D180" s="372"/>
      <c r="E180" s="372"/>
      <c r="F180" s="372"/>
      <c r="G180" s="373"/>
      <c r="H180" s="36"/>
      <c r="I180" s="36"/>
      <c r="J180" s="36"/>
      <c r="K180" s="36"/>
    </row>
    <row r="181" spans="1:11" ht="12.75" hidden="1">
      <c r="A181" s="371"/>
      <c r="B181" s="372"/>
      <c r="C181" s="372"/>
      <c r="D181" s="372"/>
      <c r="E181" s="372"/>
      <c r="F181" s="372"/>
      <c r="G181" s="373"/>
      <c r="H181" s="36"/>
      <c r="I181" s="36"/>
      <c r="J181" s="36"/>
      <c r="K181" s="36"/>
    </row>
    <row r="182" spans="1:11" ht="12.75" hidden="1">
      <c r="A182" s="371"/>
      <c r="B182" s="372"/>
      <c r="C182" s="372"/>
      <c r="D182" s="372"/>
      <c r="E182" s="372"/>
      <c r="F182" s="372"/>
      <c r="G182" s="373"/>
      <c r="H182" s="36"/>
      <c r="I182" s="36"/>
      <c r="J182" s="36"/>
      <c r="K182" s="36"/>
    </row>
    <row r="183" spans="1:11" ht="12.75" hidden="1">
      <c r="A183" s="371"/>
      <c r="B183" s="372"/>
      <c r="C183" s="372"/>
      <c r="D183" s="372"/>
      <c r="E183" s="372"/>
      <c r="F183" s="372"/>
      <c r="G183" s="373"/>
      <c r="H183" s="36"/>
      <c r="I183" s="36"/>
      <c r="J183" s="36"/>
      <c r="K183" s="36"/>
    </row>
    <row r="184" spans="1:11" ht="12.75" hidden="1">
      <c r="A184" s="371"/>
      <c r="B184" s="372"/>
      <c r="C184" s="372"/>
      <c r="D184" s="372"/>
      <c r="E184" s="372"/>
      <c r="F184" s="372"/>
      <c r="G184" s="373"/>
      <c r="H184" s="36"/>
      <c r="I184" s="36"/>
      <c r="J184" s="36"/>
      <c r="K184" s="36"/>
    </row>
    <row r="185" spans="1:11" ht="12.75" hidden="1">
      <c r="A185" s="374"/>
      <c r="B185" s="375"/>
      <c r="C185" s="375"/>
      <c r="D185" s="375"/>
      <c r="E185" s="375"/>
      <c r="F185" s="375"/>
      <c r="G185" s="376"/>
      <c r="H185" s="36"/>
      <c r="I185" s="36"/>
      <c r="J185" s="36"/>
      <c r="K185" s="36"/>
    </row>
    <row r="186" spans="1:11" ht="11.25" customHeight="1">
      <c r="A186" s="363" t="s">
        <v>403</v>
      </c>
      <c r="B186" s="363"/>
      <c r="C186" s="363"/>
      <c r="D186" s="363"/>
      <c r="E186" s="363"/>
      <c r="F186" s="363"/>
      <c r="G186" s="363"/>
      <c r="H186" s="36"/>
      <c r="I186" s="36"/>
      <c r="J186" s="36"/>
      <c r="K186" s="36"/>
    </row>
    <row r="187" spans="1:11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25.5" customHeight="1">
      <c r="A189" s="343" t="s">
        <v>393</v>
      </c>
      <c r="B189" s="343"/>
      <c r="C189" s="343"/>
      <c r="D189" s="365" t="s">
        <v>430</v>
      </c>
      <c r="E189" s="366"/>
      <c r="F189" s="366"/>
      <c r="G189" s="367"/>
      <c r="H189" s="36"/>
      <c r="I189" s="36"/>
      <c r="J189" s="36"/>
      <c r="K189" s="36"/>
    </row>
    <row r="190" spans="1:11" ht="12.75">
      <c r="A190" s="347" t="s">
        <v>395</v>
      </c>
      <c r="B190" s="347"/>
      <c r="C190" s="347"/>
      <c r="D190" s="348" t="s">
        <v>431</v>
      </c>
      <c r="E190" s="348"/>
      <c r="F190" s="348"/>
      <c r="G190" s="348"/>
      <c r="H190" s="36"/>
      <c r="I190" s="36"/>
      <c r="J190" s="36"/>
      <c r="K190" s="36"/>
    </row>
    <row r="191" spans="1:11" ht="12.75">
      <c r="A191" s="355" t="s">
        <v>397</v>
      </c>
      <c r="B191" s="355"/>
      <c r="C191" s="355"/>
      <c r="D191" s="335" t="s">
        <v>512</v>
      </c>
      <c r="E191" s="336"/>
      <c r="F191" s="336"/>
      <c r="G191" s="337"/>
      <c r="H191" s="36"/>
      <c r="I191" s="36"/>
      <c r="J191" s="36"/>
      <c r="K191" s="36"/>
    </row>
    <row r="192" spans="1:11" ht="12.75">
      <c r="A192" s="349" t="s">
        <v>399</v>
      </c>
      <c r="B192" s="350"/>
      <c r="C192" s="351"/>
      <c r="D192" s="352">
        <v>43336</v>
      </c>
      <c r="E192" s="353"/>
      <c r="F192" s="353"/>
      <c r="G192" s="354"/>
      <c r="H192" s="36"/>
      <c r="I192" s="36"/>
      <c r="J192" s="36"/>
      <c r="K192" s="36"/>
    </row>
    <row r="193" spans="1:11" ht="12.75">
      <c r="A193" s="349" t="s">
        <v>401</v>
      </c>
      <c r="B193" s="350"/>
      <c r="C193" s="351"/>
      <c r="D193" s="352">
        <v>44198</v>
      </c>
      <c r="E193" s="353"/>
      <c r="F193" s="353"/>
      <c r="G193" s="354"/>
      <c r="H193" s="36"/>
      <c r="I193" s="36"/>
      <c r="J193" s="36"/>
      <c r="K193" s="36"/>
    </row>
    <row r="194" spans="1:11" ht="12.75" customHeight="1">
      <c r="A194" s="382" t="s">
        <v>513</v>
      </c>
      <c r="B194" s="383"/>
      <c r="C194" s="383"/>
      <c r="D194" s="383"/>
      <c r="E194" s="383"/>
      <c r="F194" s="383"/>
      <c r="G194" s="383"/>
      <c r="H194" s="36"/>
      <c r="I194" s="36"/>
      <c r="J194" s="36"/>
      <c r="K194" s="36"/>
    </row>
    <row r="195" spans="1:11" ht="1.5" customHeight="1">
      <c r="A195" s="368"/>
      <c r="B195" s="369"/>
      <c r="C195" s="369"/>
      <c r="D195" s="369"/>
      <c r="E195" s="369"/>
      <c r="F195" s="369"/>
      <c r="G195" s="370"/>
      <c r="H195" s="36"/>
      <c r="I195" s="36"/>
      <c r="J195" s="36"/>
      <c r="K195" s="36"/>
    </row>
    <row r="196" spans="1:11" ht="12.75" hidden="1">
      <c r="A196" s="371"/>
      <c r="B196" s="372"/>
      <c r="C196" s="372"/>
      <c r="D196" s="372"/>
      <c r="E196" s="372"/>
      <c r="F196" s="372"/>
      <c r="G196" s="373"/>
      <c r="H196" s="36"/>
      <c r="I196" s="36"/>
      <c r="J196" s="36"/>
      <c r="K196" s="36"/>
    </row>
    <row r="197" spans="1:11" ht="12.75" hidden="1">
      <c r="A197" s="371"/>
      <c r="B197" s="372"/>
      <c r="C197" s="372"/>
      <c r="D197" s="372"/>
      <c r="E197" s="372"/>
      <c r="F197" s="372"/>
      <c r="G197" s="373"/>
      <c r="H197" s="36"/>
      <c r="I197" s="36"/>
      <c r="J197" s="36"/>
      <c r="K197" s="36"/>
    </row>
    <row r="198" spans="1:11" ht="12.75" hidden="1">
      <c r="A198" s="371"/>
      <c r="B198" s="372"/>
      <c r="C198" s="372"/>
      <c r="D198" s="372"/>
      <c r="E198" s="372"/>
      <c r="F198" s="372"/>
      <c r="G198" s="373"/>
      <c r="H198" s="36"/>
      <c r="I198" s="36"/>
      <c r="J198" s="36"/>
      <c r="K198" s="36"/>
    </row>
    <row r="199" spans="1:11" ht="12.75" hidden="1">
      <c r="A199" s="371"/>
      <c r="B199" s="372"/>
      <c r="C199" s="372"/>
      <c r="D199" s="372"/>
      <c r="E199" s="372"/>
      <c r="F199" s="372"/>
      <c r="G199" s="373"/>
      <c r="H199" s="36"/>
      <c r="I199" s="36"/>
      <c r="J199" s="36"/>
      <c r="K199" s="36"/>
    </row>
    <row r="200" spans="1:11" ht="12.75" hidden="1">
      <c r="A200" s="371"/>
      <c r="B200" s="372"/>
      <c r="C200" s="372"/>
      <c r="D200" s="372"/>
      <c r="E200" s="372"/>
      <c r="F200" s="372"/>
      <c r="G200" s="373"/>
      <c r="H200" s="36"/>
      <c r="I200" s="36"/>
      <c r="J200" s="36"/>
      <c r="K200" s="36"/>
    </row>
    <row r="201" spans="1:11" ht="12.75" hidden="1">
      <c r="A201" s="371"/>
      <c r="B201" s="372"/>
      <c r="C201" s="372"/>
      <c r="D201" s="372"/>
      <c r="E201" s="372"/>
      <c r="F201" s="372"/>
      <c r="G201" s="373"/>
      <c r="H201" s="36"/>
      <c r="I201" s="36"/>
      <c r="J201" s="36"/>
      <c r="K201" s="36"/>
    </row>
    <row r="202" spans="1:11" ht="12.75" hidden="1">
      <c r="A202" s="371"/>
      <c r="B202" s="372"/>
      <c r="C202" s="372"/>
      <c r="D202" s="372"/>
      <c r="E202" s="372"/>
      <c r="F202" s="372"/>
      <c r="G202" s="373"/>
      <c r="H202" s="36"/>
      <c r="I202" s="36"/>
      <c r="J202" s="36"/>
      <c r="K202" s="36"/>
    </row>
    <row r="203" spans="1:11" ht="12.75" hidden="1">
      <c r="A203" s="371"/>
      <c r="B203" s="372"/>
      <c r="C203" s="372"/>
      <c r="D203" s="372"/>
      <c r="E203" s="372"/>
      <c r="F203" s="372"/>
      <c r="G203" s="373"/>
      <c r="H203" s="36"/>
      <c r="I203" s="36"/>
      <c r="J203" s="36"/>
      <c r="K203" s="36"/>
    </row>
    <row r="204" spans="1:11" ht="12.75" hidden="1">
      <c r="A204" s="371"/>
      <c r="B204" s="372"/>
      <c r="C204" s="372"/>
      <c r="D204" s="372"/>
      <c r="E204" s="372"/>
      <c r="F204" s="372"/>
      <c r="G204" s="373"/>
      <c r="H204" s="36"/>
      <c r="I204" s="36"/>
      <c r="J204" s="36"/>
      <c r="K204" s="36"/>
    </row>
    <row r="205" spans="1:11" ht="12.75" hidden="1">
      <c r="A205" s="371"/>
      <c r="B205" s="372"/>
      <c r="C205" s="372"/>
      <c r="D205" s="372"/>
      <c r="E205" s="372"/>
      <c r="F205" s="372"/>
      <c r="G205" s="373"/>
      <c r="H205" s="36"/>
      <c r="I205" s="36"/>
      <c r="J205" s="36"/>
      <c r="K205" s="36"/>
    </row>
    <row r="206" spans="1:11" ht="12.75" hidden="1">
      <c r="A206" s="371"/>
      <c r="B206" s="372"/>
      <c r="C206" s="372"/>
      <c r="D206" s="372"/>
      <c r="E206" s="372"/>
      <c r="F206" s="372"/>
      <c r="G206" s="373"/>
      <c r="H206" s="36"/>
      <c r="I206" s="36"/>
      <c r="J206" s="36"/>
      <c r="K206" s="36"/>
    </row>
    <row r="207" spans="1:11" ht="12.75" hidden="1">
      <c r="A207" s="371"/>
      <c r="B207" s="372"/>
      <c r="C207" s="372"/>
      <c r="D207" s="372"/>
      <c r="E207" s="372"/>
      <c r="F207" s="372"/>
      <c r="G207" s="373"/>
      <c r="H207" s="36"/>
      <c r="I207" s="36"/>
      <c r="J207" s="36"/>
      <c r="K207" s="36"/>
    </row>
    <row r="208" spans="1:11" ht="12.75" hidden="1">
      <c r="A208" s="371"/>
      <c r="B208" s="372"/>
      <c r="C208" s="372"/>
      <c r="D208" s="372"/>
      <c r="E208" s="372"/>
      <c r="F208" s="372"/>
      <c r="G208" s="373"/>
      <c r="H208" s="36"/>
      <c r="I208" s="36"/>
      <c r="J208" s="36"/>
      <c r="K208" s="36"/>
    </row>
    <row r="209" spans="1:11" ht="12.75" hidden="1">
      <c r="A209" s="371"/>
      <c r="B209" s="372"/>
      <c r="C209" s="372"/>
      <c r="D209" s="372"/>
      <c r="E209" s="372"/>
      <c r="F209" s="372"/>
      <c r="G209" s="373"/>
      <c r="H209" s="36"/>
      <c r="I209" s="36"/>
      <c r="J209" s="36"/>
      <c r="K209" s="36"/>
    </row>
    <row r="210" spans="1:11" ht="12.75" hidden="1">
      <c r="A210" s="374"/>
      <c r="B210" s="375"/>
      <c r="C210" s="375"/>
      <c r="D210" s="375"/>
      <c r="E210" s="375"/>
      <c r="F210" s="375"/>
      <c r="G210" s="376"/>
      <c r="H210" s="36"/>
      <c r="I210" s="36"/>
      <c r="J210" s="36"/>
      <c r="K210" s="36"/>
    </row>
    <row r="211" spans="1:11" ht="12.75">
      <c r="A211" s="363" t="s">
        <v>403</v>
      </c>
      <c r="B211" s="363"/>
      <c r="C211" s="363"/>
      <c r="D211" s="363"/>
      <c r="E211" s="363"/>
      <c r="F211" s="363"/>
      <c r="G211" s="363"/>
      <c r="H211" s="36"/>
      <c r="I211" s="36"/>
      <c r="J211" s="36"/>
      <c r="K211" s="36"/>
    </row>
    <row r="212" spans="1:11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 ht="12.75" hidden="1">
      <c r="A213" s="371"/>
      <c r="B213" s="372"/>
      <c r="C213" s="372"/>
      <c r="D213" s="372"/>
      <c r="E213" s="372"/>
      <c r="F213" s="372"/>
      <c r="G213" s="373"/>
      <c r="H213" s="36"/>
      <c r="I213" s="36"/>
      <c r="J213" s="36"/>
      <c r="K213" s="36"/>
    </row>
    <row r="214" spans="1:11" ht="12.75" hidden="1">
      <c r="A214" s="371"/>
      <c r="B214" s="372"/>
      <c r="C214" s="372"/>
      <c r="D214" s="372"/>
      <c r="E214" s="372"/>
      <c r="F214" s="372"/>
      <c r="G214" s="373"/>
      <c r="H214" s="36"/>
      <c r="I214" s="36"/>
      <c r="J214" s="36"/>
      <c r="K214" s="36"/>
    </row>
    <row r="215" spans="1:11" ht="12.75" hidden="1">
      <c r="A215" s="371"/>
      <c r="B215" s="372"/>
      <c r="C215" s="372"/>
      <c r="D215" s="372"/>
      <c r="E215" s="372"/>
      <c r="F215" s="372"/>
      <c r="G215" s="373"/>
      <c r="H215" s="36"/>
      <c r="I215" s="36"/>
      <c r="J215" s="36"/>
      <c r="K215" s="36"/>
    </row>
    <row r="216" spans="1:11" ht="12.75" hidden="1">
      <c r="A216" s="371"/>
      <c r="B216" s="372"/>
      <c r="C216" s="372"/>
      <c r="D216" s="372"/>
      <c r="E216" s="372"/>
      <c r="F216" s="372"/>
      <c r="G216" s="373"/>
      <c r="H216" s="36"/>
      <c r="I216" s="36"/>
      <c r="J216" s="36"/>
      <c r="K216" s="36"/>
    </row>
    <row r="217" spans="1:11" ht="12.75" hidden="1">
      <c r="A217" s="371"/>
      <c r="B217" s="372"/>
      <c r="C217" s="372"/>
      <c r="D217" s="372"/>
      <c r="E217" s="372"/>
      <c r="F217" s="372"/>
      <c r="G217" s="373"/>
      <c r="H217" s="36"/>
      <c r="I217" s="36"/>
      <c r="J217" s="36"/>
      <c r="K217" s="36"/>
    </row>
    <row r="218" spans="1:11" ht="12.75" hidden="1">
      <c r="A218" s="371"/>
      <c r="B218" s="372"/>
      <c r="C218" s="372"/>
      <c r="D218" s="372"/>
      <c r="E218" s="372"/>
      <c r="F218" s="372"/>
      <c r="G218" s="373"/>
      <c r="H218" s="36"/>
      <c r="I218" s="36"/>
      <c r="J218" s="36"/>
      <c r="K218" s="36"/>
    </row>
    <row r="219" spans="1:11" ht="12.75" hidden="1">
      <c r="A219" s="371"/>
      <c r="B219" s="372"/>
      <c r="C219" s="372"/>
      <c r="D219" s="372"/>
      <c r="E219" s="372"/>
      <c r="F219" s="372"/>
      <c r="G219" s="373"/>
      <c r="H219" s="36"/>
      <c r="I219" s="36"/>
      <c r="J219" s="36"/>
      <c r="K219" s="36"/>
    </row>
    <row r="220" spans="1:11" ht="12.75" hidden="1">
      <c r="A220" s="371"/>
      <c r="B220" s="372"/>
      <c r="C220" s="372"/>
      <c r="D220" s="372"/>
      <c r="E220" s="372"/>
      <c r="F220" s="372"/>
      <c r="G220" s="373"/>
      <c r="H220" s="36"/>
      <c r="I220" s="36"/>
      <c r="J220" s="36"/>
      <c r="K220" s="36"/>
    </row>
    <row r="221" spans="1:11" ht="12.75" hidden="1">
      <c r="A221" s="371"/>
      <c r="B221" s="372"/>
      <c r="C221" s="372"/>
      <c r="D221" s="372"/>
      <c r="E221" s="372"/>
      <c r="F221" s="372"/>
      <c r="G221" s="373"/>
      <c r="H221" s="36"/>
      <c r="I221" s="36"/>
      <c r="J221" s="36"/>
      <c r="K221" s="36"/>
    </row>
    <row r="222" spans="1:11" ht="12.75" hidden="1">
      <c r="A222" s="371"/>
      <c r="B222" s="372"/>
      <c r="C222" s="372"/>
      <c r="D222" s="372"/>
      <c r="E222" s="372"/>
      <c r="F222" s="372"/>
      <c r="G222" s="373"/>
      <c r="H222" s="36"/>
      <c r="I222" s="36"/>
      <c r="J222" s="36"/>
      <c r="K222" s="36"/>
    </row>
    <row r="223" spans="1:11" ht="12.75" hidden="1">
      <c r="A223" s="371"/>
      <c r="B223" s="372"/>
      <c r="C223" s="372"/>
      <c r="D223" s="372"/>
      <c r="E223" s="372"/>
      <c r="F223" s="372"/>
      <c r="G223" s="373"/>
      <c r="H223" s="36"/>
      <c r="I223" s="36"/>
      <c r="J223" s="36"/>
      <c r="K223" s="36"/>
    </row>
    <row r="224" spans="1:11" ht="12.75" hidden="1">
      <c r="A224" s="371"/>
      <c r="B224" s="372"/>
      <c r="C224" s="372"/>
      <c r="D224" s="372"/>
      <c r="E224" s="372"/>
      <c r="F224" s="372"/>
      <c r="G224" s="373"/>
      <c r="H224" s="36"/>
      <c r="I224" s="36"/>
      <c r="J224" s="36"/>
      <c r="K224" s="36"/>
    </row>
    <row r="225" spans="1:11" ht="12.75" hidden="1">
      <c r="A225" s="371"/>
      <c r="B225" s="372"/>
      <c r="C225" s="372"/>
      <c r="D225" s="372"/>
      <c r="E225" s="372"/>
      <c r="F225" s="372"/>
      <c r="G225" s="373"/>
      <c r="H225" s="36"/>
      <c r="I225" s="36"/>
      <c r="J225" s="36"/>
      <c r="K225" s="36"/>
    </row>
    <row r="226" spans="1:11" ht="12.75" hidden="1">
      <c r="A226" s="371"/>
      <c r="B226" s="372"/>
      <c r="C226" s="372"/>
      <c r="D226" s="372"/>
      <c r="E226" s="372"/>
      <c r="F226" s="372"/>
      <c r="G226" s="373"/>
      <c r="H226" s="36"/>
      <c r="I226" s="36"/>
      <c r="J226" s="36"/>
      <c r="K226" s="36"/>
    </row>
    <row r="227" spans="1:11" ht="12.75" hidden="1">
      <c r="A227" s="374"/>
      <c r="B227" s="375"/>
      <c r="C227" s="375"/>
      <c r="D227" s="375"/>
      <c r="E227" s="375"/>
      <c r="F227" s="375"/>
      <c r="G227" s="376"/>
      <c r="H227" s="36"/>
      <c r="I227" s="36"/>
      <c r="J227" s="36"/>
      <c r="K227" s="36"/>
    </row>
    <row r="228" spans="1:11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1:11" ht="12.75">
      <c r="A229" s="343" t="s">
        <v>393</v>
      </c>
      <c r="B229" s="343"/>
      <c r="C229" s="343"/>
      <c r="D229" s="393" t="s">
        <v>458</v>
      </c>
      <c r="E229" s="393"/>
      <c r="F229" s="393"/>
      <c r="G229" s="393"/>
      <c r="H229" s="36"/>
      <c r="I229" s="36"/>
      <c r="J229" s="36"/>
      <c r="K229" s="36"/>
    </row>
    <row r="230" spans="1:11" ht="25.5" customHeight="1">
      <c r="A230" s="347" t="s">
        <v>395</v>
      </c>
      <c r="B230" s="347"/>
      <c r="C230" s="347"/>
      <c r="D230" s="348" t="s">
        <v>459</v>
      </c>
      <c r="E230" s="348"/>
      <c r="F230" s="348"/>
      <c r="G230" s="348"/>
      <c r="H230" s="36"/>
      <c r="I230" s="36"/>
      <c r="J230" s="36"/>
      <c r="K230" s="36"/>
    </row>
    <row r="231" spans="1:11" ht="12.75">
      <c r="A231" s="355" t="s">
        <v>397</v>
      </c>
      <c r="B231" s="355"/>
      <c r="C231" s="355"/>
      <c r="D231" s="387" t="s">
        <v>460</v>
      </c>
      <c r="E231" s="348"/>
      <c r="F231" s="348"/>
      <c r="G231" s="348"/>
      <c r="H231" s="36"/>
      <c r="I231" s="36"/>
      <c r="J231" s="36"/>
      <c r="K231" s="36"/>
    </row>
    <row r="232" spans="1:11" ht="12.75">
      <c r="A232" s="355" t="s">
        <v>406</v>
      </c>
      <c r="B232" s="355"/>
      <c r="C232" s="355"/>
      <c r="D232" s="387" t="s">
        <v>461</v>
      </c>
      <c r="E232" s="348"/>
      <c r="F232" s="348"/>
      <c r="G232" s="348"/>
      <c r="H232" s="36"/>
      <c r="I232" s="36"/>
      <c r="J232" s="36"/>
      <c r="K232" s="36"/>
    </row>
    <row r="233" spans="1:11" ht="12.75">
      <c r="A233" s="355" t="s">
        <v>399</v>
      </c>
      <c r="B233" s="355"/>
      <c r="C233" s="355"/>
      <c r="D233" s="388">
        <v>43742</v>
      </c>
      <c r="E233" s="389"/>
      <c r="F233" s="389"/>
      <c r="G233" s="389"/>
      <c r="H233" s="36"/>
      <c r="I233" s="36"/>
      <c r="J233" s="36"/>
      <c r="K233" s="36"/>
    </row>
    <row r="234" spans="1:11" ht="12.75">
      <c r="A234" s="355" t="s">
        <v>401</v>
      </c>
      <c r="B234" s="355"/>
      <c r="C234" s="355"/>
      <c r="D234" s="388">
        <v>43830</v>
      </c>
      <c r="E234" s="389"/>
      <c r="F234" s="389"/>
      <c r="G234" s="389"/>
      <c r="H234" s="36"/>
      <c r="I234" s="36"/>
      <c r="J234" s="36"/>
      <c r="K234" s="36"/>
    </row>
    <row r="235" spans="1:11" ht="24" customHeight="1">
      <c r="A235" s="381" t="s">
        <v>514</v>
      </c>
      <c r="B235" s="381"/>
      <c r="C235" s="381"/>
      <c r="D235" s="381"/>
      <c r="E235" s="381"/>
      <c r="F235" s="381"/>
      <c r="G235" s="381"/>
      <c r="H235" s="36"/>
      <c r="I235" s="36"/>
      <c r="J235" s="36"/>
      <c r="K235" s="36"/>
    </row>
    <row r="236" spans="1:1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</row>
    <row r="237" spans="1:1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</row>
    <row r="238" spans="1:11" ht="28.5" customHeight="1">
      <c r="A238" s="343" t="s">
        <v>393</v>
      </c>
      <c r="B238" s="343"/>
      <c r="C238" s="343"/>
      <c r="D238" s="384" t="s">
        <v>462</v>
      </c>
      <c r="E238" s="384"/>
      <c r="F238" s="384"/>
      <c r="G238" s="384"/>
      <c r="H238" s="36"/>
      <c r="I238" s="36"/>
      <c r="J238" s="36"/>
      <c r="K238" s="36"/>
    </row>
    <row r="239" spans="1:11" ht="12.75">
      <c r="A239" s="347" t="s">
        <v>395</v>
      </c>
      <c r="B239" s="347"/>
      <c r="C239" s="347"/>
      <c r="D239" s="348" t="s">
        <v>463</v>
      </c>
      <c r="E239" s="348"/>
      <c r="F239" s="348"/>
      <c r="G239" s="348"/>
      <c r="H239" s="36"/>
      <c r="I239" s="36"/>
      <c r="J239" s="36"/>
      <c r="K239" s="36"/>
    </row>
    <row r="240" spans="1:11" ht="12.75">
      <c r="A240" s="355" t="s">
        <v>397</v>
      </c>
      <c r="B240" s="355"/>
      <c r="C240" s="355"/>
      <c r="D240" s="387" t="s">
        <v>464</v>
      </c>
      <c r="E240" s="348"/>
      <c r="F240" s="348"/>
      <c r="G240" s="348"/>
      <c r="H240" s="36"/>
      <c r="I240" s="36"/>
      <c r="J240" s="36"/>
      <c r="K240" s="36"/>
    </row>
    <row r="241" spans="1:11" ht="12.75">
      <c r="A241" s="355" t="s">
        <v>406</v>
      </c>
      <c r="B241" s="355"/>
      <c r="C241" s="355"/>
      <c r="D241" s="387" t="s">
        <v>465</v>
      </c>
      <c r="E241" s="348"/>
      <c r="F241" s="348"/>
      <c r="G241" s="348"/>
      <c r="H241" s="36"/>
      <c r="I241" s="36"/>
      <c r="J241" s="36"/>
      <c r="K241" s="36"/>
    </row>
    <row r="242" spans="1:11" ht="12.75">
      <c r="A242" s="355" t="s">
        <v>399</v>
      </c>
      <c r="B242" s="355"/>
      <c r="C242" s="355"/>
      <c r="D242" s="388" t="s">
        <v>466</v>
      </c>
      <c r="E242" s="389"/>
      <c r="F242" s="389"/>
      <c r="G242" s="389"/>
      <c r="H242" s="36"/>
      <c r="I242" s="36"/>
      <c r="J242" s="36"/>
      <c r="K242" s="36"/>
    </row>
    <row r="243" spans="1:8" ht="12.75">
      <c r="A243" s="355" t="s">
        <v>401</v>
      </c>
      <c r="B243" s="355"/>
      <c r="C243" s="355"/>
      <c r="D243" s="388" t="s">
        <v>467</v>
      </c>
      <c r="E243" s="389"/>
      <c r="F243" s="389"/>
      <c r="G243" s="389"/>
      <c r="H243" s="36"/>
    </row>
    <row r="244" spans="1:8" ht="12.75">
      <c r="A244" s="381" t="s">
        <v>468</v>
      </c>
      <c r="B244" s="381"/>
      <c r="C244" s="381"/>
      <c r="D244" s="381"/>
      <c r="E244" s="381"/>
      <c r="F244" s="381"/>
      <c r="G244" s="381"/>
      <c r="H244" s="36"/>
    </row>
    <row r="245" spans="1:8" ht="12.75">
      <c r="A245" s="36"/>
      <c r="B245" s="36"/>
      <c r="C245" s="36"/>
      <c r="D245" s="36"/>
      <c r="E245" s="36"/>
      <c r="F245" s="36"/>
      <c r="G245" s="36"/>
      <c r="H245" s="36"/>
    </row>
    <row r="246" spans="1:8" ht="12.75">
      <c r="A246" s="36"/>
      <c r="B246" s="36"/>
      <c r="C246" s="36"/>
      <c r="D246" s="36"/>
      <c r="E246" s="36"/>
      <c r="F246" s="36"/>
      <c r="G246" s="36"/>
      <c r="H246" s="36"/>
    </row>
    <row r="247" spans="1:8" ht="28.5" customHeight="1">
      <c r="A247" s="343" t="s">
        <v>393</v>
      </c>
      <c r="B247" s="343"/>
      <c r="C247" s="343"/>
      <c r="D247" s="384" t="s">
        <v>469</v>
      </c>
      <c r="E247" s="384"/>
      <c r="F247" s="384"/>
      <c r="G247" s="384"/>
      <c r="H247" s="36"/>
    </row>
    <row r="248" spans="1:8" ht="12.75">
      <c r="A248" s="347" t="s">
        <v>395</v>
      </c>
      <c r="B248" s="347"/>
      <c r="C248" s="347"/>
      <c r="D248" s="348" t="s">
        <v>470</v>
      </c>
      <c r="E248" s="348"/>
      <c r="F248" s="348"/>
      <c r="G248" s="348"/>
      <c r="H248" s="36"/>
    </row>
    <row r="249" spans="1:8" ht="12.75">
      <c r="A249" s="355" t="s">
        <v>397</v>
      </c>
      <c r="B249" s="355"/>
      <c r="C249" s="355"/>
      <c r="D249" s="387" t="s">
        <v>471</v>
      </c>
      <c r="E249" s="348"/>
      <c r="F249" s="348"/>
      <c r="G249" s="348"/>
      <c r="H249" s="36"/>
    </row>
    <row r="250" spans="1:8" ht="12.75">
      <c r="A250" s="355" t="s">
        <v>406</v>
      </c>
      <c r="B250" s="355"/>
      <c r="C250" s="355"/>
      <c r="D250" s="387" t="s">
        <v>465</v>
      </c>
      <c r="E250" s="348"/>
      <c r="F250" s="348"/>
      <c r="G250" s="348"/>
      <c r="H250" s="36"/>
    </row>
    <row r="251" spans="1:8" ht="12.75">
      <c r="A251" s="355" t="s">
        <v>399</v>
      </c>
      <c r="B251" s="355"/>
      <c r="C251" s="355"/>
      <c r="D251" s="388" t="s">
        <v>472</v>
      </c>
      <c r="E251" s="389"/>
      <c r="F251" s="389"/>
      <c r="G251" s="389"/>
      <c r="H251" s="36"/>
    </row>
    <row r="252" spans="1:8" ht="12.75">
      <c r="A252" s="355" t="s">
        <v>401</v>
      </c>
      <c r="B252" s="355"/>
      <c r="C252" s="355"/>
      <c r="D252" s="388" t="s">
        <v>473</v>
      </c>
      <c r="E252" s="389"/>
      <c r="F252" s="389"/>
      <c r="G252" s="389"/>
      <c r="H252" s="36"/>
    </row>
    <row r="253" spans="1:8" ht="12.75">
      <c r="A253" s="381" t="s">
        <v>515</v>
      </c>
      <c r="B253" s="381"/>
      <c r="C253" s="381"/>
      <c r="D253" s="381"/>
      <c r="E253" s="381"/>
      <c r="F253" s="381"/>
      <c r="G253" s="381"/>
      <c r="H253" s="36"/>
    </row>
    <row r="254" spans="1:8" ht="12.75">
      <c r="A254" s="36"/>
      <c r="B254" s="36"/>
      <c r="C254" s="36"/>
      <c r="D254" s="36"/>
      <c r="E254" s="36"/>
      <c r="F254" s="36"/>
      <c r="G254" s="36"/>
      <c r="H254" s="36"/>
    </row>
    <row r="255" spans="1:8" ht="12.75">
      <c r="A255" s="36"/>
      <c r="B255" s="36"/>
      <c r="C255" s="36"/>
      <c r="D255" s="36"/>
      <c r="E255" s="36"/>
      <c r="F255" s="36"/>
      <c r="G255" s="36"/>
      <c r="H255" s="36"/>
    </row>
    <row r="256" spans="1:8" ht="28.5" customHeight="1">
      <c r="A256" s="343" t="s">
        <v>393</v>
      </c>
      <c r="B256" s="343"/>
      <c r="C256" s="343"/>
      <c r="D256" s="384" t="s">
        <v>475</v>
      </c>
      <c r="E256" s="384"/>
      <c r="F256" s="384"/>
      <c r="G256" s="384"/>
      <c r="H256" s="36"/>
    </row>
    <row r="257" spans="1:8" ht="12.75">
      <c r="A257" s="347" t="s">
        <v>395</v>
      </c>
      <c r="B257" s="347"/>
      <c r="C257" s="347"/>
      <c r="D257" s="348" t="s">
        <v>476</v>
      </c>
      <c r="E257" s="348"/>
      <c r="F257" s="348"/>
      <c r="G257" s="348"/>
      <c r="H257" s="36"/>
    </row>
    <row r="258" spans="1:8" ht="12.75">
      <c r="A258" s="355" t="s">
        <v>397</v>
      </c>
      <c r="B258" s="355"/>
      <c r="C258" s="355"/>
      <c r="D258" s="387" t="s">
        <v>477</v>
      </c>
      <c r="E258" s="348"/>
      <c r="F258" s="348"/>
      <c r="G258" s="348"/>
      <c r="H258" s="36"/>
    </row>
    <row r="259" spans="1:8" ht="12.75">
      <c r="A259" s="355" t="s">
        <v>406</v>
      </c>
      <c r="B259" s="355"/>
      <c r="C259" s="355"/>
      <c r="D259" s="387" t="s">
        <v>465</v>
      </c>
      <c r="E259" s="348"/>
      <c r="F259" s="348"/>
      <c r="G259" s="348"/>
      <c r="H259" s="36"/>
    </row>
    <row r="260" spans="1:8" ht="12.75">
      <c r="A260" s="355" t="s">
        <v>399</v>
      </c>
      <c r="B260" s="355"/>
      <c r="C260" s="355"/>
      <c r="D260" s="388" t="s">
        <v>478</v>
      </c>
      <c r="E260" s="389"/>
      <c r="F260" s="389"/>
      <c r="G260" s="389"/>
      <c r="H260" s="36"/>
    </row>
    <row r="261" spans="1:8" ht="12.75">
      <c r="A261" s="355" t="s">
        <v>401</v>
      </c>
      <c r="B261" s="355"/>
      <c r="C261" s="355"/>
      <c r="D261" s="388" t="s">
        <v>479</v>
      </c>
      <c r="E261" s="389"/>
      <c r="F261" s="389"/>
      <c r="G261" s="389"/>
      <c r="H261" s="36"/>
    </row>
    <row r="262" spans="1:8" ht="12.75">
      <c r="A262" s="381" t="s">
        <v>474</v>
      </c>
      <c r="B262" s="381"/>
      <c r="C262" s="381"/>
      <c r="D262" s="381"/>
      <c r="E262" s="381"/>
      <c r="F262" s="381"/>
      <c r="G262" s="381"/>
      <c r="H262" s="36"/>
    </row>
  </sheetData>
  <sheetProtection/>
  <mergeCells count="168">
    <mergeCell ref="A258:C258"/>
    <mergeCell ref="D258:G258"/>
    <mergeCell ref="A243:C243"/>
    <mergeCell ref="D243:G243"/>
    <mergeCell ref="A256:C256"/>
    <mergeCell ref="D256:G256"/>
    <mergeCell ref="A257:C257"/>
    <mergeCell ref="D257:G257"/>
    <mergeCell ref="A249:C249"/>
    <mergeCell ref="D249:G249"/>
    <mergeCell ref="A262:G262"/>
    <mergeCell ref="A252:C252"/>
    <mergeCell ref="D252:G252"/>
    <mergeCell ref="A253:G253"/>
    <mergeCell ref="A260:C260"/>
    <mergeCell ref="A259:C259"/>
    <mergeCell ref="D259:G259"/>
    <mergeCell ref="D260:G260"/>
    <mergeCell ref="A261:C261"/>
    <mergeCell ref="D261:G261"/>
    <mergeCell ref="A242:C242"/>
    <mergeCell ref="D242:G242"/>
    <mergeCell ref="D240:G240"/>
    <mergeCell ref="A239:C239"/>
    <mergeCell ref="D239:G239"/>
    <mergeCell ref="A240:C240"/>
    <mergeCell ref="A194:G194"/>
    <mergeCell ref="A195:G210"/>
    <mergeCell ref="A211:G211"/>
    <mergeCell ref="A213:G227"/>
    <mergeCell ref="A233:C233"/>
    <mergeCell ref="D233:G233"/>
    <mergeCell ref="A229:C229"/>
    <mergeCell ref="D229:G229"/>
    <mergeCell ref="A230:C230"/>
    <mergeCell ref="D230:G230"/>
    <mergeCell ref="D192:G192"/>
    <mergeCell ref="A193:C193"/>
    <mergeCell ref="D193:G193"/>
    <mergeCell ref="A191:C191"/>
    <mergeCell ref="D191:G191"/>
    <mergeCell ref="D190:G190"/>
    <mergeCell ref="A145:G160"/>
    <mergeCell ref="A161:G161"/>
    <mergeCell ref="A167:C167"/>
    <mergeCell ref="D167:G167"/>
    <mergeCell ref="A168:C168"/>
    <mergeCell ref="D168:G168"/>
    <mergeCell ref="D165:G165"/>
    <mergeCell ref="A136:G136"/>
    <mergeCell ref="A142:C142"/>
    <mergeCell ref="D142:G142"/>
    <mergeCell ref="A143:C143"/>
    <mergeCell ref="D143:G143"/>
    <mergeCell ref="A139:C139"/>
    <mergeCell ref="D139:G139"/>
    <mergeCell ref="A140:C140"/>
    <mergeCell ref="A141:C141"/>
    <mergeCell ref="A91:C91"/>
    <mergeCell ref="D91:G91"/>
    <mergeCell ref="A92:H92"/>
    <mergeCell ref="A93:G109"/>
    <mergeCell ref="A117:C117"/>
    <mergeCell ref="D117:G117"/>
    <mergeCell ref="A15:G30"/>
    <mergeCell ref="A31:G31"/>
    <mergeCell ref="A39:C39"/>
    <mergeCell ref="D39:G39"/>
    <mergeCell ref="A40:G40"/>
    <mergeCell ref="A41:G56"/>
    <mergeCell ref="A38:C38"/>
    <mergeCell ref="D38:G38"/>
    <mergeCell ref="A34:C34"/>
    <mergeCell ref="D34:G34"/>
    <mergeCell ref="A250:C250"/>
    <mergeCell ref="D250:G250"/>
    <mergeCell ref="A251:C251"/>
    <mergeCell ref="D251:G251"/>
    <mergeCell ref="A247:C247"/>
    <mergeCell ref="D247:G247"/>
    <mergeCell ref="A248:C248"/>
    <mergeCell ref="D248:G248"/>
    <mergeCell ref="A231:C231"/>
    <mergeCell ref="D231:G231"/>
    <mergeCell ref="A232:C232"/>
    <mergeCell ref="D232:G232"/>
    <mergeCell ref="A241:C241"/>
    <mergeCell ref="D241:G241"/>
    <mergeCell ref="A234:C234"/>
    <mergeCell ref="D234:G234"/>
    <mergeCell ref="A235:G235"/>
    <mergeCell ref="A118:C118"/>
    <mergeCell ref="D118:G118"/>
    <mergeCell ref="A238:C238"/>
    <mergeCell ref="D238:G238"/>
    <mergeCell ref="A164:C164"/>
    <mergeCell ref="D164:G164"/>
    <mergeCell ref="A165:C165"/>
    <mergeCell ref="A119:G119"/>
    <mergeCell ref="D140:G140"/>
    <mergeCell ref="A120:G135"/>
    <mergeCell ref="A244:G244"/>
    <mergeCell ref="A189:C189"/>
    <mergeCell ref="D189:G189"/>
    <mergeCell ref="A190:C190"/>
    <mergeCell ref="A166:C166"/>
    <mergeCell ref="D166:G166"/>
    <mergeCell ref="A169:G169"/>
    <mergeCell ref="A170:G185"/>
    <mergeCell ref="A186:G186"/>
    <mergeCell ref="A192:C192"/>
    <mergeCell ref="A144:H144"/>
    <mergeCell ref="A116:C116"/>
    <mergeCell ref="D116:G116"/>
    <mergeCell ref="A113:C113"/>
    <mergeCell ref="D113:G113"/>
    <mergeCell ref="A114:C114"/>
    <mergeCell ref="D114:G114"/>
    <mergeCell ref="A115:C115"/>
    <mergeCell ref="D115:G115"/>
    <mergeCell ref="D141:G141"/>
    <mergeCell ref="A88:C88"/>
    <mergeCell ref="D88:G88"/>
    <mergeCell ref="A89:C89"/>
    <mergeCell ref="D89:G89"/>
    <mergeCell ref="A90:C90"/>
    <mergeCell ref="D90:G90"/>
    <mergeCell ref="D64:G64"/>
    <mergeCell ref="A65:C65"/>
    <mergeCell ref="D65:G65"/>
    <mergeCell ref="A86:C86"/>
    <mergeCell ref="D86:G86"/>
    <mergeCell ref="A87:C87"/>
    <mergeCell ref="D87:G87"/>
    <mergeCell ref="A67:G81"/>
    <mergeCell ref="A82:G82"/>
    <mergeCell ref="A66:G66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A57:G57"/>
    <mergeCell ref="A35:C35"/>
    <mergeCell ref="D35:G35"/>
    <mergeCell ref="A36:C36"/>
    <mergeCell ref="D36:G36"/>
    <mergeCell ref="A37:C37"/>
    <mergeCell ref="D37:G37"/>
    <mergeCell ref="A13:C13"/>
    <mergeCell ref="D13:G13"/>
    <mergeCell ref="A14:G14"/>
    <mergeCell ref="A10:C10"/>
    <mergeCell ref="D10:G10"/>
    <mergeCell ref="A11:C11"/>
    <mergeCell ref="D11:G11"/>
    <mergeCell ref="A12:C12"/>
    <mergeCell ref="D12:G12"/>
    <mergeCell ref="A1:G1"/>
    <mergeCell ref="A2:G7"/>
    <mergeCell ref="A8:C8"/>
    <mergeCell ref="D8:G8"/>
    <mergeCell ref="A9:C9"/>
    <mergeCell ref="D9:G9"/>
  </mergeCells>
  <printOptions/>
  <pageMargins left="0.7" right="0.7" top="0.75" bottom="0.75" header="0.3" footer="0.3"/>
  <pageSetup horizontalDpi="600" verticalDpi="600" orientation="portrait" paperSize="9" scale="85" r:id="rId1"/>
  <headerFooter>
    <oddHeader>&amp;L7 melléklet a  2/2020. (II.21.) ) önk rendelethez</oddHead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39.28125" style="0" customWidth="1"/>
    <col min="3" max="11" width="10.00390625" style="0" bestFit="1" customWidth="1"/>
  </cols>
  <sheetData>
    <row r="1" spans="1:10" ht="18" customHeight="1">
      <c r="A1" s="399" t="s">
        <v>439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8">
      <c r="A2" s="400" t="s">
        <v>376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3" ht="12.75">
      <c r="A3" s="247"/>
      <c r="B3" s="247"/>
      <c r="C3" s="247"/>
    </row>
    <row r="4" spans="1:3" ht="12.75">
      <c r="A4" s="247"/>
      <c r="B4" s="247"/>
      <c r="C4" s="247"/>
    </row>
    <row r="5" spans="1:10" ht="12.75">
      <c r="A5" s="394" t="s">
        <v>91</v>
      </c>
      <c r="B5" s="395"/>
      <c r="C5" s="204" t="s">
        <v>378</v>
      </c>
      <c r="D5" s="204" t="s">
        <v>379</v>
      </c>
      <c r="E5" s="204" t="s">
        <v>380</v>
      </c>
      <c r="F5" s="204" t="s">
        <v>381</v>
      </c>
      <c r="G5" s="204" t="s">
        <v>382</v>
      </c>
      <c r="H5" s="204" t="s">
        <v>383</v>
      </c>
      <c r="I5" s="204" t="s">
        <v>384</v>
      </c>
      <c r="J5" s="204" t="s">
        <v>385</v>
      </c>
    </row>
    <row r="6" spans="1:10" ht="12.75">
      <c r="A6" s="401" t="s">
        <v>388</v>
      </c>
      <c r="B6" s="402"/>
      <c r="C6" s="255">
        <v>3127</v>
      </c>
      <c r="D6" s="222"/>
      <c r="E6" s="222"/>
      <c r="F6" s="222"/>
      <c r="G6" s="222"/>
      <c r="H6" s="222"/>
      <c r="I6" s="222"/>
      <c r="J6" s="222"/>
    </row>
    <row r="7" spans="1:3" ht="12.75">
      <c r="A7" s="248"/>
      <c r="B7" s="249"/>
      <c r="C7" s="250"/>
    </row>
    <row r="8" spans="1:3" ht="12.75">
      <c r="A8" s="403" t="s">
        <v>389</v>
      </c>
      <c r="B8" s="403"/>
      <c r="C8" s="250"/>
    </row>
    <row r="9" spans="1:11" ht="12.75">
      <c r="A9" s="394" t="s">
        <v>91</v>
      </c>
      <c r="B9" s="395"/>
      <c r="C9" s="204" t="s">
        <v>378</v>
      </c>
      <c r="D9" s="204" t="s">
        <v>379</v>
      </c>
      <c r="E9" s="204" t="s">
        <v>380</v>
      </c>
      <c r="F9" s="204" t="s">
        <v>381</v>
      </c>
      <c r="G9" s="204" t="s">
        <v>382</v>
      </c>
      <c r="H9" s="204" t="s">
        <v>383</v>
      </c>
      <c r="I9" s="204" t="s">
        <v>384</v>
      </c>
      <c r="J9" s="204" t="s">
        <v>385</v>
      </c>
      <c r="K9" s="204" t="s">
        <v>487</v>
      </c>
    </row>
    <row r="10" spans="1:11" ht="12.75">
      <c r="A10" s="396" t="s">
        <v>386</v>
      </c>
      <c r="B10" s="396"/>
      <c r="C10" s="253">
        <v>12000</v>
      </c>
      <c r="D10" s="253">
        <v>12000</v>
      </c>
      <c r="E10" s="253">
        <v>12000</v>
      </c>
      <c r="F10" s="253">
        <v>12000</v>
      </c>
      <c r="G10" s="253">
        <v>12000</v>
      </c>
      <c r="H10" s="253">
        <v>12000</v>
      </c>
      <c r="I10" s="253">
        <v>12000</v>
      </c>
      <c r="J10" s="253">
        <v>12000</v>
      </c>
      <c r="K10" s="253">
        <v>12000</v>
      </c>
    </row>
    <row r="11" spans="1:11" ht="41.25" customHeight="1">
      <c r="A11" s="397" t="s">
        <v>387</v>
      </c>
      <c r="B11" s="398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ht="29.25" customHeight="1">
      <c r="A12" s="251" t="s">
        <v>377</v>
      </c>
      <c r="B12" s="252"/>
      <c r="C12" s="254">
        <f aca="true" t="shared" si="0" ref="C12:J12">SUM(C10:C10)</f>
        <v>12000</v>
      </c>
      <c r="D12" s="254">
        <f t="shared" si="0"/>
        <v>12000</v>
      </c>
      <c r="E12" s="254">
        <f t="shared" si="0"/>
        <v>12000</v>
      </c>
      <c r="F12" s="254">
        <f t="shared" si="0"/>
        <v>12000</v>
      </c>
      <c r="G12" s="254">
        <f t="shared" si="0"/>
        <v>12000</v>
      </c>
      <c r="H12" s="254">
        <f t="shared" si="0"/>
        <v>12000</v>
      </c>
      <c r="I12" s="254">
        <f t="shared" si="0"/>
        <v>12000</v>
      </c>
      <c r="J12" s="254">
        <f t="shared" si="0"/>
        <v>12000</v>
      </c>
      <c r="K12" s="254">
        <f>SUM(K10:K10)</f>
        <v>12000</v>
      </c>
    </row>
  </sheetData>
  <sheetProtection/>
  <mergeCells count="8">
    <mergeCell ref="A9:B9"/>
    <mergeCell ref="A10:B10"/>
    <mergeCell ref="A11:B11"/>
    <mergeCell ref="A1:J1"/>
    <mergeCell ref="A2:J2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&amp;L8 melléklet a  2/2020. (II.21.)  önk.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9.140625" style="36" customWidth="1"/>
    <col min="2" max="2" width="52.00390625" style="36" customWidth="1"/>
    <col min="3" max="4" width="13.7109375" style="36" customWidth="1"/>
  </cols>
  <sheetData>
    <row r="1" spans="1:4" ht="12.75">
      <c r="A1" s="404" t="s">
        <v>439</v>
      </c>
      <c r="B1" s="404"/>
      <c r="C1" s="404"/>
      <c r="D1" s="201"/>
    </row>
    <row r="2" spans="1:4" ht="12.75">
      <c r="A2" s="405" t="s">
        <v>294</v>
      </c>
      <c r="B2" s="405"/>
      <c r="C2" s="405"/>
      <c r="D2" s="202"/>
    </row>
    <row r="3" spans="1:4" ht="25.5">
      <c r="A3" s="203" t="s">
        <v>123</v>
      </c>
      <c r="B3" s="204" t="s">
        <v>295</v>
      </c>
      <c r="C3" s="205" t="s">
        <v>275</v>
      </c>
      <c r="D3" s="205" t="s">
        <v>437</v>
      </c>
    </row>
    <row r="4" spans="1:4" ht="12.75">
      <c r="A4" s="206" t="s">
        <v>296</v>
      </c>
      <c r="B4" s="207" t="s">
        <v>297</v>
      </c>
      <c r="C4" s="170">
        <v>26270</v>
      </c>
      <c r="D4" s="170">
        <v>27579</v>
      </c>
    </row>
    <row r="5" spans="1:4" ht="12.75">
      <c r="A5" s="206" t="s">
        <v>298</v>
      </c>
      <c r="B5" s="207" t="s">
        <v>299</v>
      </c>
      <c r="C5" s="170">
        <v>6110</v>
      </c>
      <c r="D5" s="170">
        <v>6185</v>
      </c>
    </row>
    <row r="6" spans="1:4" ht="12.75">
      <c r="A6" s="206" t="s">
        <v>300</v>
      </c>
      <c r="B6" s="20" t="s">
        <v>432</v>
      </c>
      <c r="C6" s="170">
        <v>102518</v>
      </c>
      <c r="D6" s="170">
        <v>0</v>
      </c>
    </row>
    <row r="7" spans="1:4" ht="12.75">
      <c r="A7" s="206" t="s">
        <v>301</v>
      </c>
      <c r="B7" s="20" t="s">
        <v>264</v>
      </c>
      <c r="C7" s="170">
        <v>1415</v>
      </c>
      <c r="D7" s="170">
        <v>3101</v>
      </c>
    </row>
    <row r="8" spans="1:4" ht="12.75">
      <c r="A8" s="406" t="s">
        <v>302</v>
      </c>
      <c r="B8" s="406"/>
      <c r="C8" s="118">
        <f>SUM(C4:C7)</f>
        <v>136313</v>
      </c>
      <c r="D8" s="118">
        <f>SUM(D4:D7)</f>
        <v>36865</v>
      </c>
    </row>
    <row r="9" spans="1:4" ht="12.75">
      <c r="A9" s="208"/>
      <c r="B9" s="208"/>
      <c r="C9" s="209"/>
      <c r="D9" s="209"/>
    </row>
    <row r="10" spans="1:4" ht="12.75">
      <c r="A10" s="407" t="s">
        <v>446</v>
      </c>
      <c r="B10" s="407"/>
      <c r="C10" s="407"/>
      <c r="D10" s="210"/>
    </row>
    <row r="11" spans="1:4" ht="12.75">
      <c r="A11" s="211"/>
      <c r="B11" s="129"/>
      <c r="C11" s="209"/>
      <c r="D11" s="209"/>
    </row>
    <row r="12" spans="1:4" ht="12.75">
      <c r="A12" s="212" t="s">
        <v>296</v>
      </c>
      <c r="B12" s="117" t="s">
        <v>102</v>
      </c>
      <c r="C12" s="118">
        <v>15000</v>
      </c>
      <c r="D12" s="118">
        <v>1000</v>
      </c>
    </row>
    <row r="13" spans="1:4" ht="12.75">
      <c r="A13" s="59"/>
      <c r="B13" s="117" t="s">
        <v>302</v>
      </c>
      <c r="C13" s="118">
        <f>SUM(C12)</f>
        <v>15000</v>
      </c>
      <c r="D13" s="118">
        <f>SUM(D12)</f>
        <v>1000</v>
      </c>
    </row>
    <row r="14" spans="1:4" ht="12.75">
      <c r="A14" s="406" t="s">
        <v>303</v>
      </c>
      <c r="B14" s="406"/>
      <c r="C14" s="118">
        <f>C8+C13</f>
        <v>151313</v>
      </c>
      <c r="D14" s="118">
        <f>D8+D13</f>
        <v>37865</v>
      </c>
    </row>
  </sheetData>
  <sheetProtection/>
  <mergeCells count="5">
    <mergeCell ref="A1:C1"/>
    <mergeCell ref="A2:C2"/>
    <mergeCell ref="A8:B8"/>
    <mergeCell ref="A10:C10"/>
    <mergeCell ref="A14:B14"/>
  </mergeCells>
  <printOptions/>
  <pageMargins left="0.7" right="0.7" top="0.75" bottom="0.75" header="0.3" footer="0.3"/>
  <pageSetup horizontalDpi="600" verticalDpi="600" orientation="portrait" paperSize="9" r:id="rId1"/>
  <headerFooter>
    <oddHeader>&amp;L9. melléklet a 2/2020. (II.21.)  önk. rendelethez, ezer Ft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view="pageLayout" workbookViewId="0" topLeftCell="A1">
      <selection activeCell="G21" sqref="G21"/>
    </sheetView>
  </sheetViews>
  <sheetFormatPr defaultColWidth="9.140625" defaultRowHeight="12.75"/>
  <cols>
    <col min="1" max="1" width="16.7109375" style="8" customWidth="1"/>
  </cols>
  <sheetData>
    <row r="1" spans="1:14" ht="18">
      <c r="A1" s="408" t="s">
        <v>439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8">
      <c r="A2" s="410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12.75">
      <c r="A3" s="226" t="s">
        <v>91</v>
      </c>
      <c r="B3" s="227" t="s">
        <v>323</v>
      </c>
      <c r="C3" s="227" t="s">
        <v>324</v>
      </c>
      <c r="D3" s="227" t="s">
        <v>325</v>
      </c>
      <c r="E3" s="227" t="s">
        <v>326</v>
      </c>
      <c r="F3" s="227" t="s">
        <v>327</v>
      </c>
      <c r="G3" s="227" t="s">
        <v>328</v>
      </c>
      <c r="H3" s="227" t="s">
        <v>329</v>
      </c>
      <c r="I3" s="227" t="s">
        <v>330</v>
      </c>
      <c r="J3" s="227" t="s">
        <v>331</v>
      </c>
      <c r="K3" s="227" t="s">
        <v>332</v>
      </c>
      <c r="L3" s="227" t="s">
        <v>333</v>
      </c>
      <c r="M3" s="227" t="s">
        <v>334</v>
      </c>
      <c r="N3" s="227" t="s">
        <v>335</v>
      </c>
    </row>
    <row r="4" spans="1:14" ht="38.25">
      <c r="A4" s="228" t="s">
        <v>110</v>
      </c>
      <c r="B4" s="273">
        <v>11418</v>
      </c>
      <c r="C4" s="273">
        <v>11418</v>
      </c>
      <c r="D4" s="273">
        <v>11418</v>
      </c>
      <c r="E4" s="273">
        <v>11418</v>
      </c>
      <c r="F4" s="273">
        <v>11418</v>
      </c>
      <c r="G4" s="273">
        <v>11418</v>
      </c>
      <c r="H4" s="273">
        <v>11418</v>
      </c>
      <c r="I4" s="273">
        <v>11418</v>
      </c>
      <c r="J4" s="273">
        <v>11418</v>
      </c>
      <c r="K4" s="273">
        <v>11418</v>
      </c>
      <c r="L4" s="273">
        <v>11418</v>
      </c>
      <c r="M4" s="273">
        <v>11415</v>
      </c>
      <c r="N4" s="91">
        <f>SUM(B4:M4)</f>
        <v>137013</v>
      </c>
    </row>
    <row r="5" spans="1:14" ht="51">
      <c r="A5" s="228" t="s">
        <v>336</v>
      </c>
      <c r="B5" s="229">
        <v>1555</v>
      </c>
      <c r="C5" s="229">
        <v>1555</v>
      </c>
      <c r="D5" s="229">
        <v>1555</v>
      </c>
      <c r="E5" s="229">
        <v>1555</v>
      </c>
      <c r="F5" s="229">
        <v>1555</v>
      </c>
      <c r="G5" s="229">
        <v>7000</v>
      </c>
      <c r="H5" s="229">
        <v>8000</v>
      </c>
      <c r="I5" s="229">
        <v>1555</v>
      </c>
      <c r="J5" s="229">
        <v>1555</v>
      </c>
      <c r="K5" s="229">
        <v>1555</v>
      </c>
      <c r="L5" s="229">
        <v>1555</v>
      </c>
      <c r="M5" s="229">
        <v>1529</v>
      </c>
      <c r="N5" s="91">
        <f>SUM(B5:M5)</f>
        <v>30524</v>
      </c>
    </row>
    <row r="6" spans="1:14" ht="24.75" customHeight="1">
      <c r="A6" s="232" t="s">
        <v>337</v>
      </c>
      <c r="B6" s="233">
        <f>SUM(B4:B5)</f>
        <v>12973</v>
      </c>
      <c r="C6" s="233">
        <f aca="true" t="shared" si="0" ref="C6:M6">SUM(C4:C5)</f>
        <v>12973</v>
      </c>
      <c r="D6" s="233">
        <f t="shared" si="0"/>
        <v>12973</v>
      </c>
      <c r="E6" s="233">
        <f t="shared" si="0"/>
        <v>12973</v>
      </c>
      <c r="F6" s="233">
        <f t="shared" si="0"/>
        <v>12973</v>
      </c>
      <c r="G6" s="233">
        <f t="shared" si="0"/>
        <v>18418</v>
      </c>
      <c r="H6" s="233">
        <f t="shared" si="0"/>
        <v>19418</v>
      </c>
      <c r="I6" s="233">
        <f t="shared" si="0"/>
        <v>12973</v>
      </c>
      <c r="J6" s="233">
        <f t="shared" si="0"/>
        <v>12973</v>
      </c>
      <c r="K6" s="233">
        <f t="shared" si="0"/>
        <v>12973</v>
      </c>
      <c r="L6" s="233">
        <f t="shared" si="0"/>
        <v>12973</v>
      </c>
      <c r="M6" s="233">
        <f t="shared" si="0"/>
        <v>12944</v>
      </c>
      <c r="N6" s="233">
        <f>SUM(N4:N5)</f>
        <v>167537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&amp;L10 melléklet a 2/2020. (II.21.)  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view="pageLayout" workbookViewId="0" topLeftCell="A1">
      <selection activeCell="D9" sqref="D9"/>
    </sheetView>
  </sheetViews>
  <sheetFormatPr defaultColWidth="9.140625" defaultRowHeight="12.75"/>
  <cols>
    <col min="8" max="8" width="18.140625" style="0" customWidth="1"/>
  </cols>
  <sheetData>
    <row r="1" spans="1:8" ht="15">
      <c r="A1" s="411" t="s">
        <v>440</v>
      </c>
      <c r="B1" s="411"/>
      <c r="C1" s="411"/>
      <c r="D1" s="411"/>
      <c r="E1" s="411"/>
      <c r="F1" s="411"/>
      <c r="G1" s="411"/>
      <c r="H1" s="411"/>
    </row>
    <row r="5" spans="1:8" ht="12.75">
      <c r="A5" s="3" t="s">
        <v>338</v>
      </c>
      <c r="B5" s="3"/>
      <c r="C5" s="3"/>
      <c r="D5" s="3"/>
      <c r="E5" s="3"/>
      <c r="H5" s="272">
        <v>4112300</v>
      </c>
    </row>
    <row r="7" spans="1:3" ht="12.75">
      <c r="A7" s="3" t="s">
        <v>339</v>
      </c>
      <c r="B7" s="3"/>
      <c r="C7" s="3"/>
    </row>
    <row r="8" ht="12.75">
      <c r="A8" t="s">
        <v>340</v>
      </c>
    </row>
    <row r="9" spans="1:8" ht="12.75">
      <c r="A9" t="s">
        <v>341</v>
      </c>
      <c r="H9" s="234">
        <v>658930</v>
      </c>
    </row>
    <row r="10" spans="1:8" ht="12.75">
      <c r="A10" t="s">
        <v>342</v>
      </c>
      <c r="H10" s="234">
        <v>57270</v>
      </c>
    </row>
    <row r="11" spans="1:8" ht="12.75">
      <c r="A11" t="s">
        <v>343</v>
      </c>
      <c r="H11" s="234">
        <v>34500</v>
      </c>
    </row>
    <row r="12" spans="1:8" ht="12.75">
      <c r="A12" t="s">
        <v>344</v>
      </c>
      <c r="H12" s="234">
        <v>275993</v>
      </c>
    </row>
    <row r="13" spans="1:8" ht="25.5" customHeight="1">
      <c r="A13" s="412" t="s">
        <v>390</v>
      </c>
      <c r="B13" s="412"/>
      <c r="C13" s="412"/>
      <c r="D13" s="412"/>
      <c r="E13" s="412"/>
      <c r="F13" s="412"/>
      <c r="G13" s="412"/>
      <c r="H13" s="234">
        <v>42310</v>
      </c>
    </row>
    <row r="14" spans="1:8" ht="12.75">
      <c r="A14" s="3" t="s">
        <v>345</v>
      </c>
      <c r="H14" s="272">
        <v>1069003</v>
      </c>
    </row>
    <row r="16" spans="1:8" ht="12.75">
      <c r="A16" s="3" t="s">
        <v>346</v>
      </c>
      <c r="B16" s="3"/>
      <c r="C16" s="3"/>
      <c r="D16" s="3"/>
      <c r="H16" s="272">
        <v>3291592</v>
      </c>
    </row>
    <row r="17" spans="1:8" ht="12.75">
      <c r="A17" s="36" t="s">
        <v>482</v>
      </c>
      <c r="H17" s="234">
        <v>474720</v>
      </c>
    </row>
    <row r="19" ht="12.75">
      <c r="A19" s="36" t="s">
        <v>483</v>
      </c>
    </row>
  </sheetData>
  <sheetProtection/>
  <mergeCells count="2">
    <mergeCell ref="A1:H1"/>
    <mergeCell ref="A13:G13"/>
  </mergeCells>
  <printOptions/>
  <pageMargins left="0.7" right="0.7" top="0.75" bottom="0.75" header="0.3" footer="0.3"/>
  <pageSetup horizontalDpi="600" verticalDpi="600" orientation="portrait" paperSize="9" r:id="rId1"/>
  <headerFooter>
    <oddHeader>&amp;L11. melléklet a 2/2020. (II.21.) 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5"/>
  <sheetViews>
    <sheetView view="pageLayout" workbookViewId="0" topLeftCell="A1">
      <selection activeCell="B6" sqref="B6"/>
    </sheetView>
  </sheetViews>
  <sheetFormatPr defaultColWidth="8.8515625" defaultRowHeight="12.75"/>
  <cols>
    <col min="1" max="1" width="10.00390625" style="36" customWidth="1"/>
    <col min="2" max="2" width="44.00390625" style="12" customWidth="1"/>
    <col min="3" max="3" width="8.8515625" style="12" hidden="1" customWidth="1"/>
    <col min="4" max="4" width="15.421875" style="12" hidden="1" customWidth="1"/>
    <col min="5" max="5" width="17.8515625" style="12" hidden="1" customWidth="1"/>
    <col min="6" max="6" width="8.00390625" style="12" bestFit="1" customWidth="1"/>
    <col min="7" max="7" width="13.57421875" style="12" bestFit="1" customWidth="1"/>
    <col min="8" max="8" width="17.7109375" style="12" bestFit="1" customWidth="1"/>
    <col min="9" max="9" width="12.7109375" style="12" bestFit="1" customWidth="1"/>
    <col min="10" max="10" width="11.421875" style="12" bestFit="1" customWidth="1"/>
    <col min="11" max="11" width="13.57421875" style="12" bestFit="1" customWidth="1"/>
    <col min="12" max="12" width="17.7109375" style="12" bestFit="1" customWidth="1"/>
    <col min="13" max="16384" width="8.8515625" style="36" customWidth="1"/>
  </cols>
  <sheetData>
    <row r="1" spans="1:12" ht="12.75">
      <c r="A1" s="414" t="s">
        <v>441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24.75" customHeight="1">
      <c r="A2" s="413" t="s">
        <v>91</v>
      </c>
      <c r="B2" s="413"/>
      <c r="C2" s="281" t="s">
        <v>190</v>
      </c>
      <c r="D2" s="281" t="s">
        <v>191</v>
      </c>
      <c r="E2" s="281" t="s">
        <v>192</v>
      </c>
      <c r="F2" s="281" t="s">
        <v>190</v>
      </c>
      <c r="G2" s="281" t="s">
        <v>191</v>
      </c>
      <c r="H2" s="282" t="s">
        <v>193</v>
      </c>
      <c r="I2" s="282"/>
      <c r="J2" s="281" t="s">
        <v>190</v>
      </c>
      <c r="K2" s="281" t="s">
        <v>191</v>
      </c>
      <c r="L2" s="282" t="s">
        <v>193</v>
      </c>
    </row>
    <row r="3" spans="1:12" ht="23.25" customHeight="1">
      <c r="A3" s="413"/>
      <c r="B3" s="413"/>
      <c r="C3" s="282">
        <v>2018</v>
      </c>
      <c r="D3" s="282">
        <v>2018</v>
      </c>
      <c r="E3" s="282">
        <v>2018</v>
      </c>
      <c r="F3" s="282">
        <v>2019</v>
      </c>
      <c r="G3" s="282">
        <v>2019</v>
      </c>
      <c r="H3" s="282">
        <v>2019</v>
      </c>
      <c r="I3" s="282"/>
      <c r="J3" s="282">
        <v>2020</v>
      </c>
      <c r="K3" s="282">
        <v>2020</v>
      </c>
      <c r="L3" s="282"/>
    </row>
    <row r="4" spans="1:12" s="3" customFormat="1" ht="12.75">
      <c r="A4" s="46" t="s">
        <v>6</v>
      </c>
      <c r="B4" s="283" t="s">
        <v>194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s="3" customFormat="1" ht="25.5">
      <c r="A5" s="46" t="s">
        <v>195</v>
      </c>
      <c r="B5" s="230" t="s">
        <v>196</v>
      </c>
      <c r="C5" s="274">
        <v>20.76</v>
      </c>
      <c r="D5" s="275">
        <v>4580000</v>
      </c>
      <c r="E5" s="275">
        <f>C5*D5</f>
        <v>95080800</v>
      </c>
      <c r="F5" s="274">
        <v>20.63</v>
      </c>
      <c r="G5" s="275">
        <v>4580000</v>
      </c>
      <c r="H5" s="275">
        <f>F5*G5</f>
        <v>94485400</v>
      </c>
      <c r="I5" s="275"/>
      <c r="J5" s="46">
        <v>20.54</v>
      </c>
      <c r="K5" s="275">
        <v>5450000</v>
      </c>
      <c r="L5" s="276">
        <v>94485400</v>
      </c>
    </row>
    <row r="6" spans="1:12" s="3" customFormat="1" ht="25.5">
      <c r="A6" s="46" t="s">
        <v>488</v>
      </c>
      <c r="B6" s="230" t="s">
        <v>489</v>
      </c>
      <c r="C6" s="274"/>
      <c r="D6" s="275"/>
      <c r="E6" s="275"/>
      <c r="F6" s="274"/>
      <c r="G6" s="275"/>
      <c r="H6" s="275">
        <v>94485400</v>
      </c>
      <c r="I6" s="275"/>
      <c r="J6" s="46"/>
      <c r="K6" s="276"/>
      <c r="L6" s="276">
        <v>94485400</v>
      </c>
    </row>
    <row r="7" spans="1:12" s="3" customFormat="1" ht="25.5">
      <c r="A7" s="46" t="s">
        <v>197</v>
      </c>
      <c r="B7" s="230" t="s">
        <v>198</v>
      </c>
      <c r="C7" s="275"/>
      <c r="D7" s="275">
        <v>22300</v>
      </c>
      <c r="E7" s="277">
        <v>8097130</v>
      </c>
      <c r="F7" s="275"/>
      <c r="G7" s="275">
        <v>22300</v>
      </c>
      <c r="H7" s="277">
        <v>8097130</v>
      </c>
      <c r="I7" s="277"/>
      <c r="J7" s="46"/>
      <c r="K7" s="277">
        <v>22300</v>
      </c>
      <c r="L7" s="277">
        <v>9150120</v>
      </c>
    </row>
    <row r="8" spans="1:12" s="3" customFormat="1" ht="38.25">
      <c r="A8" s="46" t="s">
        <v>490</v>
      </c>
      <c r="B8" s="230" t="s">
        <v>491</v>
      </c>
      <c r="C8" s="275"/>
      <c r="D8" s="275"/>
      <c r="E8" s="277"/>
      <c r="F8" s="275"/>
      <c r="G8" s="275"/>
      <c r="H8" s="277">
        <v>6750252</v>
      </c>
      <c r="I8" s="277"/>
      <c r="J8" s="46"/>
      <c r="K8" s="277"/>
      <c r="L8" s="277">
        <v>5282636</v>
      </c>
    </row>
    <row r="9" spans="1:12" s="3" customFormat="1" ht="12.75">
      <c r="A9" s="46" t="s">
        <v>199</v>
      </c>
      <c r="B9" s="230" t="s">
        <v>200</v>
      </c>
      <c r="C9" s="275"/>
      <c r="D9" s="275"/>
      <c r="E9" s="277">
        <v>25216000</v>
      </c>
      <c r="F9" s="275"/>
      <c r="G9" s="275"/>
      <c r="H9" s="277">
        <v>25248000</v>
      </c>
      <c r="I9" s="277"/>
      <c r="J9" s="46"/>
      <c r="K9" s="278"/>
      <c r="L9" s="277">
        <v>25024000</v>
      </c>
    </row>
    <row r="10" spans="1:12" s="3" customFormat="1" ht="25.5">
      <c r="A10" s="46" t="s">
        <v>492</v>
      </c>
      <c r="B10" s="230" t="s">
        <v>493</v>
      </c>
      <c r="C10" s="275"/>
      <c r="D10" s="275"/>
      <c r="E10" s="277"/>
      <c r="F10" s="275"/>
      <c r="G10" s="275"/>
      <c r="H10" s="277">
        <v>25248000</v>
      </c>
      <c r="I10" s="277"/>
      <c r="J10" s="46"/>
      <c r="K10" s="278"/>
      <c r="L10" s="277">
        <v>25024000</v>
      </c>
    </row>
    <row r="11" spans="1:12" s="3" customFormat="1" ht="25.5">
      <c r="A11" s="46" t="s">
        <v>201</v>
      </c>
      <c r="B11" s="230" t="s">
        <v>202</v>
      </c>
      <c r="C11" s="275"/>
      <c r="D11" s="275"/>
      <c r="E11" s="277">
        <v>100000</v>
      </c>
      <c r="F11" s="275"/>
      <c r="G11" s="275"/>
      <c r="H11" s="277">
        <v>1511928</v>
      </c>
      <c r="I11" s="277"/>
      <c r="J11" s="46"/>
      <c r="K11" s="278"/>
      <c r="L11" s="277">
        <v>100000</v>
      </c>
    </row>
    <row r="12" spans="1:12" s="3" customFormat="1" ht="25.5">
      <c r="A12" s="46" t="s">
        <v>494</v>
      </c>
      <c r="B12" s="230" t="s">
        <v>495</v>
      </c>
      <c r="C12" s="275"/>
      <c r="D12" s="275"/>
      <c r="E12" s="277"/>
      <c r="F12" s="275"/>
      <c r="G12" s="275"/>
      <c r="H12" s="277">
        <v>1511928</v>
      </c>
      <c r="I12" s="277"/>
      <c r="J12" s="46"/>
      <c r="K12" s="278"/>
      <c r="L12" s="277">
        <v>100000</v>
      </c>
    </row>
    <row r="13" spans="1:12" s="3" customFormat="1" ht="12.75">
      <c r="A13" s="46" t="s">
        <v>203</v>
      </c>
      <c r="B13" s="230" t="s">
        <v>204</v>
      </c>
      <c r="C13" s="275"/>
      <c r="D13" s="275"/>
      <c r="E13" s="277">
        <v>8526120</v>
      </c>
      <c r="F13" s="275"/>
      <c r="G13" s="275"/>
      <c r="H13" s="277">
        <v>8464830</v>
      </c>
      <c r="I13" s="277"/>
      <c r="J13" s="46"/>
      <c r="K13" s="278"/>
      <c r="L13" s="277">
        <v>8467100</v>
      </c>
    </row>
    <row r="14" spans="1:12" s="3" customFormat="1" ht="25.5">
      <c r="A14" s="46" t="s">
        <v>496</v>
      </c>
      <c r="B14" s="230" t="s">
        <v>497</v>
      </c>
      <c r="C14" s="275"/>
      <c r="D14" s="275"/>
      <c r="E14" s="277"/>
      <c r="F14" s="275"/>
      <c r="G14" s="275"/>
      <c r="H14" s="277">
        <v>8464830</v>
      </c>
      <c r="I14" s="277"/>
      <c r="J14" s="46"/>
      <c r="K14" s="278"/>
      <c r="L14" s="277">
        <v>8467100</v>
      </c>
    </row>
    <row r="15" spans="1:12" s="3" customFormat="1" ht="12.75">
      <c r="A15" s="46" t="s">
        <v>205</v>
      </c>
      <c r="B15" s="230" t="s">
        <v>206</v>
      </c>
      <c r="C15" s="275"/>
      <c r="D15" s="275">
        <v>2700</v>
      </c>
      <c r="E15" s="277">
        <v>13729500</v>
      </c>
      <c r="F15" s="275"/>
      <c r="G15" s="275">
        <v>2700</v>
      </c>
      <c r="H15" s="277">
        <v>13540500</v>
      </c>
      <c r="I15" s="277"/>
      <c r="J15" s="46"/>
      <c r="K15" s="277">
        <v>2700</v>
      </c>
      <c r="L15" s="277">
        <v>13424400</v>
      </c>
    </row>
    <row r="16" spans="1:12" s="3" customFormat="1" ht="25.5">
      <c r="A16" s="46"/>
      <c r="B16" s="230" t="s">
        <v>207</v>
      </c>
      <c r="C16" s="275"/>
      <c r="D16" s="275"/>
      <c r="E16" s="275">
        <v>10897868</v>
      </c>
      <c r="F16" s="275"/>
      <c r="G16" s="275"/>
      <c r="H16" s="275">
        <v>0</v>
      </c>
      <c r="I16" s="275"/>
      <c r="J16" s="46"/>
      <c r="K16" s="276"/>
      <c r="L16" s="275">
        <v>0</v>
      </c>
    </row>
    <row r="17" spans="1:12" s="3" customFormat="1" ht="25.5">
      <c r="A17" s="46" t="s">
        <v>208</v>
      </c>
      <c r="B17" s="230" t="s">
        <v>209</v>
      </c>
      <c r="C17" s="279">
        <v>429</v>
      </c>
      <c r="D17" s="279">
        <v>2550</v>
      </c>
      <c r="E17" s="275">
        <f>C17*D17</f>
        <v>1093950</v>
      </c>
      <c r="F17" s="279">
        <v>412</v>
      </c>
      <c r="G17" s="279">
        <v>2550</v>
      </c>
      <c r="H17" s="277">
        <f>F17*G17</f>
        <v>1050600</v>
      </c>
      <c r="I17" s="277"/>
      <c r="J17" s="277">
        <v>389</v>
      </c>
      <c r="K17" s="277">
        <v>2550</v>
      </c>
      <c r="L17" s="277">
        <f>J17*K17</f>
        <v>991950</v>
      </c>
    </row>
    <row r="18" spans="1:12" s="3" customFormat="1" ht="25.5">
      <c r="A18" s="46"/>
      <c r="B18" s="230" t="s">
        <v>210</v>
      </c>
      <c r="C18" s="279"/>
      <c r="D18" s="279"/>
      <c r="E18" s="275"/>
      <c r="F18" s="279"/>
      <c r="G18" s="279"/>
      <c r="H18" s="275">
        <v>0</v>
      </c>
      <c r="I18" s="275"/>
      <c r="J18" s="275"/>
      <c r="K18" s="275"/>
      <c r="L18" s="275">
        <v>0</v>
      </c>
    </row>
    <row r="19" spans="1:12" s="3" customFormat="1" ht="12.75">
      <c r="A19" s="46" t="s">
        <v>211</v>
      </c>
      <c r="B19" s="230" t="s">
        <v>212</v>
      </c>
      <c r="C19" s="279"/>
      <c r="D19" s="279"/>
      <c r="E19" s="275"/>
      <c r="F19" s="279"/>
      <c r="G19" s="279"/>
      <c r="H19" s="275"/>
      <c r="I19" s="275"/>
      <c r="J19" s="275"/>
      <c r="K19" s="275"/>
      <c r="L19" s="275"/>
    </row>
    <row r="20" spans="1:12" s="3" customFormat="1" ht="12.75">
      <c r="A20" s="46" t="s">
        <v>498</v>
      </c>
      <c r="B20" s="230" t="s">
        <v>499</v>
      </c>
      <c r="C20" s="279"/>
      <c r="D20" s="279"/>
      <c r="E20" s="275"/>
      <c r="F20" s="279"/>
      <c r="G20" s="279"/>
      <c r="H20" s="275">
        <v>15937978</v>
      </c>
      <c r="I20" s="275"/>
      <c r="J20" s="275"/>
      <c r="K20" s="275"/>
      <c r="L20" s="275">
        <v>18283834</v>
      </c>
    </row>
    <row r="21" spans="1:12" s="3" customFormat="1" ht="25.5">
      <c r="A21" s="46" t="s">
        <v>500</v>
      </c>
      <c r="B21" s="230" t="s">
        <v>501</v>
      </c>
      <c r="C21" s="279"/>
      <c r="D21" s="279"/>
      <c r="E21" s="275"/>
      <c r="F21" s="279"/>
      <c r="G21" s="279"/>
      <c r="H21" s="275">
        <f>H6+H8+H10+H12+H14+H16+H18</f>
        <v>136460410</v>
      </c>
      <c r="I21" s="275"/>
      <c r="J21" s="275"/>
      <c r="K21" s="275"/>
      <c r="L21" s="275">
        <f>L6+L8+L10+L12+L14</f>
        <v>133359136</v>
      </c>
    </row>
    <row r="22" spans="1:12" s="3" customFormat="1" ht="12.75">
      <c r="A22" s="46" t="s">
        <v>213</v>
      </c>
      <c r="B22" s="230" t="s">
        <v>214</v>
      </c>
      <c r="C22" s="279"/>
      <c r="D22" s="279"/>
      <c r="E22" s="275">
        <v>1756400</v>
      </c>
      <c r="F22" s="279"/>
      <c r="G22" s="279"/>
      <c r="H22" s="275">
        <v>1681600</v>
      </c>
      <c r="I22" s="275"/>
      <c r="J22" s="275"/>
      <c r="K22" s="275"/>
      <c r="L22" s="275">
        <v>840800</v>
      </c>
    </row>
    <row r="23" spans="1:12" s="3" customFormat="1" ht="12.75">
      <c r="A23" s="285"/>
      <c r="B23" s="283" t="s">
        <v>2</v>
      </c>
      <c r="C23" s="286"/>
      <c r="D23" s="286"/>
      <c r="E23" s="286" t="e">
        <f>E5+#REF!+E16+E17+E19+E22</f>
        <v>#REF!</v>
      </c>
      <c r="F23" s="286"/>
      <c r="G23" s="286"/>
      <c r="H23" s="286">
        <f>H21+H22</f>
        <v>138142010</v>
      </c>
      <c r="I23" s="286"/>
      <c r="J23" s="286"/>
      <c r="K23" s="286"/>
      <c r="L23" s="286">
        <f>L21+L22</f>
        <v>134199936</v>
      </c>
    </row>
    <row r="24" spans="1:12" s="3" customFormat="1" ht="12.75">
      <c r="A24" s="46" t="s">
        <v>7</v>
      </c>
      <c r="B24" s="287" t="s">
        <v>215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</row>
    <row r="25" spans="1:12" ht="12.75">
      <c r="A25" s="288" t="s">
        <v>216</v>
      </c>
      <c r="B25" s="230" t="s">
        <v>217</v>
      </c>
      <c r="C25" s="280">
        <v>12.9</v>
      </c>
      <c r="D25" s="164">
        <v>4419000</v>
      </c>
      <c r="E25" s="275">
        <f>C25*D25/12*8</f>
        <v>38003400</v>
      </c>
      <c r="F25" s="280">
        <v>12.9</v>
      </c>
      <c r="G25" s="164">
        <v>4371500</v>
      </c>
      <c r="H25" s="275">
        <f>F25*G25/12*8</f>
        <v>37594900</v>
      </c>
      <c r="I25" s="275">
        <f>H25+H28</f>
        <v>56392350</v>
      </c>
      <c r="J25" s="280">
        <v>12</v>
      </c>
      <c r="K25" s="164">
        <v>4371500</v>
      </c>
      <c r="L25" s="275">
        <f>J25*K25</f>
        <v>52458000</v>
      </c>
    </row>
    <row r="26" spans="1:12" ht="51">
      <c r="A26" s="288" t="s">
        <v>218</v>
      </c>
      <c r="B26" s="230" t="s">
        <v>219</v>
      </c>
      <c r="C26" s="280">
        <v>8</v>
      </c>
      <c r="D26" s="164">
        <v>2205000</v>
      </c>
      <c r="E26" s="275">
        <f>C26*D26/12*8</f>
        <v>11760000</v>
      </c>
      <c r="F26" s="280">
        <v>8</v>
      </c>
      <c r="G26" s="164">
        <v>2205000</v>
      </c>
      <c r="H26" s="275">
        <f>F26*G26/12*8</f>
        <v>11760000</v>
      </c>
      <c r="I26" s="275">
        <f>H26+H29</f>
        <v>17640000</v>
      </c>
      <c r="J26" s="280">
        <v>8</v>
      </c>
      <c r="K26" s="164">
        <v>2400000</v>
      </c>
      <c r="L26" s="275">
        <f>J26*K26</f>
        <v>19200000</v>
      </c>
    </row>
    <row r="27" spans="1:12" ht="51">
      <c r="A27" s="288" t="s">
        <v>220</v>
      </c>
      <c r="B27" s="230" t="s">
        <v>221</v>
      </c>
      <c r="C27" s="280"/>
      <c r="D27" s="164"/>
      <c r="E27" s="275"/>
      <c r="F27" s="280">
        <v>1</v>
      </c>
      <c r="G27" s="164">
        <v>4371500</v>
      </c>
      <c r="H27" s="275">
        <f>F27*G27/12*8</f>
        <v>2914333.3333333335</v>
      </c>
      <c r="I27" s="275">
        <f>H27+H30</f>
        <v>4371500</v>
      </c>
      <c r="J27" s="280">
        <v>1</v>
      </c>
      <c r="K27" s="164">
        <v>4371500</v>
      </c>
      <c r="L27" s="275">
        <f>J27*K27</f>
        <v>4371500</v>
      </c>
    </row>
    <row r="28" spans="1:12" ht="12.75">
      <c r="A28" s="288" t="s">
        <v>222</v>
      </c>
      <c r="B28" s="230" t="s">
        <v>217</v>
      </c>
      <c r="C28" s="280">
        <v>12.7</v>
      </c>
      <c r="D28" s="164">
        <v>4419000</v>
      </c>
      <c r="E28" s="275">
        <f>C28*D28/12*4</f>
        <v>18707100</v>
      </c>
      <c r="F28" s="280">
        <v>12.9</v>
      </c>
      <c r="G28" s="164">
        <v>4371500</v>
      </c>
      <c r="H28" s="275">
        <f>F28*G28/12*4</f>
        <v>18797450</v>
      </c>
      <c r="I28" s="275"/>
      <c r="J28" s="280"/>
      <c r="K28" s="164"/>
      <c r="L28" s="275">
        <f aca="true" t="shared" si="0" ref="L28:L43">J28*K28</f>
        <v>0</v>
      </c>
    </row>
    <row r="29" spans="1:12" ht="51">
      <c r="A29" s="288" t="s">
        <v>223</v>
      </c>
      <c r="B29" s="230" t="s">
        <v>219</v>
      </c>
      <c r="C29" s="280">
        <v>8</v>
      </c>
      <c r="D29" s="164">
        <v>2205000</v>
      </c>
      <c r="E29" s="275">
        <f>C29*D29/12*4</f>
        <v>5880000</v>
      </c>
      <c r="F29" s="280">
        <v>8</v>
      </c>
      <c r="G29" s="164">
        <v>2205000</v>
      </c>
      <c r="H29" s="275">
        <f>F29*G29/12*4</f>
        <v>5880000</v>
      </c>
      <c r="I29" s="275"/>
      <c r="J29" s="280"/>
      <c r="K29" s="164"/>
      <c r="L29" s="275">
        <f t="shared" si="0"/>
        <v>0</v>
      </c>
    </row>
    <row r="30" spans="1:12" ht="51">
      <c r="A30" s="288" t="s">
        <v>224</v>
      </c>
      <c r="B30" s="230" t="s">
        <v>221</v>
      </c>
      <c r="C30" s="280"/>
      <c r="D30" s="164"/>
      <c r="E30" s="275"/>
      <c r="F30" s="280">
        <v>1</v>
      </c>
      <c r="G30" s="164">
        <v>4371500</v>
      </c>
      <c r="H30" s="275">
        <f>F30*G30/12*4</f>
        <v>1457166.6666666667</v>
      </c>
      <c r="I30" s="275"/>
      <c r="J30" s="280"/>
      <c r="K30" s="164"/>
      <c r="L30" s="275">
        <f t="shared" si="0"/>
        <v>0</v>
      </c>
    </row>
    <row r="31" spans="1:12" ht="12.75">
      <c r="A31" s="289" t="s">
        <v>225</v>
      </c>
      <c r="B31" s="230" t="s">
        <v>226</v>
      </c>
      <c r="C31" s="275">
        <v>137</v>
      </c>
      <c r="D31" s="164">
        <v>81700</v>
      </c>
      <c r="E31" s="275">
        <f>(C31*D31)/12*8</f>
        <v>7461933.333333333</v>
      </c>
      <c r="F31" s="275">
        <v>137</v>
      </c>
      <c r="G31" s="164">
        <v>97400</v>
      </c>
      <c r="H31" s="275">
        <f>(F31*G31)/12*8</f>
        <v>8895866.666666666</v>
      </c>
      <c r="I31" s="275">
        <f>H31+H32</f>
        <v>13343799.666666666</v>
      </c>
      <c r="J31" s="275">
        <v>127</v>
      </c>
      <c r="K31" s="164">
        <v>97400</v>
      </c>
      <c r="L31" s="275">
        <f t="shared" si="0"/>
        <v>12369800</v>
      </c>
    </row>
    <row r="32" spans="1:12" ht="12.75">
      <c r="A32" s="289" t="s">
        <v>227</v>
      </c>
      <c r="B32" s="230" t="s">
        <v>226</v>
      </c>
      <c r="C32" s="275">
        <v>137</v>
      </c>
      <c r="D32" s="164">
        <v>81700</v>
      </c>
      <c r="E32" s="275">
        <f>(C32*D32)/12*4</f>
        <v>3730966.6666666665</v>
      </c>
      <c r="F32" s="275">
        <v>137</v>
      </c>
      <c r="G32" s="164">
        <v>97400</v>
      </c>
      <c r="H32" s="275">
        <v>4447933</v>
      </c>
      <c r="I32" s="275"/>
      <c r="J32" s="275"/>
      <c r="K32" s="164"/>
      <c r="L32" s="275">
        <f t="shared" si="0"/>
        <v>0</v>
      </c>
    </row>
    <row r="33" spans="1:12" ht="25.5">
      <c r="A33" s="288" t="s">
        <v>228</v>
      </c>
      <c r="B33" s="230" t="s">
        <v>229</v>
      </c>
      <c r="C33" s="275">
        <v>4</v>
      </c>
      <c r="D33" s="164">
        <v>189000</v>
      </c>
      <c r="E33" s="275">
        <f>(C33*D33)/12*8</f>
        <v>504000</v>
      </c>
      <c r="F33" s="275">
        <v>4</v>
      </c>
      <c r="G33" s="164">
        <v>189000</v>
      </c>
      <c r="H33" s="275">
        <f>F33*G33</f>
        <v>756000</v>
      </c>
      <c r="I33" s="275"/>
      <c r="J33" s="275">
        <v>4</v>
      </c>
      <c r="K33" s="164">
        <v>189000</v>
      </c>
      <c r="L33" s="275">
        <f t="shared" si="0"/>
        <v>756000</v>
      </c>
    </row>
    <row r="34" spans="1:12" ht="50.25" customHeight="1">
      <c r="A34" s="290" t="s">
        <v>230</v>
      </c>
      <c r="B34" s="230" t="s">
        <v>231</v>
      </c>
      <c r="C34" s="275">
        <v>3</v>
      </c>
      <c r="D34" s="275">
        <v>401000</v>
      </c>
      <c r="E34" s="275">
        <f>C34*D34</f>
        <v>1203000</v>
      </c>
      <c r="F34" s="275">
        <v>4</v>
      </c>
      <c r="G34" s="275">
        <v>396700</v>
      </c>
      <c r="H34" s="275">
        <f>F34*G34</f>
        <v>1586800</v>
      </c>
      <c r="I34" s="275"/>
      <c r="J34" s="275">
        <v>4</v>
      </c>
      <c r="K34" s="275">
        <v>396700</v>
      </c>
      <c r="L34" s="275">
        <f t="shared" si="0"/>
        <v>1586800</v>
      </c>
    </row>
    <row r="35" spans="1:12" ht="50.25" customHeight="1">
      <c r="A35" s="290" t="s">
        <v>232</v>
      </c>
      <c r="B35" s="230" t="s">
        <v>233</v>
      </c>
      <c r="C35" s="275"/>
      <c r="D35" s="275"/>
      <c r="E35" s="275"/>
      <c r="F35" s="275">
        <v>4</v>
      </c>
      <c r="G35" s="275">
        <v>563000</v>
      </c>
      <c r="H35" s="275">
        <f>F35*G35</f>
        <v>2252000</v>
      </c>
      <c r="I35" s="275"/>
      <c r="J35" s="275">
        <v>2</v>
      </c>
      <c r="K35" s="275">
        <v>811600</v>
      </c>
      <c r="L35" s="275">
        <f t="shared" si="0"/>
        <v>1623200</v>
      </c>
    </row>
    <row r="36" spans="1:12" ht="12.75">
      <c r="A36" s="291"/>
      <c r="B36" s="287" t="s">
        <v>2</v>
      </c>
      <c r="C36" s="292"/>
      <c r="D36" s="292"/>
      <c r="E36" s="292">
        <f>SUM(E25:E34)</f>
        <v>87250400</v>
      </c>
      <c r="F36" s="292"/>
      <c r="G36" s="292"/>
      <c r="H36" s="292">
        <f>SUM(H25:H35)</f>
        <v>96342449.66666669</v>
      </c>
      <c r="I36" s="292"/>
      <c r="J36" s="292"/>
      <c r="K36" s="292"/>
      <c r="L36" s="292">
        <f>SUM(L25:L35)</f>
        <v>92365300</v>
      </c>
    </row>
    <row r="37" spans="1:12" ht="25.5">
      <c r="A37" s="289"/>
      <c r="B37" s="293" t="s">
        <v>234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>
        <f t="shared" si="0"/>
        <v>0</v>
      </c>
    </row>
    <row r="38" spans="1:12" ht="12.75">
      <c r="A38" s="289" t="s">
        <v>235</v>
      </c>
      <c r="B38" s="230" t="s">
        <v>236</v>
      </c>
      <c r="C38" s="275"/>
      <c r="D38" s="275"/>
      <c r="E38" s="275">
        <v>46019000</v>
      </c>
      <c r="F38" s="275"/>
      <c r="G38" s="275"/>
      <c r="H38" s="275">
        <v>20434000</v>
      </c>
      <c r="I38" s="275"/>
      <c r="J38" s="280"/>
      <c r="K38" s="164"/>
      <c r="L38" s="275">
        <v>16953000</v>
      </c>
    </row>
    <row r="39" spans="1:12" ht="12.75">
      <c r="A39" s="289" t="s">
        <v>237</v>
      </c>
      <c r="B39" s="230" t="s">
        <v>238</v>
      </c>
      <c r="C39" s="274">
        <v>7.59</v>
      </c>
      <c r="D39" s="275">
        <v>1900000</v>
      </c>
      <c r="E39" s="275">
        <f>C39*D39</f>
        <v>14421000</v>
      </c>
      <c r="F39" s="274">
        <v>8.16</v>
      </c>
      <c r="G39" s="275">
        <v>1900000</v>
      </c>
      <c r="H39" s="275">
        <f>F39*G39</f>
        <v>15504000</v>
      </c>
      <c r="I39" s="275"/>
      <c r="J39" s="280">
        <v>8.2</v>
      </c>
      <c r="K39" s="164">
        <v>2200000</v>
      </c>
      <c r="L39" s="275">
        <f t="shared" si="0"/>
        <v>18040000</v>
      </c>
    </row>
    <row r="40" spans="1:12" ht="12.75">
      <c r="A40" s="289" t="s">
        <v>239</v>
      </c>
      <c r="B40" s="230" t="s">
        <v>240</v>
      </c>
      <c r="C40" s="276"/>
      <c r="D40" s="275"/>
      <c r="E40" s="275">
        <v>18725596</v>
      </c>
      <c r="F40" s="276"/>
      <c r="G40" s="275"/>
      <c r="H40" s="275">
        <v>20729032</v>
      </c>
      <c r="I40" s="275"/>
      <c r="J40" s="280"/>
      <c r="K40" s="164"/>
      <c r="L40" s="275">
        <v>16428995</v>
      </c>
    </row>
    <row r="41" spans="1:12" ht="25.5">
      <c r="A41" s="289" t="s">
        <v>241</v>
      </c>
      <c r="B41" s="230" t="s">
        <v>242</v>
      </c>
      <c r="C41" s="275">
        <v>570</v>
      </c>
      <c r="D41" s="275">
        <v>920</v>
      </c>
      <c r="E41" s="275">
        <f>C41*D41</f>
        <v>524400</v>
      </c>
      <c r="F41" s="275">
        <v>542</v>
      </c>
      <c r="G41" s="275">
        <v>315</v>
      </c>
      <c r="H41" s="275">
        <f>F41*G41</f>
        <v>170730</v>
      </c>
      <c r="I41" s="275"/>
      <c r="J41" s="280">
        <v>513</v>
      </c>
      <c r="K41" s="164">
        <v>118</v>
      </c>
      <c r="L41" s="275">
        <f t="shared" si="0"/>
        <v>60534</v>
      </c>
    </row>
    <row r="42" spans="1:12" ht="51">
      <c r="A42" s="289" t="s">
        <v>243</v>
      </c>
      <c r="B42" s="230" t="s">
        <v>244</v>
      </c>
      <c r="C42" s="280">
        <v>1.5</v>
      </c>
      <c r="D42" s="275">
        <v>4419000</v>
      </c>
      <c r="E42" s="275">
        <f>C42*D42</f>
        <v>6628500</v>
      </c>
      <c r="F42" s="280">
        <v>1.6</v>
      </c>
      <c r="G42" s="275">
        <v>4419000</v>
      </c>
      <c r="H42" s="275">
        <f>F42*G42</f>
        <v>7070400</v>
      </c>
      <c r="I42" s="275"/>
      <c r="J42" s="280">
        <v>1.7</v>
      </c>
      <c r="K42" s="164">
        <v>4419000</v>
      </c>
      <c r="L42" s="275">
        <f t="shared" si="0"/>
        <v>7512300</v>
      </c>
    </row>
    <row r="43" spans="1:12" ht="38.25">
      <c r="A43" s="289" t="s">
        <v>245</v>
      </c>
      <c r="B43" s="230" t="s">
        <v>246</v>
      </c>
      <c r="C43" s="280">
        <v>2.2</v>
      </c>
      <c r="D43" s="275">
        <v>2993000</v>
      </c>
      <c r="E43" s="275">
        <f>C43*D43</f>
        <v>6584600.000000001</v>
      </c>
      <c r="F43" s="280">
        <v>2.4</v>
      </c>
      <c r="G43" s="275">
        <v>2993000</v>
      </c>
      <c r="H43" s="275">
        <f>F43*G43</f>
        <v>7183200</v>
      </c>
      <c r="I43" s="275"/>
      <c r="J43" s="280">
        <v>2.5</v>
      </c>
      <c r="K43" s="164">
        <v>2993000</v>
      </c>
      <c r="L43" s="275">
        <f t="shared" si="0"/>
        <v>7482500</v>
      </c>
    </row>
    <row r="44" spans="1:12" ht="25.5">
      <c r="A44" s="289" t="s">
        <v>8</v>
      </c>
      <c r="B44" s="230" t="s">
        <v>247</v>
      </c>
      <c r="C44" s="294"/>
      <c r="D44" s="275"/>
      <c r="E44" s="275">
        <v>1760000</v>
      </c>
      <c r="F44" s="294"/>
      <c r="G44" s="275"/>
      <c r="H44" s="275">
        <v>1689000</v>
      </c>
      <c r="I44" s="275"/>
      <c r="J44" s="275"/>
      <c r="K44" s="164"/>
      <c r="L44" s="275">
        <v>2081000</v>
      </c>
    </row>
    <row r="45" spans="1:12" ht="12.75">
      <c r="A45" s="295"/>
      <c r="B45" s="293" t="s">
        <v>2</v>
      </c>
      <c r="C45" s="296"/>
      <c r="D45" s="296"/>
      <c r="E45" s="296">
        <f>SUM(E38:E44)</f>
        <v>94663096</v>
      </c>
      <c r="F45" s="296"/>
      <c r="G45" s="296"/>
      <c r="H45" s="296">
        <f>SUM(H38:H44)</f>
        <v>72780362</v>
      </c>
      <c r="I45" s="296"/>
      <c r="J45" s="296"/>
      <c r="K45" s="296"/>
      <c r="L45" s="296">
        <f>SUM(L38:L44)</f>
        <v>68558329</v>
      </c>
    </row>
    <row r="46" spans="1:12" ht="12.75">
      <c r="A46" s="289"/>
      <c r="B46" s="297" t="s">
        <v>248</v>
      </c>
      <c r="C46" s="275"/>
      <c r="D46" s="275"/>
      <c r="E46" s="275"/>
      <c r="F46" s="275"/>
      <c r="G46" s="275"/>
      <c r="H46" s="275"/>
      <c r="I46" s="275"/>
      <c r="J46" s="280"/>
      <c r="K46" s="164"/>
      <c r="L46" s="275"/>
    </row>
    <row r="47" spans="1:12" s="3" customFormat="1" ht="12.75">
      <c r="A47" s="289" t="s">
        <v>249</v>
      </c>
      <c r="B47" s="230" t="s">
        <v>250</v>
      </c>
      <c r="C47" s="275">
        <v>5085</v>
      </c>
      <c r="D47" s="275">
        <v>1210</v>
      </c>
      <c r="E47" s="275">
        <f>C47*D47</f>
        <v>6152850</v>
      </c>
      <c r="F47" s="275">
        <v>5015</v>
      </c>
      <c r="G47" s="275">
        <v>1210</v>
      </c>
      <c r="H47" s="275">
        <f>F47*G47</f>
        <v>6068150</v>
      </c>
      <c r="I47" s="275"/>
      <c r="J47" s="280"/>
      <c r="K47" s="164">
        <v>1210</v>
      </c>
      <c r="L47" s="275">
        <v>6219972</v>
      </c>
    </row>
    <row r="48" spans="1:12" s="3" customFormat="1" ht="12.75">
      <c r="A48" s="289" t="s">
        <v>251</v>
      </c>
      <c r="B48" s="230" t="s">
        <v>252</v>
      </c>
      <c r="C48" s="275"/>
      <c r="D48" s="275"/>
      <c r="E48" s="276"/>
      <c r="F48" s="275"/>
      <c r="G48" s="275"/>
      <c r="H48" s="276"/>
      <c r="I48" s="276"/>
      <c r="J48" s="280"/>
      <c r="K48" s="164"/>
      <c r="L48" s="276"/>
    </row>
    <row r="49" spans="1:12" s="3" customFormat="1" ht="12.75">
      <c r="A49" s="298"/>
      <c r="B49" s="297" t="s">
        <v>2</v>
      </c>
      <c r="C49" s="299"/>
      <c r="D49" s="299"/>
      <c r="E49" s="300">
        <f>SUM(E47:E48)</f>
        <v>6152850</v>
      </c>
      <c r="F49" s="299"/>
      <c r="G49" s="299"/>
      <c r="H49" s="300">
        <f>SUM(H47:H48)</f>
        <v>6068150</v>
      </c>
      <c r="I49" s="300"/>
      <c r="J49" s="300"/>
      <c r="K49" s="300"/>
      <c r="L49" s="300">
        <f>SUM(L47:L48)</f>
        <v>6219972</v>
      </c>
    </row>
    <row r="50" spans="1:12" s="3" customFormat="1" ht="30.75" customHeight="1">
      <c r="A50" s="301"/>
      <c r="B50" s="302" t="s">
        <v>253</v>
      </c>
      <c r="C50" s="303"/>
      <c r="D50" s="303"/>
      <c r="E50" s="304" t="e">
        <f>E23+E36+E45+E49</f>
        <v>#REF!</v>
      </c>
      <c r="F50" s="303"/>
      <c r="G50" s="303"/>
      <c r="H50" s="304">
        <f>H23+H36+H45+H49</f>
        <v>313332971.6666667</v>
      </c>
      <c r="I50" s="304"/>
      <c r="J50" s="304"/>
      <c r="K50" s="304"/>
      <c r="L50" s="304">
        <f>L23+L36+L45+L49</f>
        <v>301343537</v>
      </c>
    </row>
    <row r="51" spans="2:12" s="3" customFormat="1" ht="12.75">
      <c r="B51" s="235" t="s">
        <v>254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</row>
    <row r="52" spans="2:12" s="3" customFormat="1" ht="12.75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</row>
    <row r="53" spans="2:12" s="3" customFormat="1" ht="12.75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</row>
    <row r="54" spans="2:12" ht="23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2:12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2:12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2:12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2:12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12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2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2:12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2:12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2:12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2:12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2:12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</sheetData>
  <sheetProtection/>
  <mergeCells count="2">
    <mergeCell ref="A2:B3"/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>
    <oddHeader>&amp;L12. melléklet a  2/2020. (II.21.) Önk. rendelethez, Ft-ban</oddHeader>
  </headerFooter>
  <rowBreaks count="1" manualBreakCount="1"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</cols>
  <sheetData>
    <row r="1" spans="1:6" ht="15.75">
      <c r="A1" s="415" t="s">
        <v>442</v>
      </c>
      <c r="B1" s="415"/>
      <c r="C1" s="415"/>
      <c r="D1" s="415"/>
      <c r="E1" s="415"/>
      <c r="F1" s="415"/>
    </row>
    <row r="2" spans="1:6" s="201" customFormat="1" ht="48">
      <c r="A2" s="236" t="s">
        <v>347</v>
      </c>
      <c r="B2" s="237" t="s">
        <v>91</v>
      </c>
      <c r="C2" s="237" t="s">
        <v>102</v>
      </c>
      <c r="D2" s="237" t="s">
        <v>348</v>
      </c>
      <c r="E2" s="237" t="s">
        <v>349</v>
      </c>
      <c r="F2" s="238" t="s">
        <v>2</v>
      </c>
    </row>
    <row r="3" spans="1:6" ht="12.75">
      <c r="A3" s="172" t="s">
        <v>70</v>
      </c>
      <c r="B3" s="20" t="s">
        <v>103</v>
      </c>
      <c r="C3" s="231">
        <v>56616</v>
      </c>
      <c r="D3" s="231">
        <v>111597</v>
      </c>
      <c r="E3" s="231">
        <v>9923</v>
      </c>
      <c r="F3" s="91">
        <f aca="true" t="shared" si="0" ref="F3:F23">SUM(C3:E3)</f>
        <v>178136</v>
      </c>
    </row>
    <row r="4" spans="1:6" ht="12.75">
      <c r="A4" s="172" t="s">
        <v>72</v>
      </c>
      <c r="B4" s="20" t="s">
        <v>104</v>
      </c>
      <c r="C4" s="231">
        <v>10618</v>
      </c>
      <c r="D4" s="231">
        <v>22303</v>
      </c>
      <c r="E4" s="231">
        <v>1712</v>
      </c>
      <c r="F4" s="91">
        <f t="shared" si="0"/>
        <v>34633</v>
      </c>
    </row>
    <row r="5" spans="1:6" ht="12.75">
      <c r="A5" s="172" t="s">
        <v>73</v>
      </c>
      <c r="B5" s="20" t="s">
        <v>0</v>
      </c>
      <c r="C5" s="231">
        <v>259593</v>
      </c>
      <c r="D5" s="186">
        <v>10269</v>
      </c>
      <c r="E5" s="231">
        <v>34743</v>
      </c>
      <c r="F5" s="91">
        <f t="shared" si="0"/>
        <v>304605</v>
      </c>
    </row>
    <row r="6" spans="1:6" ht="12.75">
      <c r="A6" s="172" t="s">
        <v>74</v>
      </c>
      <c r="B6" s="20" t="s">
        <v>105</v>
      </c>
      <c r="C6" s="231">
        <v>19000</v>
      </c>
      <c r="D6" s="186"/>
      <c r="E6" s="231"/>
      <c r="F6" s="91">
        <f t="shared" si="0"/>
        <v>19000</v>
      </c>
    </row>
    <row r="7" spans="1:6" ht="12.75">
      <c r="A7" s="172" t="s">
        <v>75</v>
      </c>
      <c r="B7" s="20" t="s">
        <v>80</v>
      </c>
      <c r="C7" s="231">
        <v>332820</v>
      </c>
      <c r="D7" s="186"/>
      <c r="E7" s="231"/>
      <c r="F7" s="91">
        <f t="shared" si="0"/>
        <v>332820</v>
      </c>
    </row>
    <row r="8" spans="1:6" ht="12.75">
      <c r="A8" s="172" t="s">
        <v>76</v>
      </c>
      <c r="B8" s="20" t="s">
        <v>350</v>
      </c>
      <c r="C8" s="231">
        <v>948132</v>
      </c>
      <c r="D8" s="186">
        <v>1000</v>
      </c>
      <c r="E8" s="231">
        <v>395</v>
      </c>
      <c r="F8" s="91">
        <f t="shared" si="0"/>
        <v>949527</v>
      </c>
    </row>
    <row r="9" spans="1:6" ht="12.75">
      <c r="A9" s="172" t="s">
        <v>77</v>
      </c>
      <c r="B9" s="20" t="s">
        <v>21</v>
      </c>
      <c r="C9" s="231">
        <v>264039</v>
      </c>
      <c r="D9" s="186"/>
      <c r="E9" s="231"/>
      <c r="F9" s="91">
        <f t="shared" si="0"/>
        <v>264039</v>
      </c>
    </row>
    <row r="10" spans="1:6" ht="12.75">
      <c r="A10" s="172" t="s">
        <v>78</v>
      </c>
      <c r="B10" s="20" t="s">
        <v>88</v>
      </c>
      <c r="C10" s="231"/>
      <c r="D10" s="186"/>
      <c r="E10" s="231"/>
      <c r="F10" s="91">
        <f t="shared" si="0"/>
        <v>0</v>
      </c>
    </row>
    <row r="11" spans="1:6" ht="12.75">
      <c r="A11" s="239" t="s">
        <v>118</v>
      </c>
      <c r="B11" s="240" t="s">
        <v>117</v>
      </c>
      <c r="C11" s="231">
        <v>24054</v>
      </c>
      <c r="D11" s="186"/>
      <c r="E11" s="231"/>
      <c r="F11" s="91">
        <f t="shared" si="0"/>
        <v>24054</v>
      </c>
    </row>
    <row r="12" spans="1:6" ht="12.75">
      <c r="A12" s="241"/>
      <c r="B12" s="242" t="s">
        <v>351</v>
      </c>
      <c r="C12" s="243"/>
      <c r="D12" s="244"/>
      <c r="E12" s="243"/>
      <c r="F12" s="101">
        <f t="shared" si="0"/>
        <v>0</v>
      </c>
    </row>
    <row r="13" spans="1:6" ht="12.75">
      <c r="A13" s="416" t="s">
        <v>352</v>
      </c>
      <c r="B13" s="417"/>
      <c r="C13" s="245">
        <f>SUM(C3:C12)</f>
        <v>1914872</v>
      </c>
      <c r="D13" s="245">
        <f>SUM(D3:D10)</f>
        <v>145169</v>
      </c>
      <c r="E13" s="245">
        <f>SUM(E3:E10)</f>
        <v>46773</v>
      </c>
      <c r="F13" s="245">
        <f t="shared" si="0"/>
        <v>2106814</v>
      </c>
    </row>
    <row r="14" spans="1:6" ht="25.5">
      <c r="A14" s="1" t="s">
        <v>33</v>
      </c>
      <c r="B14" s="19" t="s">
        <v>34</v>
      </c>
      <c r="C14" s="231">
        <v>384018</v>
      </c>
      <c r="D14" s="231">
        <v>5116</v>
      </c>
      <c r="E14" s="231"/>
      <c r="F14" s="91">
        <f t="shared" si="0"/>
        <v>389134</v>
      </c>
    </row>
    <row r="15" spans="1:6" ht="25.5">
      <c r="A15" s="1" t="s">
        <v>36</v>
      </c>
      <c r="B15" s="19" t="s">
        <v>35</v>
      </c>
      <c r="C15" s="231">
        <v>345784</v>
      </c>
      <c r="D15" s="231"/>
      <c r="E15" s="231"/>
      <c r="F15" s="91">
        <f t="shared" si="0"/>
        <v>345784</v>
      </c>
    </row>
    <row r="16" spans="1:6" ht="12.75">
      <c r="A16" s="1" t="s">
        <v>39</v>
      </c>
      <c r="B16" s="19" t="s">
        <v>40</v>
      </c>
      <c r="C16" s="231">
        <v>164600</v>
      </c>
      <c r="D16" s="231"/>
      <c r="E16" s="231"/>
      <c r="F16" s="91">
        <f t="shared" si="0"/>
        <v>164600</v>
      </c>
    </row>
    <row r="17" spans="1:6" ht="12.75">
      <c r="A17" s="1" t="s">
        <v>41</v>
      </c>
      <c r="B17" s="19" t="s">
        <v>42</v>
      </c>
      <c r="C17" s="231">
        <v>151279</v>
      </c>
      <c r="D17" s="231"/>
      <c r="E17" s="231">
        <v>2269</v>
      </c>
      <c r="F17" s="91">
        <f t="shared" si="0"/>
        <v>153548</v>
      </c>
    </row>
    <row r="18" spans="1:6" ht="12.75">
      <c r="A18" s="1" t="s">
        <v>45</v>
      </c>
      <c r="B18" s="19" t="s">
        <v>46</v>
      </c>
      <c r="C18" s="231">
        <v>20927</v>
      </c>
      <c r="D18" s="231">
        <v>254</v>
      </c>
      <c r="E18" s="231"/>
      <c r="F18" s="91">
        <f t="shared" si="0"/>
        <v>21181</v>
      </c>
    </row>
    <row r="19" spans="1:6" ht="25.5">
      <c r="A19" s="1" t="s">
        <v>47</v>
      </c>
      <c r="B19" s="19" t="s">
        <v>48</v>
      </c>
      <c r="C19" s="231">
        <v>4514</v>
      </c>
      <c r="D19" s="231"/>
      <c r="E19" s="231"/>
      <c r="F19" s="91">
        <f t="shared" si="0"/>
        <v>4514</v>
      </c>
    </row>
    <row r="20" spans="1:6" ht="25.5">
      <c r="A20" s="1" t="s">
        <v>51</v>
      </c>
      <c r="B20" s="19" t="s">
        <v>52</v>
      </c>
      <c r="C20" s="231">
        <v>20104</v>
      </c>
      <c r="D20" s="231"/>
      <c r="E20" s="231"/>
      <c r="F20" s="91">
        <f t="shared" si="0"/>
        <v>20104</v>
      </c>
    </row>
    <row r="21" spans="1:6" ht="12.75">
      <c r="A21" s="1" t="s">
        <v>55</v>
      </c>
      <c r="B21" s="20" t="s">
        <v>56</v>
      </c>
      <c r="C21" s="231">
        <v>991183</v>
      </c>
      <c r="D21" s="231">
        <v>2786</v>
      </c>
      <c r="E21" s="231">
        <v>13980</v>
      </c>
      <c r="F21" s="91">
        <f t="shared" si="0"/>
        <v>1007949</v>
      </c>
    </row>
    <row r="22" spans="1:6" ht="12.75">
      <c r="A22" s="418" t="s">
        <v>353</v>
      </c>
      <c r="B22" s="418"/>
      <c r="C22" s="245">
        <f>SUM(C14:C21)</f>
        <v>2082409</v>
      </c>
      <c r="D22" s="245">
        <f>SUM(D14:D21)</f>
        <v>8156</v>
      </c>
      <c r="E22" s="245">
        <f>SUM(E14:E21)</f>
        <v>16249</v>
      </c>
      <c r="F22" s="245">
        <f>SUM(C22:E22)</f>
        <v>2106814</v>
      </c>
    </row>
    <row r="23" spans="1:6" ht="12.75">
      <c r="A23" s="117"/>
      <c r="B23" s="121" t="s">
        <v>354</v>
      </c>
      <c r="C23" s="101"/>
      <c r="D23" s="101">
        <f>D13-D22</f>
        <v>137013</v>
      </c>
      <c r="E23" s="101">
        <f>E13-E22</f>
        <v>30524</v>
      </c>
      <c r="F23" s="101">
        <f t="shared" si="0"/>
        <v>167537</v>
      </c>
    </row>
    <row r="24" spans="1:6" ht="12.75">
      <c r="A24" s="1"/>
      <c r="B24" s="20" t="s">
        <v>355</v>
      </c>
      <c r="C24" s="231"/>
      <c r="D24" s="231">
        <v>94485</v>
      </c>
      <c r="E24" s="231">
        <v>6220</v>
      </c>
      <c r="F24" s="91">
        <f>SUM(C24:E24)</f>
        <v>100705</v>
      </c>
    </row>
    <row r="25" spans="1:6" ht="25.5">
      <c r="A25" s="1"/>
      <c r="B25" s="20" t="s">
        <v>356</v>
      </c>
      <c r="C25" s="231"/>
      <c r="D25" s="231">
        <v>42528</v>
      </c>
      <c r="E25" s="231">
        <f>E23-E24</f>
        <v>24304</v>
      </c>
      <c r="F25" s="91">
        <f>SUM(C25:E25)</f>
        <v>66832</v>
      </c>
    </row>
  </sheetData>
  <sheetProtection/>
  <mergeCells count="3">
    <mergeCell ref="A1:F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r:id="rId1"/>
  <headerFooter>
    <oddHeader>&amp;L13. melléklet a 2/2020. (II.21.)  Önk.rendelethez,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22.28125" style="0" customWidth="1"/>
    <col min="2" max="2" width="9.140625" style="0" bestFit="1" customWidth="1"/>
  </cols>
  <sheetData>
    <row r="1" spans="1:14" ht="18">
      <c r="A1" s="399" t="s">
        <v>439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8">
      <c r="A2" s="420" t="s">
        <v>443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12.75">
      <c r="A3" s="226" t="s">
        <v>91</v>
      </c>
      <c r="B3" s="227" t="s">
        <v>323</v>
      </c>
      <c r="C3" s="227" t="s">
        <v>324</v>
      </c>
      <c r="D3" s="227" t="s">
        <v>325</v>
      </c>
      <c r="E3" s="227" t="s">
        <v>357</v>
      </c>
      <c r="F3" s="227" t="s">
        <v>327</v>
      </c>
      <c r="G3" s="227" t="s">
        <v>328</v>
      </c>
      <c r="H3" s="227" t="s">
        <v>329</v>
      </c>
      <c r="I3" s="227" t="s">
        <v>330</v>
      </c>
      <c r="J3" s="227" t="s">
        <v>331</v>
      </c>
      <c r="K3" s="227" t="s">
        <v>358</v>
      </c>
      <c r="L3" s="227" t="s">
        <v>333</v>
      </c>
      <c r="M3" s="227" t="s">
        <v>334</v>
      </c>
      <c r="N3" s="227" t="s">
        <v>2</v>
      </c>
    </row>
    <row r="4" spans="1:14" ht="12.75">
      <c r="A4" s="232" t="s">
        <v>255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5"/>
    </row>
    <row r="5" spans="1:16" ht="24.75" customHeight="1">
      <c r="A5" s="19" t="s">
        <v>359</v>
      </c>
      <c r="B5" s="2">
        <v>32430</v>
      </c>
      <c r="C5" s="2">
        <v>32430</v>
      </c>
      <c r="D5" s="2">
        <v>32430</v>
      </c>
      <c r="E5" s="2">
        <v>32430</v>
      </c>
      <c r="F5" s="2">
        <v>32430</v>
      </c>
      <c r="G5" s="2">
        <v>32430</v>
      </c>
      <c r="H5" s="2">
        <v>32430</v>
      </c>
      <c r="I5" s="2">
        <v>32430</v>
      </c>
      <c r="J5" s="2">
        <v>32430</v>
      </c>
      <c r="K5" s="2">
        <v>32430</v>
      </c>
      <c r="L5" s="2">
        <v>32430</v>
      </c>
      <c r="M5" s="2">
        <v>32404</v>
      </c>
      <c r="N5" s="35">
        <f aca="true" t="shared" si="0" ref="N5:N10">SUM(B5:M5)</f>
        <v>389134</v>
      </c>
      <c r="O5" s="270"/>
      <c r="P5" s="271"/>
    </row>
    <row r="6" spans="1:16" ht="24.75" customHeight="1">
      <c r="A6" s="19" t="s">
        <v>360</v>
      </c>
      <c r="B6" s="2"/>
      <c r="C6" s="2"/>
      <c r="D6" s="2">
        <v>82300</v>
      </c>
      <c r="E6" s="2"/>
      <c r="F6" s="2"/>
      <c r="G6" s="2"/>
      <c r="H6" s="2"/>
      <c r="I6" s="2"/>
      <c r="J6" s="2">
        <v>82300</v>
      </c>
      <c r="K6" s="2"/>
      <c r="L6" s="2"/>
      <c r="M6" s="2"/>
      <c r="N6" s="35">
        <f t="shared" si="0"/>
        <v>164600</v>
      </c>
      <c r="O6" s="270"/>
      <c r="P6" s="271"/>
    </row>
    <row r="7" spans="1:14" ht="24.75" customHeight="1">
      <c r="A7" s="19" t="s">
        <v>361</v>
      </c>
      <c r="B7" s="2">
        <v>12817</v>
      </c>
      <c r="C7" s="2">
        <v>12817</v>
      </c>
      <c r="D7" s="2">
        <v>12817</v>
      </c>
      <c r="E7" s="2">
        <v>12817</v>
      </c>
      <c r="F7" s="2">
        <v>12817</v>
      </c>
      <c r="G7" s="2">
        <v>12817</v>
      </c>
      <c r="H7" s="2">
        <v>12817</v>
      </c>
      <c r="I7" s="2">
        <v>12817</v>
      </c>
      <c r="J7" s="2">
        <v>12817</v>
      </c>
      <c r="K7" s="2">
        <v>12817</v>
      </c>
      <c r="L7" s="2">
        <v>12817</v>
      </c>
      <c r="M7" s="2">
        <v>12815</v>
      </c>
      <c r="N7" s="35">
        <f t="shared" si="0"/>
        <v>153802</v>
      </c>
    </row>
    <row r="8" spans="1:16" ht="38.25" customHeight="1">
      <c r="A8" s="20" t="s">
        <v>481</v>
      </c>
      <c r="B8" s="2">
        <v>3420</v>
      </c>
      <c r="C8" s="2">
        <v>3420</v>
      </c>
      <c r="D8" s="2">
        <v>3420</v>
      </c>
      <c r="E8" s="2">
        <v>3419</v>
      </c>
      <c r="F8" s="2">
        <v>3419</v>
      </c>
      <c r="G8" s="2">
        <v>3419</v>
      </c>
      <c r="H8" s="2">
        <v>3419</v>
      </c>
      <c r="I8" s="2">
        <v>3419</v>
      </c>
      <c r="J8" s="2">
        <v>3419</v>
      </c>
      <c r="K8" s="2">
        <v>3419</v>
      </c>
      <c r="L8" s="2">
        <v>3419</v>
      </c>
      <c r="M8" s="2">
        <v>3419</v>
      </c>
      <c r="N8" s="35">
        <f t="shared" si="0"/>
        <v>41031</v>
      </c>
      <c r="O8" s="270"/>
      <c r="P8" s="271"/>
    </row>
    <row r="9" spans="1:14" ht="24.75" customHeight="1">
      <c r="A9" s="19" t="s">
        <v>362</v>
      </c>
      <c r="B9" s="2"/>
      <c r="C9" s="2">
        <v>3500</v>
      </c>
      <c r="D9" s="2">
        <v>1014</v>
      </c>
      <c r="E9" s="2"/>
      <c r="F9" s="2"/>
      <c r="G9" s="2"/>
      <c r="H9" s="2"/>
      <c r="I9" s="2"/>
      <c r="J9" s="2"/>
      <c r="K9" s="2"/>
      <c r="L9" s="2"/>
      <c r="M9" s="2"/>
      <c r="N9" s="35">
        <f t="shared" si="0"/>
        <v>4514</v>
      </c>
    </row>
    <row r="10" spans="1:14" ht="24.75" customHeight="1">
      <c r="A10" s="19" t="s">
        <v>363</v>
      </c>
      <c r="B10" s="2">
        <v>1007949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5">
        <f t="shared" si="0"/>
        <v>1007949</v>
      </c>
    </row>
    <row r="11" spans="1:14" ht="24.75" customHeight="1">
      <c r="A11" s="19" t="s">
        <v>364</v>
      </c>
      <c r="B11" s="2">
        <v>28815</v>
      </c>
      <c r="C11" s="2">
        <v>28815</v>
      </c>
      <c r="D11" s="2">
        <v>28815</v>
      </c>
      <c r="E11" s="2">
        <v>28815</v>
      </c>
      <c r="F11" s="2">
        <v>28815</v>
      </c>
      <c r="G11" s="2">
        <v>28815</v>
      </c>
      <c r="H11" s="2">
        <v>28815</v>
      </c>
      <c r="I11" s="2">
        <v>28815</v>
      </c>
      <c r="J11" s="2">
        <v>28815</v>
      </c>
      <c r="K11" s="2">
        <v>28815</v>
      </c>
      <c r="L11" s="2">
        <v>28815</v>
      </c>
      <c r="M11" s="2">
        <v>28819</v>
      </c>
      <c r="N11" s="35">
        <f>SUM(B11:M11)</f>
        <v>345784</v>
      </c>
    </row>
    <row r="12" spans="1:14" ht="24.75" customHeight="1">
      <c r="A12" s="121" t="s">
        <v>365</v>
      </c>
      <c r="B12" s="118">
        <f aca="true" t="shared" si="1" ref="B12:M12">SUM(B5:B11)</f>
        <v>1085431</v>
      </c>
      <c r="C12" s="118">
        <f t="shared" si="1"/>
        <v>80982</v>
      </c>
      <c r="D12" s="118">
        <f t="shared" si="1"/>
        <v>160796</v>
      </c>
      <c r="E12" s="118">
        <f t="shared" si="1"/>
        <v>77481</v>
      </c>
      <c r="F12" s="118">
        <f t="shared" si="1"/>
        <v>77481</v>
      </c>
      <c r="G12" s="118">
        <f t="shared" si="1"/>
        <v>77481</v>
      </c>
      <c r="H12" s="118">
        <f t="shared" si="1"/>
        <v>77481</v>
      </c>
      <c r="I12" s="118">
        <f t="shared" si="1"/>
        <v>77481</v>
      </c>
      <c r="J12" s="118">
        <f t="shared" si="1"/>
        <v>159781</v>
      </c>
      <c r="K12" s="118">
        <f t="shared" si="1"/>
        <v>77481</v>
      </c>
      <c r="L12" s="118">
        <f t="shared" si="1"/>
        <v>77481</v>
      </c>
      <c r="M12" s="118">
        <f t="shared" si="1"/>
        <v>77457</v>
      </c>
      <c r="N12" s="118">
        <f>SUM(N5:N11)</f>
        <v>2106814</v>
      </c>
    </row>
    <row r="13" spans="1:14" ht="24.75" customHeight="1">
      <c r="A13" s="232" t="s">
        <v>261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5"/>
    </row>
    <row r="14" spans="1:14" ht="24.75" customHeight="1">
      <c r="A14" s="19" t="s">
        <v>366</v>
      </c>
      <c r="B14" s="2">
        <v>72433</v>
      </c>
      <c r="C14" s="2">
        <v>72433</v>
      </c>
      <c r="D14" s="2">
        <v>72433</v>
      </c>
      <c r="E14" s="2">
        <v>72433</v>
      </c>
      <c r="F14" s="2">
        <v>72433</v>
      </c>
      <c r="G14" s="2">
        <v>72433</v>
      </c>
      <c r="H14" s="2">
        <v>72433</v>
      </c>
      <c r="I14" s="2">
        <v>72433</v>
      </c>
      <c r="J14" s="2">
        <v>72433</v>
      </c>
      <c r="K14" s="2">
        <v>72433</v>
      </c>
      <c r="L14" s="2">
        <v>72433</v>
      </c>
      <c r="M14" s="2">
        <v>72431</v>
      </c>
      <c r="N14" s="35">
        <f aca="true" t="shared" si="2" ref="N14:N19">SUM(B14:M14)</f>
        <v>869194</v>
      </c>
    </row>
    <row r="15" spans="1:14" ht="24.75" customHeight="1">
      <c r="A15" s="19" t="s">
        <v>367</v>
      </c>
      <c r="B15" s="2">
        <v>3155</v>
      </c>
      <c r="C15" s="2">
        <v>3155</v>
      </c>
      <c r="D15" s="2">
        <v>3155</v>
      </c>
      <c r="E15" s="2">
        <v>3155</v>
      </c>
      <c r="F15" s="2">
        <v>3155</v>
      </c>
      <c r="G15" s="2">
        <v>3155</v>
      </c>
      <c r="H15" s="2">
        <v>3155</v>
      </c>
      <c r="I15" s="2">
        <v>3155</v>
      </c>
      <c r="J15" s="2">
        <v>3155</v>
      </c>
      <c r="K15" s="2">
        <v>3155</v>
      </c>
      <c r="L15" s="2">
        <v>3155</v>
      </c>
      <c r="M15" s="2">
        <v>3160</v>
      </c>
      <c r="N15" s="35">
        <f t="shared" si="2"/>
        <v>37865</v>
      </c>
    </row>
    <row r="16" spans="1:14" ht="24.75" customHeight="1">
      <c r="A16" s="19" t="s">
        <v>368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91">
        <f t="shared" si="2"/>
        <v>0</v>
      </c>
    </row>
    <row r="17" spans="1:14" ht="24.75" customHeight="1">
      <c r="A17" s="19" t="s">
        <v>369</v>
      </c>
      <c r="B17" s="2"/>
      <c r="C17" s="2"/>
      <c r="D17" s="2"/>
      <c r="E17" s="2">
        <v>86653</v>
      </c>
      <c r="F17" s="2"/>
      <c r="G17" s="2">
        <v>86653</v>
      </c>
      <c r="H17" s="2">
        <v>4078</v>
      </c>
      <c r="I17" s="2"/>
      <c r="J17" s="2"/>
      <c r="K17" s="2">
        <v>86655</v>
      </c>
      <c r="L17" s="2"/>
      <c r="M17" s="2"/>
      <c r="N17" s="35">
        <f t="shared" si="2"/>
        <v>264039</v>
      </c>
    </row>
    <row r="18" spans="1:14" ht="24.75" customHeight="1">
      <c r="A18" s="19" t="s">
        <v>370</v>
      </c>
      <c r="B18" s="2"/>
      <c r="C18" s="2"/>
      <c r="D18" s="2"/>
      <c r="E18" s="2">
        <v>236760</v>
      </c>
      <c r="F18" s="2"/>
      <c r="G18" s="2">
        <v>236760</v>
      </c>
      <c r="H18" s="2">
        <v>20329</v>
      </c>
      <c r="I18" s="2">
        <v>233374</v>
      </c>
      <c r="J18" s="2"/>
      <c r="K18" s="2">
        <v>222304</v>
      </c>
      <c r="L18" s="2"/>
      <c r="M18" s="2"/>
      <c r="N18" s="35">
        <f t="shared" si="2"/>
        <v>949527</v>
      </c>
    </row>
    <row r="19" spans="1:14" ht="24.75" customHeight="1">
      <c r="A19" s="20" t="s">
        <v>371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5">
        <f t="shared" si="2"/>
        <v>0</v>
      </c>
    </row>
    <row r="20" spans="1:14" ht="24.75" customHeight="1">
      <c r="A20" s="20" t="s">
        <v>372</v>
      </c>
      <c r="B20" s="2">
        <v>12054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12000</v>
      </c>
      <c r="N20" s="35">
        <f>SUM(B20:M20)</f>
        <v>24054</v>
      </c>
    </row>
    <row r="21" spans="1:14" ht="24.75" customHeight="1">
      <c r="A21" s="121" t="s">
        <v>373</v>
      </c>
      <c r="B21" s="118">
        <f>B14+B16+B17+B18+B19+B20</f>
        <v>84487</v>
      </c>
      <c r="C21" s="118">
        <f aca="true" t="shared" si="3" ref="C21:M21">C14+C16+C17+C18+C19+C20</f>
        <v>72433</v>
      </c>
      <c r="D21" s="118">
        <f t="shared" si="3"/>
        <v>72433</v>
      </c>
      <c r="E21" s="118">
        <f t="shared" si="3"/>
        <v>395846</v>
      </c>
      <c r="F21" s="118">
        <f t="shared" si="3"/>
        <v>72433</v>
      </c>
      <c r="G21" s="118">
        <f t="shared" si="3"/>
        <v>395846</v>
      </c>
      <c r="H21" s="118">
        <f t="shared" si="3"/>
        <v>96840</v>
      </c>
      <c r="I21" s="118">
        <f t="shared" si="3"/>
        <v>305807</v>
      </c>
      <c r="J21" s="118">
        <f t="shared" si="3"/>
        <v>72433</v>
      </c>
      <c r="K21" s="118">
        <f t="shared" si="3"/>
        <v>381392</v>
      </c>
      <c r="L21" s="118">
        <f t="shared" si="3"/>
        <v>72433</v>
      </c>
      <c r="M21" s="118">
        <f t="shared" si="3"/>
        <v>84431</v>
      </c>
      <c r="N21" s="118">
        <f>N14+N16+N17+N18+N19+N20</f>
        <v>2106814</v>
      </c>
    </row>
    <row r="22" spans="1:14" ht="24.75" customHeight="1">
      <c r="A22" s="246" t="s">
        <v>374</v>
      </c>
      <c r="B22" s="2">
        <f aca="true" t="shared" si="4" ref="B22:M22">B12-B21</f>
        <v>1000944</v>
      </c>
      <c r="C22" s="2">
        <f t="shared" si="4"/>
        <v>8549</v>
      </c>
      <c r="D22" s="2">
        <f t="shared" si="4"/>
        <v>88363</v>
      </c>
      <c r="E22" s="2">
        <f t="shared" si="4"/>
        <v>-318365</v>
      </c>
      <c r="F22" s="2">
        <f t="shared" si="4"/>
        <v>5048</v>
      </c>
      <c r="G22" s="2">
        <f t="shared" si="4"/>
        <v>-318365</v>
      </c>
      <c r="H22" s="2">
        <f t="shared" si="4"/>
        <v>-19359</v>
      </c>
      <c r="I22" s="2">
        <f t="shared" si="4"/>
        <v>-228326</v>
      </c>
      <c r="J22" s="2">
        <f t="shared" si="4"/>
        <v>87348</v>
      </c>
      <c r="K22" s="2">
        <f t="shared" si="4"/>
        <v>-303911</v>
      </c>
      <c r="L22" s="2">
        <f t="shared" si="4"/>
        <v>5048</v>
      </c>
      <c r="M22" s="2">
        <f t="shared" si="4"/>
        <v>-6974</v>
      </c>
      <c r="N22" s="3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&amp;L14. melléklet a 2/2020. (II.21.)  önk. rendelethez (ezer Ft)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325" t="s">
        <v>177</v>
      </c>
      <c r="B1" s="325"/>
      <c r="C1" s="325"/>
      <c r="D1" s="325"/>
      <c r="E1" s="325"/>
    </row>
    <row r="2" spans="1:5" ht="15.75">
      <c r="A2" s="326" t="s">
        <v>106</v>
      </c>
      <c r="B2" s="326"/>
      <c r="C2" s="326"/>
      <c r="D2" s="326"/>
      <c r="E2" s="326"/>
    </row>
    <row r="3" spans="1:6" ht="25.5" customHeight="1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134</v>
      </c>
      <c r="F3" s="55" t="s">
        <v>178</v>
      </c>
    </row>
    <row r="4" spans="1:6" ht="15" customHeight="1">
      <c r="A4" s="46" t="s">
        <v>7</v>
      </c>
      <c r="B4" s="46" t="s">
        <v>78</v>
      </c>
      <c r="C4" s="49"/>
      <c r="D4" s="56" t="s">
        <v>107</v>
      </c>
      <c r="E4" s="35"/>
      <c r="F4" s="35"/>
    </row>
    <row r="5" spans="1:6" ht="15" customHeight="1">
      <c r="A5" s="1"/>
      <c r="B5" s="1"/>
      <c r="C5" s="49" t="s">
        <v>108</v>
      </c>
      <c r="D5" s="131" t="s">
        <v>88</v>
      </c>
      <c r="E5" s="2"/>
      <c r="F5" s="2"/>
    </row>
    <row r="6" spans="1:6" ht="30" customHeight="1">
      <c r="A6" s="1"/>
      <c r="B6" s="1"/>
      <c r="C6" s="6"/>
      <c r="D6" s="57" t="s">
        <v>122</v>
      </c>
      <c r="E6" s="58"/>
      <c r="F6" s="58"/>
    </row>
    <row r="7" spans="1:6" ht="58.5" customHeight="1">
      <c r="A7" s="1"/>
      <c r="B7" s="1"/>
      <c r="C7" s="6"/>
      <c r="D7" s="24" t="s">
        <v>120</v>
      </c>
      <c r="E7" s="58"/>
      <c r="F7" s="58"/>
    </row>
    <row r="8" spans="1:6" ht="30" customHeight="1">
      <c r="A8" s="1"/>
      <c r="B8" s="1"/>
      <c r="C8" s="6"/>
      <c r="D8" s="130" t="s">
        <v>126</v>
      </c>
      <c r="E8" s="58"/>
      <c r="F8" s="58"/>
    </row>
    <row r="9" spans="1:6" ht="17.25" customHeight="1">
      <c r="A9" s="122"/>
      <c r="B9" s="122"/>
      <c r="C9" s="123"/>
      <c r="D9" s="125" t="s">
        <v>2</v>
      </c>
      <c r="E9" s="118">
        <f>SUM(E6:E8)</f>
        <v>0</v>
      </c>
      <c r="F9" s="118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4" sqref="M4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4363454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22" t="s">
        <v>135</v>
      </c>
      <c r="B1" s="422"/>
      <c r="C1" s="422"/>
      <c r="D1" s="422"/>
      <c r="E1" s="422"/>
      <c r="F1" s="422"/>
    </row>
    <row r="2" spans="1:6" ht="15.75">
      <c r="A2" s="422" t="s">
        <v>179</v>
      </c>
      <c r="B2" s="422"/>
      <c r="C2" s="422"/>
      <c r="D2" s="422"/>
      <c r="E2" s="422"/>
      <c r="F2" s="422"/>
    </row>
    <row r="3" spans="1:6" ht="12.75">
      <c r="A3" s="423" t="s">
        <v>136</v>
      </c>
      <c r="B3" s="423"/>
      <c r="C3" s="423"/>
      <c r="D3" s="423"/>
      <c r="E3" s="423"/>
      <c r="F3" s="423"/>
    </row>
    <row r="4" spans="1:6" ht="12.75">
      <c r="A4" s="135" t="s">
        <v>91</v>
      </c>
      <c r="B4" s="136" t="s">
        <v>123</v>
      </c>
      <c r="C4" s="137" t="s">
        <v>137</v>
      </c>
      <c r="D4" s="138" t="s">
        <v>138</v>
      </c>
      <c r="E4" s="139" t="s">
        <v>176</v>
      </c>
      <c r="F4" s="140" t="s">
        <v>180</v>
      </c>
    </row>
    <row r="5" spans="1:6" ht="12.75">
      <c r="A5" s="135">
        <v>1</v>
      </c>
      <c r="B5" s="141">
        <v>2</v>
      </c>
      <c r="C5" s="135">
        <v>3</v>
      </c>
      <c r="D5" s="142">
        <v>4</v>
      </c>
      <c r="E5" s="142">
        <v>5</v>
      </c>
      <c r="F5" s="143"/>
    </row>
    <row r="6" spans="1:6" ht="12.75">
      <c r="A6" s="424" t="s">
        <v>139</v>
      </c>
      <c r="B6" s="425"/>
      <c r="C6" s="425"/>
      <c r="D6" s="425"/>
      <c r="E6" s="425"/>
      <c r="F6" s="425"/>
    </row>
    <row r="7" spans="1:6" ht="12.75">
      <c r="A7" s="144" t="s">
        <v>34</v>
      </c>
      <c r="B7" s="145">
        <v>1</v>
      </c>
      <c r="C7" s="146">
        <v>382164</v>
      </c>
      <c r="D7" s="147">
        <f aca="true" t="shared" si="0" ref="D7:F11">C7*1.05</f>
        <v>401272.2</v>
      </c>
      <c r="E7" s="147">
        <f t="shared" si="0"/>
        <v>421335.81000000006</v>
      </c>
      <c r="F7" s="147">
        <f t="shared" si="0"/>
        <v>442402.60050000006</v>
      </c>
    </row>
    <row r="8" spans="1:6" ht="12.75">
      <c r="A8" s="144" t="s">
        <v>40</v>
      </c>
      <c r="B8" s="145">
        <v>2</v>
      </c>
      <c r="C8" s="146">
        <v>149846</v>
      </c>
      <c r="D8" s="147">
        <f t="shared" si="0"/>
        <v>157338.30000000002</v>
      </c>
      <c r="E8" s="147">
        <f t="shared" si="0"/>
        <v>165205.21500000003</v>
      </c>
      <c r="F8" s="147">
        <f t="shared" si="0"/>
        <v>173465.47575000004</v>
      </c>
    </row>
    <row r="9" spans="1:6" ht="12.75">
      <c r="A9" s="144" t="s">
        <v>42</v>
      </c>
      <c r="B9" s="145">
        <v>3</v>
      </c>
      <c r="C9" s="146">
        <v>132572</v>
      </c>
      <c r="D9" s="147">
        <f t="shared" si="0"/>
        <v>139200.6</v>
      </c>
      <c r="E9" s="147">
        <f t="shared" si="0"/>
        <v>146160.63</v>
      </c>
      <c r="F9" s="147">
        <f t="shared" si="0"/>
        <v>153468.66150000002</v>
      </c>
    </row>
    <row r="10" spans="1:6" ht="12.75">
      <c r="A10" s="144" t="s">
        <v>48</v>
      </c>
      <c r="B10" s="145">
        <v>4</v>
      </c>
      <c r="C10" s="146"/>
      <c r="D10" s="147">
        <f t="shared" si="0"/>
        <v>0</v>
      </c>
      <c r="E10" s="147">
        <f t="shared" si="0"/>
        <v>0</v>
      </c>
      <c r="F10" s="147">
        <f t="shared" si="0"/>
        <v>0</v>
      </c>
    </row>
    <row r="11" spans="1:6" ht="25.5">
      <c r="A11" s="144" t="s">
        <v>140</v>
      </c>
      <c r="B11" s="145">
        <v>5</v>
      </c>
      <c r="C11" s="146">
        <v>17135</v>
      </c>
      <c r="D11" s="147">
        <f t="shared" si="0"/>
        <v>17991.75</v>
      </c>
      <c r="E11" s="147">
        <f t="shared" si="0"/>
        <v>18891.3375</v>
      </c>
      <c r="F11" s="147">
        <f t="shared" si="0"/>
        <v>19835.904375000002</v>
      </c>
    </row>
    <row r="12" spans="1:6" ht="12.75">
      <c r="A12" s="148" t="s">
        <v>141</v>
      </c>
      <c r="B12" s="149">
        <v>6</v>
      </c>
      <c r="C12" s="150">
        <f>SUM(C7:C11)</f>
        <v>681717</v>
      </c>
      <c r="D12" s="151">
        <f>SUM(D7:D11)</f>
        <v>715802.85</v>
      </c>
      <c r="E12" s="152">
        <f>SUM(E7:E11)</f>
        <v>751592.9925000002</v>
      </c>
      <c r="F12" s="152">
        <f>SUM(F7:F11)</f>
        <v>789172.6421250002</v>
      </c>
    </row>
    <row r="13" spans="1:6" ht="12.75">
      <c r="A13" s="144" t="s">
        <v>3</v>
      </c>
      <c r="B13" s="145">
        <v>7</v>
      </c>
      <c r="C13" s="146">
        <v>229795</v>
      </c>
      <c r="D13" s="147">
        <f>C13*1.0505</f>
        <v>241399.6475</v>
      </c>
      <c r="E13" s="147">
        <f>D13*1.0505</f>
        <v>253590.32969875</v>
      </c>
      <c r="F13" s="147">
        <f>E13*1.0505</f>
        <v>266396.6413485369</v>
      </c>
    </row>
    <row r="14" spans="1:6" ht="12.75">
      <c r="A14" s="144" t="s">
        <v>71</v>
      </c>
      <c r="B14" s="145">
        <v>8</v>
      </c>
      <c r="C14" s="146">
        <v>52321</v>
      </c>
      <c r="D14" s="147">
        <f aca="true" t="shared" si="1" ref="D14:F20">C14*1.0505</f>
        <v>54963.2105</v>
      </c>
      <c r="E14" s="147">
        <f t="shared" si="1"/>
        <v>57738.85263025</v>
      </c>
      <c r="F14" s="147">
        <f t="shared" si="1"/>
        <v>60654.664688077624</v>
      </c>
    </row>
    <row r="15" spans="1:6" ht="12.75">
      <c r="A15" s="144" t="s">
        <v>0</v>
      </c>
      <c r="B15" s="145">
        <v>9</v>
      </c>
      <c r="C15" s="146">
        <v>261874</v>
      </c>
      <c r="D15" s="147">
        <f t="shared" si="1"/>
        <v>275098.637</v>
      </c>
      <c r="E15" s="147">
        <f t="shared" si="1"/>
        <v>288991.11816849996</v>
      </c>
      <c r="F15" s="147">
        <f t="shared" si="1"/>
        <v>303585.1696360092</v>
      </c>
    </row>
    <row r="16" spans="1:6" ht="12.75">
      <c r="A16" s="144" t="s">
        <v>79</v>
      </c>
      <c r="B16" s="145">
        <v>10</v>
      </c>
      <c r="C16" s="146">
        <v>24584</v>
      </c>
      <c r="D16" s="147">
        <f t="shared" si="1"/>
        <v>25825.492</v>
      </c>
      <c r="E16" s="147">
        <f t="shared" si="1"/>
        <v>27129.679345999997</v>
      </c>
      <c r="F16" s="147">
        <f t="shared" si="1"/>
        <v>28499.728152972995</v>
      </c>
    </row>
    <row r="17" spans="1:6" ht="12.75">
      <c r="A17" s="144" t="s">
        <v>80</v>
      </c>
      <c r="B17" s="145">
        <v>11</v>
      </c>
      <c r="C17" s="146">
        <f>C18+C19+C20</f>
        <v>169052</v>
      </c>
      <c r="D17" s="147">
        <f t="shared" si="1"/>
        <v>177589.126</v>
      </c>
      <c r="E17" s="147">
        <f t="shared" si="1"/>
        <v>186557.37686299998</v>
      </c>
      <c r="F17" s="147">
        <f t="shared" si="1"/>
        <v>195978.52439458147</v>
      </c>
    </row>
    <row r="18" spans="1:6" ht="12.75">
      <c r="A18" s="144" t="s">
        <v>81</v>
      </c>
      <c r="B18" s="145">
        <v>12</v>
      </c>
      <c r="C18" s="146">
        <v>141523</v>
      </c>
      <c r="D18" s="147">
        <f t="shared" si="1"/>
        <v>148669.9115</v>
      </c>
      <c r="E18" s="147">
        <f t="shared" si="1"/>
        <v>156177.74203075</v>
      </c>
      <c r="F18" s="147">
        <f t="shared" si="1"/>
        <v>164064.71800330287</v>
      </c>
    </row>
    <row r="19" spans="1:6" ht="12.75">
      <c r="A19" s="144" t="s">
        <v>83</v>
      </c>
      <c r="B19" s="145">
        <v>13</v>
      </c>
      <c r="C19" s="146">
        <v>17601</v>
      </c>
      <c r="D19" s="147">
        <f t="shared" si="1"/>
        <v>18489.8505</v>
      </c>
      <c r="E19" s="147">
        <f t="shared" si="1"/>
        <v>19423.58795025</v>
      </c>
      <c r="F19" s="147">
        <f t="shared" si="1"/>
        <v>20404.479141737625</v>
      </c>
    </row>
    <row r="20" spans="1:6" ht="12.75">
      <c r="A20" s="144" t="s">
        <v>86</v>
      </c>
      <c r="B20" s="145">
        <v>14</v>
      </c>
      <c r="C20" s="146">
        <v>9928</v>
      </c>
      <c r="D20" s="147">
        <f t="shared" si="1"/>
        <v>10429.364</v>
      </c>
      <c r="E20" s="147">
        <f t="shared" si="1"/>
        <v>10956.046881999999</v>
      </c>
      <c r="F20" s="147">
        <f t="shared" si="1"/>
        <v>11509.327249540998</v>
      </c>
    </row>
    <row r="21" spans="1:6" ht="12.75">
      <c r="A21" s="148" t="s">
        <v>142</v>
      </c>
      <c r="B21" s="149">
        <v>15</v>
      </c>
      <c r="C21" s="150">
        <f>C13+C14+C15+C16+C17</f>
        <v>737626</v>
      </c>
      <c r="D21" s="150">
        <f>D13+D14+D15+D16+D17</f>
        <v>774876.1129999999</v>
      </c>
      <c r="E21" s="152">
        <f>SUM(E13:E17)</f>
        <v>814007.3567064999</v>
      </c>
      <c r="F21" s="152">
        <f>SUM(F13:F17)</f>
        <v>855114.7282201782</v>
      </c>
    </row>
    <row r="22" spans="1:6" ht="12.75">
      <c r="A22" s="424" t="s">
        <v>143</v>
      </c>
      <c r="B22" s="425"/>
      <c r="C22" s="425"/>
      <c r="D22" s="425"/>
      <c r="E22" s="425"/>
      <c r="F22" s="425"/>
    </row>
    <row r="23" spans="1:6" ht="12.75">
      <c r="A23" s="144" t="s">
        <v>35</v>
      </c>
      <c r="B23" s="153" t="s">
        <v>144</v>
      </c>
      <c r="C23" s="154">
        <v>51408</v>
      </c>
      <c r="D23" s="143">
        <f aca="true" t="shared" si="2" ref="D23:F26">C23*1.05</f>
        <v>53978.4</v>
      </c>
      <c r="E23" s="143">
        <f t="shared" si="2"/>
        <v>56677.32000000001</v>
      </c>
      <c r="F23" s="143">
        <f t="shared" si="2"/>
        <v>59511.18600000001</v>
      </c>
    </row>
    <row r="24" spans="1:6" ht="12.75">
      <c r="A24" s="144" t="s">
        <v>145</v>
      </c>
      <c r="B24" s="153" t="s">
        <v>146</v>
      </c>
      <c r="C24" s="155"/>
      <c r="D24" s="143">
        <f t="shared" si="2"/>
        <v>0</v>
      </c>
      <c r="E24" s="143">
        <f t="shared" si="2"/>
        <v>0</v>
      </c>
      <c r="F24" s="143">
        <f t="shared" si="2"/>
        <v>0</v>
      </c>
    </row>
    <row r="25" spans="1:6" ht="12.75">
      <c r="A25" s="144" t="s">
        <v>52</v>
      </c>
      <c r="B25" s="153" t="s">
        <v>147</v>
      </c>
      <c r="C25" s="155">
        <v>13050</v>
      </c>
      <c r="D25" s="143">
        <f t="shared" si="2"/>
        <v>13702.5</v>
      </c>
      <c r="E25" s="143">
        <f t="shared" si="2"/>
        <v>14387.625</v>
      </c>
      <c r="F25" s="143">
        <f t="shared" si="2"/>
        <v>15107.00625</v>
      </c>
    </row>
    <row r="26" spans="1:6" ht="12.75">
      <c r="A26" s="144" t="s">
        <v>58</v>
      </c>
      <c r="B26" s="153" t="s">
        <v>148</v>
      </c>
      <c r="C26" s="155">
        <v>230000</v>
      </c>
      <c r="D26" s="143">
        <f t="shared" si="2"/>
        <v>241500</v>
      </c>
      <c r="E26" s="143">
        <f t="shared" si="2"/>
        <v>253575</v>
      </c>
      <c r="F26" s="143">
        <f t="shared" si="2"/>
        <v>266253.75</v>
      </c>
    </row>
    <row r="27" spans="1:6" ht="12.75">
      <c r="A27" s="148" t="s">
        <v>149</v>
      </c>
      <c r="B27" s="153" t="s">
        <v>150</v>
      </c>
      <c r="C27" s="156">
        <f>SUM(C23:C26)</f>
        <v>294458</v>
      </c>
      <c r="D27" s="157">
        <f>SUM(D24:D26)</f>
        <v>255202.5</v>
      </c>
      <c r="E27" s="158">
        <f>SUM(E24:E26)</f>
        <v>267962.625</v>
      </c>
      <c r="F27" s="152">
        <f>SUM(F24:F26)</f>
        <v>281360.75625</v>
      </c>
    </row>
    <row r="28" spans="1:6" ht="12.75">
      <c r="A28" s="144" t="s">
        <v>151</v>
      </c>
      <c r="B28" s="153" t="s">
        <v>152</v>
      </c>
      <c r="C28" s="155">
        <v>11253</v>
      </c>
      <c r="D28" s="143">
        <f aca="true" t="shared" si="3" ref="D28:F31">C28*1.05</f>
        <v>11815.65</v>
      </c>
      <c r="E28" s="143">
        <f t="shared" si="3"/>
        <v>12406.4325</v>
      </c>
      <c r="F28" s="143">
        <f t="shared" si="3"/>
        <v>13026.754125000001</v>
      </c>
    </row>
    <row r="29" spans="1:6" ht="12.75">
      <c r="A29" s="144" t="s">
        <v>153</v>
      </c>
      <c r="B29" s="153" t="s">
        <v>154</v>
      </c>
      <c r="C29" s="155">
        <v>20990</v>
      </c>
      <c r="D29" s="143">
        <f t="shared" si="3"/>
        <v>22039.5</v>
      </c>
      <c r="E29" s="143">
        <f t="shared" si="3"/>
        <v>23141.475000000002</v>
      </c>
      <c r="F29" s="143">
        <f t="shared" si="3"/>
        <v>24298.54875</v>
      </c>
    </row>
    <row r="30" spans="1:6" ht="12.75">
      <c r="A30" s="144" t="s">
        <v>88</v>
      </c>
      <c r="B30" s="153" t="s">
        <v>155</v>
      </c>
      <c r="C30" s="155"/>
      <c r="D30" s="143">
        <f t="shared" si="3"/>
        <v>0</v>
      </c>
      <c r="E30" s="143">
        <f t="shared" si="3"/>
        <v>0</v>
      </c>
      <c r="F30" s="143">
        <f t="shared" si="3"/>
        <v>0</v>
      </c>
    </row>
    <row r="31" spans="1:6" ht="12.75">
      <c r="A31" s="144" t="s">
        <v>156</v>
      </c>
      <c r="B31" s="153" t="s">
        <v>157</v>
      </c>
      <c r="C31" s="155"/>
      <c r="D31" s="143">
        <f t="shared" si="3"/>
        <v>0</v>
      </c>
      <c r="E31" s="143">
        <f t="shared" si="3"/>
        <v>0</v>
      </c>
      <c r="F31" s="143">
        <f t="shared" si="3"/>
        <v>0</v>
      </c>
    </row>
    <row r="32" spans="1:6" ht="12.75">
      <c r="A32" s="144" t="s">
        <v>89</v>
      </c>
      <c r="B32" s="153" t="s">
        <v>158</v>
      </c>
      <c r="C32" s="155"/>
      <c r="D32" s="143"/>
      <c r="E32" s="143"/>
      <c r="F32" s="143"/>
    </row>
    <row r="33" spans="1:6" ht="12.75">
      <c r="A33" s="144" t="s">
        <v>175</v>
      </c>
      <c r="B33" s="153" t="s">
        <v>159</v>
      </c>
      <c r="C33" s="155">
        <v>12097</v>
      </c>
      <c r="D33" s="143"/>
      <c r="E33" s="143"/>
      <c r="F33" s="143"/>
    </row>
    <row r="34" spans="1:6" ht="12.75">
      <c r="A34" s="144" t="s">
        <v>160</v>
      </c>
      <c r="B34" s="153" t="s">
        <v>161</v>
      </c>
      <c r="C34" s="155"/>
      <c r="D34" s="143"/>
      <c r="E34" s="143"/>
      <c r="F34" s="143"/>
    </row>
    <row r="35" spans="1:6" ht="12.75">
      <c r="A35" s="144" t="s">
        <v>162</v>
      </c>
      <c r="B35" s="153" t="s">
        <v>163</v>
      </c>
      <c r="C35" s="155"/>
      <c r="D35" s="143"/>
      <c r="E35" s="143"/>
      <c r="F35" s="143"/>
    </row>
    <row r="36" spans="1:6" ht="12.75">
      <c r="A36" s="144" t="s">
        <v>164</v>
      </c>
      <c r="B36" s="153" t="s">
        <v>165</v>
      </c>
      <c r="C36" s="155">
        <v>194209</v>
      </c>
      <c r="D36" s="143">
        <f>C36*1.05</f>
        <v>203919.45</v>
      </c>
      <c r="E36" s="143">
        <f>D36*1.05</f>
        <v>214115.42250000002</v>
      </c>
      <c r="F36" s="143">
        <f>E36*1.05</f>
        <v>224821.193625</v>
      </c>
    </row>
    <row r="37" spans="1:6" ht="12.75">
      <c r="A37" s="148" t="s">
        <v>166</v>
      </c>
      <c r="B37" s="153" t="s">
        <v>167</v>
      </c>
      <c r="C37" s="156">
        <f>C28+C29+C30+C34+C36+C33</f>
        <v>238549</v>
      </c>
      <c r="D37" s="159">
        <f>D28+D29+D30+D34</f>
        <v>33855.15</v>
      </c>
      <c r="E37" s="159">
        <f>E28+E29+E30+E34</f>
        <v>35547.9075</v>
      </c>
      <c r="F37" s="152">
        <f>SUM(F28:F36)</f>
        <v>262146.4965</v>
      </c>
    </row>
    <row r="38" spans="1:6" ht="12.75">
      <c r="A38" s="148" t="s">
        <v>168</v>
      </c>
      <c r="B38" s="153" t="s">
        <v>169</v>
      </c>
      <c r="C38" s="160">
        <f>C12+C27</f>
        <v>976175</v>
      </c>
      <c r="D38" s="161">
        <f>D12+D27</f>
        <v>971005.35</v>
      </c>
      <c r="E38" s="161">
        <f>E12+E27</f>
        <v>1019555.6175000002</v>
      </c>
      <c r="F38" s="143">
        <f>F12+F27</f>
        <v>1070533.3983750003</v>
      </c>
    </row>
    <row r="39" spans="1:6" ht="12.75">
      <c r="A39" s="148" t="s">
        <v>170</v>
      </c>
      <c r="B39" s="153" t="s">
        <v>171</v>
      </c>
      <c r="C39" s="160">
        <f>C21+C37</f>
        <v>976175</v>
      </c>
      <c r="D39" s="161">
        <f>D21+D37</f>
        <v>808731.2629999999</v>
      </c>
      <c r="E39" s="161">
        <f>E21+E37</f>
        <v>849555.2642064999</v>
      </c>
      <c r="F39" s="143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view="pageLayout" zoomScale="85" zoomScalePageLayoutView="85" workbookViewId="0" topLeftCell="A1">
      <selection activeCell="P11" sqref="P11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06" t="s">
        <v>433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24.75" customHeight="1">
      <c r="A2" s="307" t="s">
        <v>22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s="8" customFormat="1" ht="78.75">
      <c r="A3" s="21" t="s">
        <v>18</v>
      </c>
      <c r="B3" s="21" t="s">
        <v>19</v>
      </c>
      <c r="C3" s="21" t="s">
        <v>16</v>
      </c>
      <c r="D3" s="21" t="s">
        <v>17</v>
      </c>
      <c r="E3" s="32" t="s">
        <v>183</v>
      </c>
      <c r="F3" s="32" t="s">
        <v>184</v>
      </c>
      <c r="G3" s="32" t="s">
        <v>185</v>
      </c>
      <c r="H3" s="32" t="s">
        <v>2</v>
      </c>
      <c r="I3" s="32" t="s">
        <v>434</v>
      </c>
      <c r="J3" s="32" t="s">
        <v>435</v>
      </c>
      <c r="K3" s="32" t="s">
        <v>436</v>
      </c>
      <c r="L3" s="32" t="s">
        <v>2</v>
      </c>
    </row>
    <row r="4" spans="1:12" s="9" customFormat="1" ht="31.5">
      <c r="A4" s="28" t="s">
        <v>6</v>
      </c>
      <c r="B4" s="28" t="s">
        <v>33</v>
      </c>
      <c r="C4" s="29"/>
      <c r="D4" s="30" t="s">
        <v>34</v>
      </c>
      <c r="E4" s="31">
        <f aca="true" t="shared" si="0" ref="E4:L4">SUM(E5:E10)</f>
        <v>328091</v>
      </c>
      <c r="F4" s="31">
        <f t="shared" si="0"/>
        <v>71060</v>
      </c>
      <c r="G4" s="31">
        <f t="shared" si="0"/>
        <v>13980</v>
      </c>
      <c r="H4" s="31">
        <f t="shared" si="0"/>
        <v>413131</v>
      </c>
      <c r="I4" s="31">
        <f t="shared" si="0"/>
        <v>357120</v>
      </c>
      <c r="J4" s="31">
        <f t="shared" si="0"/>
        <v>32014</v>
      </c>
      <c r="K4" s="31">
        <f t="shared" si="0"/>
        <v>0</v>
      </c>
      <c r="L4" s="31">
        <f t="shared" si="0"/>
        <v>389134</v>
      </c>
    </row>
    <row r="5" spans="1:12" ht="24" customHeight="1">
      <c r="A5" s="22"/>
      <c r="B5" s="22"/>
      <c r="C5" s="23" t="s">
        <v>28</v>
      </c>
      <c r="D5" s="24" t="s">
        <v>23</v>
      </c>
      <c r="E5" s="40">
        <v>138142</v>
      </c>
      <c r="F5" s="40"/>
      <c r="G5" s="40"/>
      <c r="H5" s="40">
        <f aca="true" t="shared" si="1" ref="H5:H13">SUM(E5:G5)</f>
        <v>138142</v>
      </c>
      <c r="I5" s="94">
        <v>134200</v>
      </c>
      <c r="J5" s="40"/>
      <c r="K5" s="40"/>
      <c r="L5" s="40">
        <f aca="true" t="shared" si="2" ref="L5:L13">SUM(I5:K5)</f>
        <v>134200</v>
      </c>
    </row>
    <row r="6" spans="1:12" ht="33" customHeight="1">
      <c r="A6" s="22"/>
      <c r="B6" s="22"/>
      <c r="C6" s="23" t="s">
        <v>29</v>
      </c>
      <c r="D6" s="24" t="s">
        <v>24</v>
      </c>
      <c r="E6" s="40">
        <v>96343</v>
      </c>
      <c r="F6" s="40"/>
      <c r="G6" s="40"/>
      <c r="H6" s="40">
        <f t="shared" si="1"/>
        <v>96343</v>
      </c>
      <c r="I6" s="94">
        <v>92365</v>
      </c>
      <c r="J6" s="40"/>
      <c r="K6" s="40"/>
      <c r="L6" s="40">
        <f t="shared" si="2"/>
        <v>92365</v>
      </c>
    </row>
    <row r="7" spans="1:12" ht="24.75" customHeight="1">
      <c r="A7" s="22"/>
      <c r="B7" s="22"/>
      <c r="C7" s="23" t="s">
        <v>30</v>
      </c>
      <c r="D7" s="24" t="s">
        <v>25</v>
      </c>
      <c r="E7" s="40">
        <v>72780</v>
      </c>
      <c r="F7" s="40"/>
      <c r="G7" s="40"/>
      <c r="H7" s="40">
        <f t="shared" si="1"/>
        <v>72780</v>
      </c>
      <c r="I7" s="94">
        <v>68558</v>
      </c>
      <c r="J7" s="40"/>
      <c r="K7" s="40"/>
      <c r="L7" s="40">
        <f t="shared" si="2"/>
        <v>68558</v>
      </c>
    </row>
    <row r="8" spans="1:12" ht="23.25" customHeight="1">
      <c r="A8" s="22"/>
      <c r="B8" s="22"/>
      <c r="C8" s="23" t="s">
        <v>31</v>
      </c>
      <c r="D8" s="24" t="s">
        <v>26</v>
      </c>
      <c r="E8" s="40">
        <v>6068</v>
      </c>
      <c r="F8" s="50"/>
      <c r="G8" s="50"/>
      <c r="H8" s="40">
        <f t="shared" si="1"/>
        <v>6068</v>
      </c>
      <c r="I8" s="94">
        <v>6220</v>
      </c>
      <c r="J8" s="50"/>
      <c r="K8" s="50"/>
      <c r="L8" s="40">
        <f t="shared" si="2"/>
        <v>6220</v>
      </c>
    </row>
    <row r="9" spans="1:12" ht="27" customHeight="1">
      <c r="A9" s="22"/>
      <c r="B9" s="22"/>
      <c r="C9" s="23" t="s">
        <v>32</v>
      </c>
      <c r="D9" s="24" t="s">
        <v>27</v>
      </c>
      <c r="E9" s="40">
        <v>8252</v>
      </c>
      <c r="F9" s="40">
        <v>48687</v>
      </c>
      <c r="G9" s="41"/>
      <c r="H9" s="40">
        <f t="shared" si="1"/>
        <v>56939</v>
      </c>
      <c r="I9" s="90">
        <v>50661</v>
      </c>
      <c r="J9" s="41"/>
      <c r="K9" s="41"/>
      <c r="L9" s="40">
        <f t="shared" si="2"/>
        <v>50661</v>
      </c>
    </row>
    <row r="10" spans="1:12" ht="27.75" customHeight="1">
      <c r="A10" s="22"/>
      <c r="B10" s="22"/>
      <c r="C10" s="23" t="s">
        <v>66</v>
      </c>
      <c r="D10" s="24" t="s">
        <v>67</v>
      </c>
      <c r="E10" s="40">
        <v>6506</v>
      </c>
      <c r="F10" s="40">
        <v>22373</v>
      </c>
      <c r="G10" s="40">
        <v>13980</v>
      </c>
      <c r="H10" s="40">
        <f t="shared" si="1"/>
        <v>42859</v>
      </c>
      <c r="I10" s="71">
        <v>5116</v>
      </c>
      <c r="J10" s="71">
        <v>32014</v>
      </c>
      <c r="K10" s="40"/>
      <c r="L10" s="40">
        <f t="shared" si="2"/>
        <v>37130</v>
      </c>
    </row>
    <row r="11" spans="1:12" s="11" customFormat="1" ht="31.5">
      <c r="A11" s="28" t="s">
        <v>7</v>
      </c>
      <c r="B11" s="28" t="s">
        <v>36</v>
      </c>
      <c r="C11" s="29"/>
      <c r="D11" s="30" t="s">
        <v>35</v>
      </c>
      <c r="E11" s="31">
        <f>E12+E13</f>
        <v>0</v>
      </c>
      <c r="F11" s="31">
        <f>F12+F13</f>
        <v>10500</v>
      </c>
      <c r="G11" s="31">
        <f>G12+G13</f>
        <v>0</v>
      </c>
      <c r="H11" s="31">
        <f t="shared" si="1"/>
        <v>10500</v>
      </c>
      <c r="I11" s="31">
        <f>I12+I13</f>
        <v>0</v>
      </c>
      <c r="J11" s="31">
        <f>J12+J13</f>
        <v>345784</v>
      </c>
      <c r="K11" s="31">
        <f>K12+K13</f>
        <v>0</v>
      </c>
      <c r="L11" s="31">
        <f t="shared" si="2"/>
        <v>345784</v>
      </c>
    </row>
    <row r="12" spans="1:12" ht="15">
      <c r="A12" s="22"/>
      <c r="B12" s="22"/>
      <c r="C12" s="23" t="s">
        <v>37</v>
      </c>
      <c r="D12" s="24" t="s">
        <v>38</v>
      </c>
      <c r="E12" s="34">
        <v>0</v>
      </c>
      <c r="F12" s="34">
        <v>0</v>
      </c>
      <c r="G12" s="34">
        <v>0</v>
      </c>
      <c r="H12" s="33">
        <f t="shared" si="1"/>
        <v>0</v>
      </c>
      <c r="I12" s="34">
        <v>0</v>
      </c>
      <c r="J12" s="263">
        <v>301378</v>
      </c>
      <c r="K12" s="34">
        <v>0</v>
      </c>
      <c r="L12" s="33">
        <f t="shared" si="2"/>
        <v>301378</v>
      </c>
    </row>
    <row r="13" spans="1:12" s="36" customFormat="1" ht="25.5">
      <c r="A13" s="22"/>
      <c r="B13" s="22"/>
      <c r="C13" s="23" t="s">
        <v>68</v>
      </c>
      <c r="D13" s="24" t="s">
        <v>69</v>
      </c>
      <c r="E13" s="132">
        <v>0</v>
      </c>
      <c r="F13" s="132">
        <v>10500</v>
      </c>
      <c r="G13" s="132"/>
      <c r="H13" s="40">
        <f t="shared" si="1"/>
        <v>10500</v>
      </c>
      <c r="I13" s="132">
        <v>0</v>
      </c>
      <c r="J13" s="263">
        <v>44406</v>
      </c>
      <c r="K13" s="132"/>
      <c r="L13" s="40">
        <f t="shared" si="2"/>
        <v>44406</v>
      </c>
    </row>
    <row r="14" spans="1:12" s="11" customFormat="1" ht="15.75">
      <c r="A14" s="28" t="s">
        <v>8</v>
      </c>
      <c r="B14" s="28" t="s">
        <v>39</v>
      </c>
      <c r="C14" s="29"/>
      <c r="D14" s="30" t="s">
        <v>40</v>
      </c>
      <c r="E14" s="31">
        <f>E17+E19+E23+E16</f>
        <v>182700</v>
      </c>
      <c r="F14" s="31">
        <v>0</v>
      </c>
      <c r="G14" s="31">
        <v>0</v>
      </c>
      <c r="H14" s="31">
        <f>SUM(E14:G14)</f>
        <v>182700</v>
      </c>
      <c r="I14" s="31">
        <f>I17+I19+I23+I16</f>
        <v>164600</v>
      </c>
      <c r="J14" s="31">
        <v>0</v>
      </c>
      <c r="K14" s="31">
        <v>0</v>
      </c>
      <c r="L14" s="31">
        <f>SUM(I14:K14)</f>
        <v>164600</v>
      </c>
    </row>
    <row r="15" spans="1:12" s="11" customFormat="1" ht="15.75">
      <c r="A15" s="47"/>
      <c r="B15" s="47"/>
      <c r="C15" s="26" t="s">
        <v>97</v>
      </c>
      <c r="D15" s="27" t="s">
        <v>98</v>
      </c>
      <c r="E15" s="38">
        <f>E16</f>
        <v>0</v>
      </c>
      <c r="F15" s="38">
        <f>F16</f>
        <v>0</v>
      </c>
      <c r="G15" s="38">
        <f>G16</f>
        <v>0</v>
      </c>
      <c r="H15" s="38">
        <f>SUM(E15:G15)</f>
        <v>0</v>
      </c>
      <c r="I15" s="76">
        <f>I16</f>
        <v>0</v>
      </c>
      <c r="J15" s="38">
        <f>J16</f>
        <v>0</v>
      </c>
      <c r="K15" s="38">
        <f>K16</f>
        <v>0</v>
      </c>
      <c r="L15" s="38">
        <f>SUM(I15:K15)</f>
        <v>0</v>
      </c>
    </row>
    <row r="16" spans="1:12" s="9" customFormat="1" ht="15">
      <c r="A16" s="51"/>
      <c r="B16" s="51"/>
      <c r="C16" s="23" t="s">
        <v>100</v>
      </c>
      <c r="D16" s="24" t="s">
        <v>99</v>
      </c>
      <c r="E16" s="40"/>
      <c r="F16" s="40"/>
      <c r="G16" s="40"/>
      <c r="H16" s="40">
        <f>SUM(E16:G16)</f>
        <v>0</v>
      </c>
      <c r="I16" s="71">
        <v>0</v>
      </c>
      <c r="J16" s="40"/>
      <c r="K16" s="40"/>
      <c r="L16" s="40">
        <f>SUM(I16:K16)</f>
        <v>0</v>
      </c>
    </row>
    <row r="17" spans="1:12" s="11" customFormat="1" ht="15.75">
      <c r="A17" s="25"/>
      <c r="B17" s="25"/>
      <c r="C17" s="26" t="s">
        <v>59</v>
      </c>
      <c r="D17" s="27" t="s">
        <v>60</v>
      </c>
      <c r="E17" s="38">
        <f>E18</f>
        <v>17000</v>
      </c>
      <c r="F17" s="38">
        <f>F18</f>
        <v>0</v>
      </c>
      <c r="G17" s="38">
        <f>G18</f>
        <v>0</v>
      </c>
      <c r="H17" s="38">
        <f>SUM(E17:G17)</f>
        <v>17000</v>
      </c>
      <c r="I17" s="76">
        <f>I18</f>
        <v>17000</v>
      </c>
      <c r="J17" s="38">
        <f>J18</f>
        <v>0</v>
      </c>
      <c r="K17" s="38">
        <f>K18</f>
        <v>0</v>
      </c>
      <c r="L17" s="38">
        <f>SUM(I17:K17)</f>
        <v>17000</v>
      </c>
    </row>
    <row r="18" spans="1:12" s="11" customFormat="1" ht="15.75">
      <c r="A18" s="25"/>
      <c r="B18" s="25"/>
      <c r="C18" s="26"/>
      <c r="D18" s="24" t="s">
        <v>61</v>
      </c>
      <c r="E18" s="40">
        <v>17000</v>
      </c>
      <c r="F18" s="38"/>
      <c r="G18" s="38"/>
      <c r="H18" s="40">
        <f>SUM(E18:G18)</f>
        <v>17000</v>
      </c>
      <c r="I18" s="71">
        <v>17000</v>
      </c>
      <c r="J18" s="38"/>
      <c r="K18" s="38"/>
      <c r="L18" s="40">
        <f>SUM(I18:K18)</f>
        <v>17000</v>
      </c>
    </row>
    <row r="19" spans="1:12" s="11" customFormat="1" ht="15.75">
      <c r="A19" s="25"/>
      <c r="B19" s="25"/>
      <c r="C19" s="26" t="s">
        <v>62</v>
      </c>
      <c r="D19" s="27" t="s">
        <v>92</v>
      </c>
      <c r="E19" s="38">
        <f>E20+E21+E22</f>
        <v>153400</v>
      </c>
      <c r="F19" s="38">
        <f>F20+F22</f>
        <v>0</v>
      </c>
      <c r="G19" s="38">
        <f>G20+G22</f>
        <v>0</v>
      </c>
      <c r="H19" s="38">
        <f>H20+H21+H22</f>
        <v>153400</v>
      </c>
      <c r="I19" s="76">
        <f>I20+I21+I22</f>
        <v>133600</v>
      </c>
      <c r="J19" s="38">
        <f>J20+J22</f>
        <v>0</v>
      </c>
      <c r="K19" s="38">
        <f>K20+K22</f>
        <v>0</v>
      </c>
      <c r="L19" s="38">
        <f>L20+L21+L22</f>
        <v>133600</v>
      </c>
    </row>
    <row r="20" spans="1:12" s="11" customFormat="1" ht="15.75">
      <c r="A20" s="25"/>
      <c r="B20" s="25"/>
      <c r="C20" s="26"/>
      <c r="D20" s="24" t="s">
        <v>4</v>
      </c>
      <c r="E20" s="40">
        <v>140000</v>
      </c>
      <c r="F20" s="38"/>
      <c r="G20" s="38"/>
      <c r="H20" s="40">
        <f aca="true" t="shared" si="3" ref="H20:H25">SUM(E20:G20)</f>
        <v>140000</v>
      </c>
      <c r="I20" s="94">
        <v>120000</v>
      </c>
      <c r="J20" s="38"/>
      <c r="K20" s="38"/>
      <c r="L20" s="40">
        <f aca="true" t="shared" si="4" ref="L20:L25">SUM(I20:K20)</f>
        <v>120000</v>
      </c>
    </row>
    <row r="21" spans="1:12" s="11" customFormat="1" ht="15.75">
      <c r="A21" s="25"/>
      <c r="B21" s="25"/>
      <c r="C21" s="26"/>
      <c r="D21" s="24" t="s">
        <v>101</v>
      </c>
      <c r="E21" s="40"/>
      <c r="F21" s="38"/>
      <c r="G21" s="38"/>
      <c r="H21" s="40">
        <f t="shared" si="3"/>
        <v>0</v>
      </c>
      <c r="I21" s="94">
        <v>200</v>
      </c>
      <c r="J21" s="38"/>
      <c r="K21" s="38"/>
      <c r="L21" s="40">
        <f t="shared" si="4"/>
        <v>200</v>
      </c>
    </row>
    <row r="22" spans="1:12" s="3" customFormat="1" ht="12.75">
      <c r="A22" s="25"/>
      <c r="B22" s="25"/>
      <c r="C22" s="23" t="s">
        <v>96</v>
      </c>
      <c r="D22" s="24" t="s">
        <v>5</v>
      </c>
      <c r="E22" s="40">
        <v>13400</v>
      </c>
      <c r="F22" s="38"/>
      <c r="G22" s="38"/>
      <c r="H22" s="40">
        <f t="shared" si="3"/>
        <v>13400</v>
      </c>
      <c r="I22" s="94">
        <v>13400</v>
      </c>
      <c r="J22" s="38"/>
      <c r="K22" s="38"/>
      <c r="L22" s="40">
        <f t="shared" si="4"/>
        <v>13400</v>
      </c>
    </row>
    <row r="23" spans="1:12" s="11" customFormat="1" ht="15.75">
      <c r="A23" s="25"/>
      <c r="B23" s="25"/>
      <c r="C23" s="26" t="s">
        <v>63</v>
      </c>
      <c r="D23" s="27" t="s">
        <v>64</v>
      </c>
      <c r="E23" s="38">
        <f>E24+E25</f>
        <v>12300</v>
      </c>
      <c r="F23" s="38">
        <f>F24</f>
        <v>0</v>
      </c>
      <c r="G23" s="38">
        <f>G24</f>
        <v>0</v>
      </c>
      <c r="H23" s="38">
        <f t="shared" si="3"/>
        <v>12300</v>
      </c>
      <c r="I23" s="76">
        <f>I24+I25</f>
        <v>14000</v>
      </c>
      <c r="J23" s="38">
        <f>J24</f>
        <v>0</v>
      </c>
      <c r="K23" s="38">
        <f>K24</f>
        <v>0</v>
      </c>
      <c r="L23" s="38">
        <f t="shared" si="4"/>
        <v>14000</v>
      </c>
    </row>
    <row r="24" spans="1:12" s="3" customFormat="1" ht="12.75">
      <c r="A24" s="25"/>
      <c r="B24" s="25"/>
      <c r="C24" s="26"/>
      <c r="D24" s="24" t="s">
        <v>65</v>
      </c>
      <c r="E24" s="40">
        <v>800</v>
      </c>
      <c r="F24" s="38"/>
      <c r="G24" s="38"/>
      <c r="H24" s="40">
        <f t="shared" si="3"/>
        <v>800</v>
      </c>
      <c r="I24" s="71">
        <v>500</v>
      </c>
      <c r="J24" s="38"/>
      <c r="K24" s="38"/>
      <c r="L24" s="40">
        <f t="shared" si="4"/>
        <v>500</v>
      </c>
    </row>
    <row r="25" spans="1:12" s="129" customFormat="1" ht="12.75">
      <c r="A25" s="25"/>
      <c r="B25" s="25"/>
      <c r="C25" s="26"/>
      <c r="D25" s="24" t="s">
        <v>125</v>
      </c>
      <c r="E25" s="40">
        <v>11500</v>
      </c>
      <c r="F25" s="38"/>
      <c r="G25" s="38"/>
      <c r="H25" s="40">
        <f t="shared" si="3"/>
        <v>11500</v>
      </c>
      <c r="I25" s="71">
        <v>13500</v>
      </c>
      <c r="J25" s="38"/>
      <c r="K25" s="38"/>
      <c r="L25" s="40">
        <f t="shared" si="4"/>
        <v>13500</v>
      </c>
    </row>
    <row r="26" spans="1:12" s="11" customFormat="1" ht="15.75">
      <c r="A26" s="28" t="s">
        <v>9</v>
      </c>
      <c r="B26" s="28" t="s">
        <v>41</v>
      </c>
      <c r="C26" s="29"/>
      <c r="D26" s="30" t="s">
        <v>42</v>
      </c>
      <c r="E26" s="31">
        <v>11962</v>
      </c>
      <c r="F26" s="31">
        <v>136793</v>
      </c>
      <c r="G26" s="31">
        <v>0</v>
      </c>
      <c r="H26" s="31">
        <f>SUM(E26:G26)</f>
        <v>148755</v>
      </c>
      <c r="I26" s="31">
        <v>12362</v>
      </c>
      <c r="J26" s="31">
        <v>139440</v>
      </c>
      <c r="K26" s="31">
        <v>2000</v>
      </c>
      <c r="L26" s="31">
        <f>SUM(I26:K26)</f>
        <v>153802</v>
      </c>
    </row>
    <row r="27" spans="1:12" s="11" customFormat="1" ht="15.75">
      <c r="A27" s="22"/>
      <c r="B27" s="22"/>
      <c r="C27" s="23" t="s">
        <v>43</v>
      </c>
      <c r="D27" s="24" t="s">
        <v>44</v>
      </c>
      <c r="E27" s="33"/>
      <c r="F27" s="33">
        <v>2000</v>
      </c>
      <c r="G27" s="33"/>
      <c r="H27" s="33">
        <f>SUM(E27:G27)</f>
        <v>2000</v>
      </c>
      <c r="I27" s="33"/>
      <c r="J27" s="33">
        <v>0</v>
      </c>
      <c r="K27" s="33">
        <v>2000</v>
      </c>
      <c r="L27" s="33">
        <f>SUM(I27:K27)</f>
        <v>2000</v>
      </c>
    </row>
    <row r="28" spans="1:12" s="11" customFormat="1" ht="15.75">
      <c r="A28" s="28" t="s">
        <v>10</v>
      </c>
      <c r="B28" s="28" t="s">
        <v>45</v>
      </c>
      <c r="C28" s="29"/>
      <c r="D28" s="30" t="s">
        <v>46</v>
      </c>
      <c r="E28" s="45"/>
      <c r="F28" s="45"/>
      <c r="G28" s="45"/>
      <c r="H28" s="31">
        <f>SUM(E28:G28)</f>
        <v>0</v>
      </c>
      <c r="I28" s="45"/>
      <c r="J28" s="45">
        <v>20927</v>
      </c>
      <c r="K28" s="45"/>
      <c r="L28" s="31">
        <f>SUM(I28:K28)</f>
        <v>20927</v>
      </c>
    </row>
    <row r="29" spans="1:12" s="11" customFormat="1" ht="15.75">
      <c r="A29" s="28" t="s">
        <v>20</v>
      </c>
      <c r="B29" s="28" t="s">
        <v>47</v>
      </c>
      <c r="C29" s="29"/>
      <c r="D29" s="30" t="s">
        <v>48</v>
      </c>
      <c r="E29" s="31">
        <f aca="true" t="shared" si="5" ref="E29:K29">E30+E31</f>
        <v>0</v>
      </c>
      <c r="F29" s="31">
        <f t="shared" si="5"/>
        <v>0</v>
      </c>
      <c r="G29" s="31">
        <f t="shared" si="5"/>
        <v>1014</v>
      </c>
      <c r="H29" s="31">
        <f t="shared" si="5"/>
        <v>1014</v>
      </c>
      <c r="I29" s="31">
        <f t="shared" si="5"/>
        <v>0</v>
      </c>
      <c r="J29" s="31">
        <f t="shared" si="5"/>
        <v>0</v>
      </c>
      <c r="K29" s="31">
        <f t="shared" si="5"/>
        <v>4514</v>
      </c>
      <c r="L29" s="31">
        <f>L30+L31</f>
        <v>4514</v>
      </c>
    </row>
    <row r="30" spans="1:12" s="11" customFormat="1" ht="15.75">
      <c r="A30" s="22"/>
      <c r="B30" s="22"/>
      <c r="C30" s="23" t="s">
        <v>93</v>
      </c>
      <c r="D30" s="24" t="s">
        <v>94</v>
      </c>
      <c r="E30" s="39"/>
      <c r="F30" s="39"/>
      <c r="G30" s="39">
        <v>1014</v>
      </c>
      <c r="H30" s="39">
        <f>SUM(E30:G30)</f>
        <v>1014</v>
      </c>
      <c r="I30" s="39"/>
      <c r="J30" s="39"/>
      <c r="K30" s="39">
        <v>4514</v>
      </c>
      <c r="L30" s="39">
        <f>SUM(I30:K30)</f>
        <v>4514</v>
      </c>
    </row>
    <row r="31" spans="1:12" s="11" customFormat="1" ht="15.75">
      <c r="A31" s="22"/>
      <c r="B31" s="22"/>
      <c r="C31" s="23" t="s">
        <v>50</v>
      </c>
      <c r="D31" s="24" t="s">
        <v>49</v>
      </c>
      <c r="E31" s="33"/>
      <c r="F31" s="33"/>
      <c r="G31" s="33"/>
      <c r="H31" s="33">
        <f>SUM(E31:G31)</f>
        <v>0</v>
      </c>
      <c r="I31" s="33"/>
      <c r="J31" s="33"/>
      <c r="K31" s="33"/>
      <c r="L31" s="33">
        <f>SUM(I31:K31)</f>
        <v>0</v>
      </c>
    </row>
    <row r="32" spans="1:12" s="11" customFormat="1" ht="31.5">
      <c r="A32" s="28" t="s">
        <v>11</v>
      </c>
      <c r="B32" s="28" t="s">
        <v>51</v>
      </c>
      <c r="C32" s="29"/>
      <c r="D32" s="30" t="s">
        <v>52</v>
      </c>
      <c r="E32" s="31">
        <f aca="true" t="shared" si="6" ref="E32:L32">E33+E34</f>
        <v>0</v>
      </c>
      <c r="F32" s="31">
        <f t="shared" si="6"/>
        <v>34555</v>
      </c>
      <c r="G32" s="31">
        <f t="shared" si="6"/>
        <v>0</v>
      </c>
      <c r="H32" s="31">
        <f t="shared" si="6"/>
        <v>34555</v>
      </c>
      <c r="I32" s="31">
        <f t="shared" si="6"/>
        <v>0</v>
      </c>
      <c r="J32" s="31">
        <f t="shared" si="6"/>
        <v>20104</v>
      </c>
      <c r="K32" s="31">
        <f t="shared" si="6"/>
        <v>0</v>
      </c>
      <c r="L32" s="31">
        <f t="shared" si="6"/>
        <v>20104</v>
      </c>
    </row>
    <row r="33" spans="1:12" s="11" customFormat="1" ht="15.75">
      <c r="A33" s="22"/>
      <c r="B33" s="22"/>
      <c r="C33" s="23" t="s">
        <v>93</v>
      </c>
      <c r="D33" s="24" t="s">
        <v>95</v>
      </c>
      <c r="E33" s="40"/>
      <c r="F33" s="40"/>
      <c r="G33" s="40"/>
      <c r="H33" s="40">
        <f>SUM(E33:G33)</f>
        <v>0</v>
      </c>
      <c r="I33" s="40"/>
      <c r="J33" s="40"/>
      <c r="K33" s="40"/>
      <c r="L33" s="40">
        <f>SUM(I33:K33)</f>
        <v>0</v>
      </c>
    </row>
    <row r="34" spans="1:12" s="3" customFormat="1" ht="15">
      <c r="A34" s="22"/>
      <c r="B34" s="22"/>
      <c r="C34" s="23" t="s">
        <v>53</v>
      </c>
      <c r="D34" s="24" t="s">
        <v>54</v>
      </c>
      <c r="E34" s="33"/>
      <c r="F34" s="33">
        <v>34555</v>
      </c>
      <c r="G34" s="33"/>
      <c r="H34" s="33">
        <f>SUM(E34:G34)</f>
        <v>34555</v>
      </c>
      <c r="I34" s="33"/>
      <c r="J34" s="33">
        <v>20104</v>
      </c>
      <c r="K34" s="33"/>
      <c r="L34" s="33">
        <f>SUM(I34:K34)</f>
        <v>20104</v>
      </c>
    </row>
    <row r="35" spans="1:12" s="11" customFormat="1" ht="15.75">
      <c r="A35" s="28" t="s">
        <v>12</v>
      </c>
      <c r="B35" s="28" t="s">
        <v>55</v>
      </c>
      <c r="C35" s="29"/>
      <c r="D35" s="30" t="s">
        <v>56</v>
      </c>
      <c r="E35" s="31">
        <f>E36</f>
        <v>85738</v>
      </c>
      <c r="F35" s="31">
        <f>F36</f>
        <v>1218151</v>
      </c>
      <c r="G35" s="31">
        <f>G36</f>
        <v>0</v>
      </c>
      <c r="H35" s="31">
        <f>SUM(E35:G35)</f>
        <v>1303889</v>
      </c>
      <c r="I35" s="31">
        <f>I36</f>
        <v>946342</v>
      </c>
      <c r="J35" s="31">
        <f>J36</f>
        <v>47627</v>
      </c>
      <c r="K35" s="31">
        <f>K36</f>
        <v>13980</v>
      </c>
      <c r="L35" s="31">
        <f>SUM(I35:K35)</f>
        <v>1007949</v>
      </c>
    </row>
    <row r="36" spans="1:12" s="44" customFormat="1" ht="25.5">
      <c r="A36" s="22"/>
      <c r="B36" s="22"/>
      <c r="C36" s="23" t="s">
        <v>57</v>
      </c>
      <c r="D36" s="24" t="s">
        <v>58</v>
      </c>
      <c r="E36" s="33">
        <v>85738</v>
      </c>
      <c r="F36" s="33">
        <v>1218151</v>
      </c>
      <c r="G36" s="33"/>
      <c r="H36" s="33">
        <f>SUM(E36:G36)</f>
        <v>1303889</v>
      </c>
      <c r="I36" s="33">
        <v>946342</v>
      </c>
      <c r="J36" s="33">
        <v>47627</v>
      </c>
      <c r="K36" s="33">
        <v>13980</v>
      </c>
      <c r="L36" s="33">
        <f>SUM(I36:K36)</f>
        <v>1007949</v>
      </c>
    </row>
    <row r="37" spans="1:12" ht="15.75">
      <c r="A37" s="28"/>
      <c r="B37" s="28"/>
      <c r="C37" s="29"/>
      <c r="D37" s="30" t="s">
        <v>13</v>
      </c>
      <c r="E37" s="31">
        <f>E4+E11+E14+E26+E28+E29+E32+E35</f>
        <v>608491</v>
      </c>
      <c r="F37" s="31">
        <f>F4+F11+F14+F26+F28+F29+F32+F35</f>
        <v>1471059</v>
      </c>
      <c r="G37" s="31">
        <f>G4+G11+G14+G26+G28+G29+G32+G35</f>
        <v>14994</v>
      </c>
      <c r="H37" s="31">
        <f>SUM(E37:G37)</f>
        <v>2094544</v>
      </c>
      <c r="I37" s="31">
        <f>I4+I11+I14+I26+I28+I29+I32+I35</f>
        <v>1480424</v>
      </c>
      <c r="J37" s="31">
        <f>J4+J11+J14+J26+J28+J29+J32+J35</f>
        <v>605896</v>
      </c>
      <c r="K37" s="31">
        <f>K4+K11+K14+K26+K28+K29+K32+K35</f>
        <v>20494</v>
      </c>
      <c r="L37" s="31">
        <f>SUM(I37:K37)</f>
        <v>2106814</v>
      </c>
    </row>
    <row r="38" spans="1:12" s="9" customFormat="1" ht="15">
      <c r="A38" s="17"/>
      <c r="B38" s="17"/>
      <c r="C38" s="17"/>
      <c r="D38" s="14"/>
      <c r="E38" s="18"/>
      <c r="F38" s="18"/>
      <c r="G38" s="18"/>
      <c r="H38" s="18"/>
      <c r="I38" s="18"/>
      <c r="J38" s="18"/>
      <c r="K38" s="18"/>
      <c r="L38" s="18"/>
    </row>
    <row r="39" spans="1:12" s="9" customFormat="1" ht="15">
      <c r="A39" s="17"/>
      <c r="B39" s="17"/>
      <c r="C39" s="17"/>
      <c r="D39" s="14"/>
      <c r="E39" s="18"/>
      <c r="F39" s="18"/>
      <c r="G39" s="18"/>
      <c r="H39" s="18"/>
      <c r="I39" s="18"/>
      <c r="J39" s="18"/>
      <c r="K39" s="18"/>
      <c r="L39" s="18"/>
    </row>
    <row r="40" spans="1:12" s="36" customFormat="1" ht="15">
      <c r="A40" s="17"/>
      <c r="B40" s="17"/>
      <c r="C40" s="17"/>
      <c r="D40" s="14"/>
      <c r="E40" s="18"/>
      <c r="F40" s="18"/>
      <c r="G40" s="18"/>
      <c r="H40" s="18"/>
      <c r="I40" s="18"/>
      <c r="J40" s="18"/>
      <c r="K40" s="18"/>
      <c r="L40" s="18"/>
    </row>
    <row r="41" spans="1:12" ht="15">
      <c r="A41" s="17"/>
      <c r="B41" s="17"/>
      <c r="C41" s="17"/>
      <c r="D41" s="14"/>
      <c r="E41" s="18"/>
      <c r="F41" s="18"/>
      <c r="G41" s="18"/>
      <c r="H41" s="18"/>
      <c r="I41" s="18"/>
      <c r="J41" s="18"/>
      <c r="K41" s="18"/>
      <c r="L41" s="18"/>
    </row>
    <row r="42" spans="1:12" s="9" customFormat="1" ht="15">
      <c r="A42" s="17"/>
      <c r="B42" s="17"/>
      <c r="C42" s="17"/>
      <c r="D42" s="14"/>
      <c r="E42" s="18"/>
      <c r="F42" s="18"/>
      <c r="G42" s="18"/>
      <c r="H42" s="18"/>
      <c r="I42" s="18"/>
      <c r="J42" s="18"/>
      <c r="K42" s="18"/>
      <c r="L42" s="18"/>
    </row>
    <row r="43" spans="1:12" s="36" customFormat="1" ht="15">
      <c r="A43" s="17"/>
      <c r="B43" s="17"/>
      <c r="C43" s="17"/>
      <c r="D43" s="14"/>
      <c r="E43" s="18"/>
      <c r="F43" s="18"/>
      <c r="G43" s="18"/>
      <c r="H43" s="18"/>
      <c r="I43" s="18"/>
      <c r="J43" s="18"/>
      <c r="K43" s="18"/>
      <c r="L43" s="18"/>
    </row>
    <row r="44" spans="1:12" ht="15">
      <c r="A44" s="17"/>
      <c r="B44" s="17"/>
      <c r="C44" s="17"/>
      <c r="D44" s="14"/>
      <c r="E44" s="18"/>
      <c r="F44" s="18"/>
      <c r="G44" s="18"/>
      <c r="H44" s="18"/>
      <c r="I44" s="18"/>
      <c r="J44" s="18"/>
      <c r="K44" s="18"/>
      <c r="L44" s="18"/>
    </row>
    <row r="45" spans="1:12" s="9" customFormat="1" ht="15">
      <c r="A45" s="17"/>
      <c r="B45" s="17"/>
      <c r="C45" s="17"/>
      <c r="D45" s="14"/>
      <c r="E45" s="18"/>
      <c r="F45" s="18"/>
      <c r="G45" s="18"/>
      <c r="H45" s="18"/>
      <c r="I45" s="18"/>
      <c r="J45" s="18"/>
      <c r="K45" s="18"/>
      <c r="L45" s="18"/>
    </row>
    <row r="46" spans="1:12" ht="15">
      <c r="A46" s="17"/>
      <c r="B46" s="17"/>
      <c r="C46" s="17"/>
      <c r="D46" s="14"/>
      <c r="E46" s="18"/>
      <c r="F46" s="18"/>
      <c r="G46" s="18"/>
      <c r="H46" s="18"/>
      <c r="I46" s="18"/>
      <c r="J46" s="18"/>
      <c r="K46" s="18"/>
      <c r="L46" s="18"/>
    </row>
    <row r="47" spans="1:12" s="11" customFormat="1" ht="15.75">
      <c r="A47" s="17"/>
      <c r="B47" s="17"/>
      <c r="C47" s="17"/>
      <c r="D47" s="14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17"/>
      <c r="B48" s="17"/>
      <c r="C48" s="17"/>
      <c r="D48" s="14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7"/>
      <c r="B49" s="17"/>
      <c r="C49" s="17"/>
      <c r="D49" s="14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7"/>
      <c r="B50" s="17"/>
      <c r="C50" s="17"/>
      <c r="D50" s="14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7"/>
      <c r="B51" s="17"/>
      <c r="C51" s="17"/>
      <c r="D51" s="14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7"/>
      <c r="B52" s="17"/>
      <c r="C52" s="17"/>
      <c r="D52" s="14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7"/>
      <c r="B53" s="17"/>
      <c r="C53" s="17"/>
      <c r="D53" s="14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7"/>
      <c r="B54" s="17"/>
      <c r="C54" s="17"/>
      <c r="D54" s="14"/>
      <c r="E54" s="18"/>
      <c r="F54" s="18"/>
      <c r="G54" s="18"/>
      <c r="H54" s="18"/>
      <c r="I54" s="18"/>
      <c r="J54" s="18"/>
      <c r="K54" s="18"/>
      <c r="L54" s="18"/>
    </row>
  </sheetData>
  <sheetProtection/>
  <mergeCells count="2">
    <mergeCell ref="A1:L1"/>
    <mergeCell ref="A2:L2"/>
  </mergeCells>
  <printOptions headings="1"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65" r:id="rId1"/>
  <headerFooter alignWithMargins="0">
    <oddHeader>&amp;L1. melléklet a  2./2020. (II.21.)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80"/>
  <sheetViews>
    <sheetView view="pageLayout" zoomScaleNormal="115" workbookViewId="0" topLeftCell="A1">
      <selection activeCell="J13" sqref="J13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09" t="s">
        <v>433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5.75">
      <c r="A2" s="311" t="s">
        <v>109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5.75">
      <c r="A3" s="308"/>
      <c r="B3" s="308"/>
      <c r="C3" s="308"/>
      <c r="D3" s="308"/>
      <c r="E3" s="15"/>
      <c r="F3" s="7"/>
      <c r="G3"/>
      <c r="H3"/>
      <c r="I3" s="15"/>
      <c r="J3" s="7"/>
      <c r="K3"/>
      <c r="L3"/>
    </row>
    <row r="4" spans="1:10" s="63" customFormat="1" ht="12.75">
      <c r="A4" s="314" t="s">
        <v>121</v>
      </c>
      <c r="B4" s="314"/>
      <c r="C4" s="314"/>
      <c r="D4" s="314"/>
      <c r="E4" s="62"/>
      <c r="F4" s="62"/>
      <c r="I4" s="62"/>
      <c r="J4" s="62"/>
    </row>
    <row r="5" spans="1:12" s="78" customFormat="1" ht="45">
      <c r="A5" s="60" t="s">
        <v>18</v>
      </c>
      <c r="B5" s="60" t="s">
        <v>19</v>
      </c>
      <c r="C5" s="60" t="s">
        <v>16</v>
      </c>
      <c r="D5" s="60" t="s">
        <v>17</v>
      </c>
      <c r="E5" s="61" t="s">
        <v>183</v>
      </c>
      <c r="F5" s="61" t="s">
        <v>184</v>
      </c>
      <c r="G5" s="61" t="s">
        <v>185</v>
      </c>
      <c r="H5" s="61" t="s">
        <v>2</v>
      </c>
      <c r="I5" s="61" t="s">
        <v>434</v>
      </c>
      <c r="J5" s="61" t="s">
        <v>435</v>
      </c>
      <c r="K5" s="61" t="s">
        <v>436</v>
      </c>
      <c r="L5" s="61" t="s">
        <v>2</v>
      </c>
    </row>
    <row r="6" spans="1:12" s="63" customFormat="1" ht="22.5">
      <c r="A6" s="64" t="s">
        <v>6</v>
      </c>
      <c r="B6" s="64" t="s">
        <v>33</v>
      </c>
      <c r="C6" s="65"/>
      <c r="D6" s="66" t="s">
        <v>34</v>
      </c>
      <c r="E6" s="67">
        <f aca="true" t="shared" si="0" ref="E6:L6">E7+E8+E9+E10+E11+E12</f>
        <v>321585</v>
      </c>
      <c r="F6" s="67">
        <f t="shared" si="0"/>
        <v>71060</v>
      </c>
      <c r="G6" s="67">
        <f t="shared" si="0"/>
        <v>0</v>
      </c>
      <c r="H6" s="67">
        <f t="shared" si="0"/>
        <v>392645</v>
      </c>
      <c r="I6" s="67">
        <f t="shared" si="0"/>
        <v>352004</v>
      </c>
      <c r="J6" s="67">
        <f t="shared" si="0"/>
        <v>32014</v>
      </c>
      <c r="K6" s="67">
        <f t="shared" si="0"/>
        <v>0</v>
      </c>
      <c r="L6" s="67">
        <f t="shared" si="0"/>
        <v>384018</v>
      </c>
    </row>
    <row r="7" spans="1:12" s="63" customFormat="1" ht="20.25" customHeight="1">
      <c r="A7" s="68"/>
      <c r="B7" s="68"/>
      <c r="C7" s="69" t="s">
        <v>28</v>
      </c>
      <c r="D7" s="70" t="s">
        <v>23</v>
      </c>
      <c r="E7" s="71">
        <v>138142</v>
      </c>
      <c r="F7" s="71"/>
      <c r="G7" s="71"/>
      <c r="H7" s="71">
        <f aca="true" t="shared" si="1" ref="H7:H15">SUM(E7:G7)</f>
        <v>138142</v>
      </c>
      <c r="I7" s="94">
        <v>134200</v>
      </c>
      <c r="J7" s="71"/>
      <c r="K7" s="71"/>
      <c r="L7" s="71">
        <f aca="true" t="shared" si="2" ref="L7:L15">SUM(I7:K7)</f>
        <v>134200</v>
      </c>
    </row>
    <row r="8" spans="1:12" s="63" customFormat="1" ht="20.25" customHeight="1">
      <c r="A8" s="68"/>
      <c r="B8" s="68"/>
      <c r="C8" s="69" t="s">
        <v>29</v>
      </c>
      <c r="D8" s="70" t="s">
        <v>24</v>
      </c>
      <c r="E8" s="71">
        <v>96343</v>
      </c>
      <c r="F8" s="71"/>
      <c r="G8" s="71"/>
      <c r="H8" s="71">
        <f t="shared" si="1"/>
        <v>96343</v>
      </c>
      <c r="I8" s="94">
        <v>92365</v>
      </c>
      <c r="J8" s="71"/>
      <c r="K8" s="71"/>
      <c r="L8" s="71">
        <f t="shared" si="2"/>
        <v>92365</v>
      </c>
    </row>
    <row r="9" spans="1:12" s="63" customFormat="1" ht="20.25" customHeight="1">
      <c r="A9" s="68"/>
      <c r="B9" s="68"/>
      <c r="C9" s="69" t="s">
        <v>30</v>
      </c>
      <c r="D9" s="70" t="s">
        <v>25</v>
      </c>
      <c r="E9" s="71">
        <v>72780</v>
      </c>
      <c r="F9" s="71"/>
      <c r="G9" s="71"/>
      <c r="H9" s="71">
        <f t="shared" si="1"/>
        <v>72780</v>
      </c>
      <c r="I9" s="94">
        <v>68558</v>
      </c>
      <c r="J9" s="71"/>
      <c r="K9" s="71"/>
      <c r="L9" s="71">
        <f t="shared" si="2"/>
        <v>68558</v>
      </c>
    </row>
    <row r="10" spans="1:12" s="63" customFormat="1" ht="20.25" customHeight="1">
      <c r="A10" s="68"/>
      <c r="B10" s="68"/>
      <c r="C10" s="69" t="s">
        <v>31</v>
      </c>
      <c r="D10" s="70" t="s">
        <v>26</v>
      </c>
      <c r="E10" s="71">
        <v>6068</v>
      </c>
      <c r="F10" s="79"/>
      <c r="G10" s="79"/>
      <c r="H10" s="71">
        <f t="shared" si="1"/>
        <v>6068</v>
      </c>
      <c r="I10" s="94">
        <v>6220</v>
      </c>
      <c r="J10" s="79"/>
      <c r="K10" s="79"/>
      <c r="L10" s="71">
        <f t="shared" si="2"/>
        <v>6220</v>
      </c>
    </row>
    <row r="11" spans="1:12" s="63" customFormat="1" ht="15" customHeight="1">
      <c r="A11" s="68"/>
      <c r="B11" s="68"/>
      <c r="C11" s="69" t="s">
        <v>32</v>
      </c>
      <c r="D11" s="70" t="s">
        <v>27</v>
      </c>
      <c r="E11" s="71">
        <v>8252</v>
      </c>
      <c r="F11" s="71">
        <v>48687</v>
      </c>
      <c r="G11" s="80"/>
      <c r="H11" s="71">
        <f t="shared" si="1"/>
        <v>56939</v>
      </c>
      <c r="I11" s="89">
        <v>50661</v>
      </c>
      <c r="J11" s="80"/>
      <c r="K11" s="80"/>
      <c r="L11" s="71">
        <f t="shared" si="2"/>
        <v>50661</v>
      </c>
    </row>
    <row r="12" spans="1:12" s="63" customFormat="1" ht="21.75" customHeight="1">
      <c r="A12" s="68"/>
      <c r="B12" s="68"/>
      <c r="C12" s="69" t="s">
        <v>66</v>
      </c>
      <c r="D12" s="70" t="s">
        <v>67</v>
      </c>
      <c r="E12" s="71"/>
      <c r="F12" s="71">
        <v>22373</v>
      </c>
      <c r="G12" s="71"/>
      <c r="H12" s="71">
        <f t="shared" si="1"/>
        <v>22373</v>
      </c>
      <c r="I12" s="71"/>
      <c r="J12" s="71">
        <v>32014</v>
      </c>
      <c r="K12" s="71"/>
      <c r="L12" s="71">
        <f t="shared" si="2"/>
        <v>32014</v>
      </c>
    </row>
    <row r="13" spans="1:12" s="81" customFormat="1" ht="22.5">
      <c r="A13" s="64" t="s">
        <v>7</v>
      </c>
      <c r="B13" s="64" t="s">
        <v>36</v>
      </c>
      <c r="C13" s="65"/>
      <c r="D13" s="66" t="s">
        <v>35</v>
      </c>
      <c r="E13" s="67">
        <f>E14+E15</f>
        <v>0</v>
      </c>
      <c r="F13" s="67">
        <f>F14+F15</f>
        <v>10500</v>
      </c>
      <c r="G13" s="67">
        <f>G14+G15</f>
        <v>0</v>
      </c>
      <c r="H13" s="67">
        <f t="shared" si="1"/>
        <v>10500</v>
      </c>
      <c r="I13" s="67">
        <f>I14+I15</f>
        <v>0</v>
      </c>
      <c r="J13" s="67">
        <f>J14+J15</f>
        <v>345784</v>
      </c>
      <c r="K13" s="67">
        <f>K14+K15</f>
        <v>0</v>
      </c>
      <c r="L13" s="67">
        <f t="shared" si="2"/>
        <v>345784</v>
      </c>
    </row>
    <row r="14" spans="1:12" s="63" customFormat="1" ht="11.25">
      <c r="A14" s="68"/>
      <c r="B14" s="68"/>
      <c r="C14" s="69" t="s">
        <v>37</v>
      </c>
      <c r="D14" s="70" t="s">
        <v>38</v>
      </c>
      <c r="E14" s="72"/>
      <c r="F14" s="72"/>
      <c r="G14" s="72"/>
      <c r="H14" s="71">
        <f t="shared" si="1"/>
        <v>0</v>
      </c>
      <c r="I14" s="72"/>
      <c r="J14" s="263">
        <v>301378</v>
      </c>
      <c r="K14" s="72"/>
      <c r="L14" s="71">
        <f t="shared" si="2"/>
        <v>301378</v>
      </c>
    </row>
    <row r="15" spans="1:12" s="63" customFormat="1" ht="22.5">
      <c r="A15" s="68"/>
      <c r="B15" s="68"/>
      <c r="C15" s="69" t="s">
        <v>68</v>
      </c>
      <c r="D15" s="70" t="s">
        <v>69</v>
      </c>
      <c r="E15" s="72"/>
      <c r="F15" s="72">
        <v>10500</v>
      </c>
      <c r="G15" s="72"/>
      <c r="H15" s="71">
        <f t="shared" si="1"/>
        <v>10500</v>
      </c>
      <c r="I15" s="72"/>
      <c r="J15" s="263">
        <v>44406</v>
      </c>
      <c r="K15" s="72"/>
      <c r="L15" s="71">
        <f t="shared" si="2"/>
        <v>44406</v>
      </c>
    </row>
    <row r="16" spans="1:12" s="81" customFormat="1" ht="11.25">
      <c r="A16" s="64" t="s">
        <v>8</v>
      </c>
      <c r="B16" s="64" t="s">
        <v>39</v>
      </c>
      <c r="C16" s="65"/>
      <c r="D16" s="66" t="s">
        <v>40</v>
      </c>
      <c r="E16" s="67">
        <f>E19+E21+E25+E18</f>
        <v>182700</v>
      </c>
      <c r="F16" s="67">
        <v>0</v>
      </c>
      <c r="G16" s="67">
        <v>0</v>
      </c>
      <c r="H16" s="67">
        <f aca="true" t="shared" si="3" ref="H16:H28">SUM(E16:G16)</f>
        <v>182700</v>
      </c>
      <c r="I16" s="67">
        <f>I19+I21+I25+I18</f>
        <v>164600</v>
      </c>
      <c r="J16" s="67">
        <v>0</v>
      </c>
      <c r="K16" s="67">
        <v>0</v>
      </c>
      <c r="L16" s="67">
        <f aca="true" t="shared" si="4" ref="L16:L28">SUM(I16:K16)</f>
        <v>164600</v>
      </c>
    </row>
    <row r="17" spans="1:12" s="81" customFormat="1" ht="11.25">
      <c r="A17" s="73"/>
      <c r="B17" s="73"/>
      <c r="C17" s="74" t="s">
        <v>97</v>
      </c>
      <c r="D17" s="75" t="s">
        <v>98</v>
      </c>
      <c r="E17" s="76">
        <f>E18</f>
        <v>0</v>
      </c>
      <c r="F17" s="76">
        <f>F18</f>
        <v>0</v>
      </c>
      <c r="G17" s="76">
        <f>G18</f>
        <v>0</v>
      </c>
      <c r="H17" s="76">
        <f t="shared" si="3"/>
        <v>0</v>
      </c>
      <c r="I17" s="76">
        <f>I18</f>
        <v>0</v>
      </c>
      <c r="J17" s="76">
        <f>J18</f>
        <v>0</v>
      </c>
      <c r="K17" s="76">
        <f>K18</f>
        <v>0</v>
      </c>
      <c r="L17" s="76">
        <f t="shared" si="4"/>
        <v>0</v>
      </c>
    </row>
    <row r="18" spans="1:12" s="63" customFormat="1" ht="22.5">
      <c r="A18" s="68"/>
      <c r="B18" s="68"/>
      <c r="C18" s="69" t="s">
        <v>100</v>
      </c>
      <c r="D18" s="70" t="s">
        <v>99</v>
      </c>
      <c r="E18" s="71">
        <v>0</v>
      </c>
      <c r="F18" s="71"/>
      <c r="G18" s="71"/>
      <c r="H18" s="71">
        <f t="shared" si="3"/>
        <v>0</v>
      </c>
      <c r="I18" s="71">
        <v>0</v>
      </c>
      <c r="J18" s="71"/>
      <c r="K18" s="71"/>
      <c r="L18" s="71">
        <f t="shared" si="4"/>
        <v>0</v>
      </c>
    </row>
    <row r="19" spans="1:12" s="81" customFormat="1" ht="11.25">
      <c r="A19" s="73"/>
      <c r="B19" s="73"/>
      <c r="C19" s="74" t="s">
        <v>59</v>
      </c>
      <c r="D19" s="75" t="s">
        <v>60</v>
      </c>
      <c r="E19" s="76">
        <f>E20</f>
        <v>17000</v>
      </c>
      <c r="F19" s="76">
        <f>F20</f>
        <v>0</v>
      </c>
      <c r="G19" s="76">
        <f>G20</f>
        <v>0</v>
      </c>
      <c r="H19" s="76">
        <f t="shared" si="3"/>
        <v>17000</v>
      </c>
      <c r="I19" s="76">
        <f>I20</f>
        <v>17000</v>
      </c>
      <c r="J19" s="76">
        <f>J20</f>
        <v>0</v>
      </c>
      <c r="K19" s="76">
        <f>K20</f>
        <v>0</v>
      </c>
      <c r="L19" s="76">
        <f t="shared" si="4"/>
        <v>17000</v>
      </c>
    </row>
    <row r="20" spans="1:12" s="81" customFormat="1" ht="11.25">
      <c r="A20" s="73"/>
      <c r="B20" s="73"/>
      <c r="C20" s="74"/>
      <c r="D20" s="70" t="s">
        <v>61</v>
      </c>
      <c r="E20" s="71">
        <v>17000</v>
      </c>
      <c r="F20" s="76"/>
      <c r="G20" s="76"/>
      <c r="H20" s="71">
        <f t="shared" si="3"/>
        <v>17000</v>
      </c>
      <c r="I20" s="71">
        <v>17000</v>
      </c>
      <c r="J20" s="76"/>
      <c r="K20" s="76"/>
      <c r="L20" s="71">
        <f t="shared" si="4"/>
        <v>17000</v>
      </c>
    </row>
    <row r="21" spans="1:12" s="81" customFormat="1" ht="11.25">
      <c r="A21" s="73"/>
      <c r="B21" s="73"/>
      <c r="C21" s="74" t="s">
        <v>62</v>
      </c>
      <c r="D21" s="75" t="s">
        <v>92</v>
      </c>
      <c r="E21" s="76">
        <f>E22+E23+E24</f>
        <v>153400</v>
      </c>
      <c r="F21" s="76">
        <f>F22+F24</f>
        <v>0</v>
      </c>
      <c r="G21" s="76">
        <f>G22+G24</f>
        <v>0</v>
      </c>
      <c r="H21" s="71">
        <f t="shared" si="3"/>
        <v>153400</v>
      </c>
      <c r="I21" s="76">
        <f>I22+I23+I24</f>
        <v>133600</v>
      </c>
      <c r="J21" s="76">
        <f>J22+J24</f>
        <v>0</v>
      </c>
      <c r="K21" s="76">
        <f>K22+K24</f>
        <v>0</v>
      </c>
      <c r="L21" s="71">
        <f t="shared" si="4"/>
        <v>133600</v>
      </c>
    </row>
    <row r="22" spans="1:12" s="81" customFormat="1" ht="11.25">
      <c r="A22" s="73"/>
      <c r="B22" s="73"/>
      <c r="C22" s="74"/>
      <c r="D22" s="70" t="s">
        <v>4</v>
      </c>
      <c r="E22" s="71">
        <v>140000</v>
      </c>
      <c r="F22" s="76"/>
      <c r="G22" s="76"/>
      <c r="H22" s="71">
        <f t="shared" si="3"/>
        <v>140000</v>
      </c>
      <c r="I22" s="94">
        <v>120000</v>
      </c>
      <c r="J22" s="76"/>
      <c r="K22" s="76"/>
      <c r="L22" s="71">
        <f t="shared" si="4"/>
        <v>120000</v>
      </c>
    </row>
    <row r="23" spans="1:12" s="81" customFormat="1" ht="11.25">
      <c r="A23" s="73"/>
      <c r="B23" s="73"/>
      <c r="C23" s="74"/>
      <c r="D23" s="70" t="s">
        <v>101</v>
      </c>
      <c r="E23" s="71"/>
      <c r="F23" s="76"/>
      <c r="G23" s="76"/>
      <c r="H23" s="71">
        <f t="shared" si="3"/>
        <v>0</v>
      </c>
      <c r="I23" s="94">
        <v>200</v>
      </c>
      <c r="J23" s="76"/>
      <c r="K23" s="76"/>
      <c r="L23" s="71">
        <f t="shared" si="4"/>
        <v>200</v>
      </c>
    </row>
    <row r="24" spans="1:12" s="81" customFormat="1" ht="11.25">
      <c r="A24" s="73"/>
      <c r="B24" s="73"/>
      <c r="C24" s="74" t="s">
        <v>96</v>
      </c>
      <c r="D24" s="70" t="s">
        <v>5</v>
      </c>
      <c r="E24" s="71">
        <v>13400</v>
      </c>
      <c r="F24" s="76"/>
      <c r="G24" s="76"/>
      <c r="H24" s="71">
        <f t="shared" si="3"/>
        <v>13400</v>
      </c>
      <c r="I24" s="94">
        <v>13400</v>
      </c>
      <c r="J24" s="76"/>
      <c r="K24" s="76"/>
      <c r="L24" s="71">
        <f t="shared" si="4"/>
        <v>13400</v>
      </c>
    </row>
    <row r="25" spans="1:12" s="81" customFormat="1" ht="11.25">
      <c r="A25" s="73"/>
      <c r="B25" s="73"/>
      <c r="C25" s="74" t="s">
        <v>63</v>
      </c>
      <c r="D25" s="75" t="s">
        <v>64</v>
      </c>
      <c r="E25" s="76">
        <f>E26+E27</f>
        <v>12300</v>
      </c>
      <c r="F25" s="76">
        <f>F26</f>
        <v>0</v>
      </c>
      <c r="G25" s="76">
        <f>G26</f>
        <v>0</v>
      </c>
      <c r="H25" s="76">
        <f t="shared" si="3"/>
        <v>12300</v>
      </c>
      <c r="I25" s="76">
        <f>I26+I27</f>
        <v>14000</v>
      </c>
      <c r="J25" s="76">
        <f>J26</f>
        <v>0</v>
      </c>
      <c r="K25" s="76">
        <f>K26</f>
        <v>0</v>
      </c>
      <c r="L25" s="76">
        <f t="shared" si="4"/>
        <v>14000</v>
      </c>
    </row>
    <row r="26" spans="1:12" s="81" customFormat="1" ht="11.25">
      <c r="A26" s="73"/>
      <c r="B26" s="73"/>
      <c r="C26" s="74"/>
      <c r="D26" s="70" t="s">
        <v>65</v>
      </c>
      <c r="E26" s="71">
        <v>800</v>
      </c>
      <c r="F26" s="76"/>
      <c r="G26" s="76"/>
      <c r="H26" s="71">
        <f t="shared" si="3"/>
        <v>800</v>
      </c>
      <c r="I26" s="71">
        <v>500</v>
      </c>
      <c r="J26" s="76"/>
      <c r="K26" s="76"/>
      <c r="L26" s="71">
        <f t="shared" si="4"/>
        <v>500</v>
      </c>
    </row>
    <row r="27" spans="1:12" s="81" customFormat="1" ht="11.25">
      <c r="A27" s="73"/>
      <c r="B27" s="73"/>
      <c r="C27" s="74"/>
      <c r="D27" s="70" t="s">
        <v>124</v>
      </c>
      <c r="E27" s="71">
        <v>11500</v>
      </c>
      <c r="F27" s="76"/>
      <c r="G27" s="76"/>
      <c r="H27" s="71">
        <f t="shared" si="3"/>
        <v>11500</v>
      </c>
      <c r="I27" s="71">
        <v>13500</v>
      </c>
      <c r="J27" s="76"/>
      <c r="K27" s="76"/>
      <c r="L27" s="71">
        <f t="shared" si="4"/>
        <v>13500</v>
      </c>
    </row>
    <row r="28" spans="1:12" s="81" customFormat="1" ht="11.25">
      <c r="A28" s="64" t="s">
        <v>9</v>
      </c>
      <c r="B28" s="64" t="s">
        <v>41</v>
      </c>
      <c r="C28" s="65"/>
      <c r="D28" s="66" t="s">
        <v>42</v>
      </c>
      <c r="E28" s="67">
        <f>E29+E30+E32+E34+E31</f>
        <v>9717</v>
      </c>
      <c r="F28" s="67">
        <f>F29+F30+F32+F34+F33</f>
        <v>136393</v>
      </c>
      <c r="G28" s="67">
        <v>0</v>
      </c>
      <c r="H28" s="67">
        <f t="shared" si="3"/>
        <v>146110</v>
      </c>
      <c r="I28" s="67">
        <f>I29+I30+I31+I32+I34+I36+I35</f>
        <v>10339</v>
      </c>
      <c r="J28" s="67">
        <f>J29+J30+J31+J32+J34+J33</f>
        <v>138940</v>
      </c>
      <c r="K28" s="67">
        <f>K29+K30+K31+K32+K34+K36+K33</f>
        <v>2000</v>
      </c>
      <c r="L28" s="67">
        <f t="shared" si="4"/>
        <v>151279</v>
      </c>
    </row>
    <row r="29" spans="1:12" s="81" customFormat="1" ht="11.25">
      <c r="A29" s="68"/>
      <c r="B29" s="68"/>
      <c r="C29" s="133" t="s">
        <v>127</v>
      </c>
      <c r="D29" s="133" t="s">
        <v>130</v>
      </c>
      <c r="E29" s="134"/>
      <c r="F29" s="134">
        <v>29922</v>
      </c>
      <c r="G29" s="133"/>
      <c r="H29" s="134">
        <f>SUM(E29:G29)</f>
        <v>29922</v>
      </c>
      <c r="I29" s="262"/>
      <c r="J29" s="262">
        <v>29641</v>
      </c>
      <c r="K29" s="133"/>
      <c r="L29" s="134">
        <f aca="true" t="shared" si="5" ref="L29:L35">SUM(I29:K29)</f>
        <v>29641</v>
      </c>
    </row>
    <row r="30" spans="1:12" s="81" customFormat="1" ht="11.25">
      <c r="A30" s="68"/>
      <c r="B30" s="68"/>
      <c r="C30" s="69" t="s">
        <v>128</v>
      </c>
      <c r="D30" s="70" t="s">
        <v>131</v>
      </c>
      <c r="E30" s="71"/>
      <c r="F30" s="71"/>
      <c r="G30" s="71"/>
      <c r="H30" s="134">
        <f>SUM(E30:G30)</f>
        <v>0</v>
      </c>
      <c r="I30" s="262"/>
      <c r="J30" s="262"/>
      <c r="K30" s="71"/>
      <c r="L30" s="134">
        <f t="shared" si="5"/>
        <v>0</v>
      </c>
    </row>
    <row r="31" spans="1:12" s="81" customFormat="1" ht="11.25">
      <c r="A31" s="68"/>
      <c r="B31" s="68"/>
      <c r="C31" s="69" t="s">
        <v>133</v>
      </c>
      <c r="D31" s="70" t="s">
        <v>272</v>
      </c>
      <c r="E31" s="71">
        <v>7651</v>
      </c>
      <c r="F31" s="71"/>
      <c r="G31" s="71"/>
      <c r="H31" s="134"/>
      <c r="I31" s="262"/>
      <c r="J31" s="262"/>
      <c r="K31" s="71"/>
      <c r="L31" s="134">
        <f t="shared" si="5"/>
        <v>0</v>
      </c>
    </row>
    <row r="32" spans="1:12" s="81" customFormat="1" ht="11.25">
      <c r="A32" s="68"/>
      <c r="B32" s="68"/>
      <c r="C32" s="69" t="s">
        <v>129</v>
      </c>
      <c r="D32" s="70" t="s">
        <v>132</v>
      </c>
      <c r="E32" s="71">
        <v>2066</v>
      </c>
      <c r="F32" s="71">
        <v>7723</v>
      </c>
      <c r="G32" s="71"/>
      <c r="H32" s="134">
        <f>SUM(E32:G32)</f>
        <v>9789</v>
      </c>
      <c r="I32" s="262">
        <v>2198</v>
      </c>
      <c r="J32" s="262">
        <v>7554</v>
      </c>
      <c r="K32" s="71"/>
      <c r="L32" s="134">
        <f t="shared" si="5"/>
        <v>9752</v>
      </c>
    </row>
    <row r="33" spans="1:12" s="81" customFormat="1" ht="11.25">
      <c r="A33" s="68"/>
      <c r="B33" s="68"/>
      <c r="C33" s="69" t="s">
        <v>186</v>
      </c>
      <c r="D33" s="70" t="s">
        <v>187</v>
      </c>
      <c r="E33" s="71"/>
      <c r="F33" s="71">
        <v>96748</v>
      </c>
      <c r="G33" s="71"/>
      <c r="H33" s="134"/>
      <c r="I33" s="262"/>
      <c r="J33" s="262">
        <v>101745</v>
      </c>
      <c r="K33" s="71"/>
      <c r="L33" s="134">
        <f t="shared" si="5"/>
        <v>101745</v>
      </c>
    </row>
    <row r="34" spans="1:12" s="81" customFormat="1" ht="11.25">
      <c r="A34" s="68"/>
      <c r="B34" s="68"/>
      <c r="C34" s="69" t="s">
        <v>43</v>
      </c>
      <c r="D34" s="70" t="s">
        <v>44</v>
      </c>
      <c r="E34" s="71"/>
      <c r="F34" s="71">
        <v>2000</v>
      </c>
      <c r="G34" s="71"/>
      <c r="H34" s="71">
        <f>SUM(E34:G34)</f>
        <v>2000</v>
      </c>
      <c r="I34" s="94"/>
      <c r="J34" s="94"/>
      <c r="K34" s="71">
        <v>2000</v>
      </c>
      <c r="L34" s="71">
        <f t="shared" si="5"/>
        <v>2000</v>
      </c>
    </row>
    <row r="35" spans="1:12" ht="12.75">
      <c r="A35" s="92"/>
      <c r="B35" s="92"/>
      <c r="C35" s="264" t="s">
        <v>449</v>
      </c>
      <c r="D35" s="48" t="s">
        <v>450</v>
      </c>
      <c r="E35" s="94"/>
      <c r="F35" s="94"/>
      <c r="G35" s="94"/>
      <c r="H35" s="94"/>
      <c r="I35" s="94">
        <v>8141</v>
      </c>
      <c r="J35" s="94"/>
      <c r="K35" s="94"/>
      <c r="L35" s="94">
        <f t="shared" si="5"/>
        <v>8141</v>
      </c>
    </row>
    <row r="36" spans="1:12" s="81" customFormat="1" ht="11.25">
      <c r="A36" s="64" t="s">
        <v>10</v>
      </c>
      <c r="B36" s="64" t="s">
        <v>45</v>
      </c>
      <c r="C36" s="65"/>
      <c r="D36" s="66" t="s">
        <v>46</v>
      </c>
      <c r="E36" s="77"/>
      <c r="F36" s="77"/>
      <c r="G36" s="77"/>
      <c r="H36" s="67">
        <f>SUM(E36:G36)</f>
        <v>0</v>
      </c>
      <c r="I36" s="77"/>
      <c r="J36" s="67">
        <v>20927</v>
      </c>
      <c r="K36" s="77"/>
      <c r="L36" s="67">
        <f>SUM(I36:K36)</f>
        <v>20927</v>
      </c>
    </row>
    <row r="37" spans="1:12" s="81" customFormat="1" ht="11.25">
      <c r="A37" s="64" t="s">
        <v>20</v>
      </c>
      <c r="B37" s="64" t="s">
        <v>47</v>
      </c>
      <c r="C37" s="65"/>
      <c r="D37" s="66" t="s">
        <v>48</v>
      </c>
      <c r="E37" s="67">
        <f aca="true" t="shared" si="6" ref="E37:L37">E38+E39</f>
        <v>0</v>
      </c>
      <c r="F37" s="67">
        <f t="shared" si="6"/>
        <v>0</v>
      </c>
      <c r="G37" s="67">
        <f t="shared" si="6"/>
        <v>1014</v>
      </c>
      <c r="H37" s="67">
        <f t="shared" si="6"/>
        <v>1014</v>
      </c>
      <c r="I37" s="67">
        <f t="shared" si="6"/>
        <v>0</v>
      </c>
      <c r="J37" s="67">
        <f t="shared" si="6"/>
        <v>0</v>
      </c>
      <c r="K37" s="67">
        <f t="shared" si="6"/>
        <v>4514</v>
      </c>
      <c r="L37" s="67">
        <f t="shared" si="6"/>
        <v>4514</v>
      </c>
    </row>
    <row r="38" spans="1:12" s="81" customFormat="1" ht="11.25">
      <c r="A38" s="68"/>
      <c r="B38" s="68"/>
      <c r="C38" s="69" t="s">
        <v>93</v>
      </c>
      <c r="D38" s="70" t="s">
        <v>94</v>
      </c>
      <c r="E38" s="71"/>
      <c r="F38" s="71"/>
      <c r="G38" s="71">
        <v>1014</v>
      </c>
      <c r="H38" s="71">
        <f>SUM(E38:G38)</f>
        <v>1014</v>
      </c>
      <c r="I38" s="71"/>
      <c r="J38" s="71"/>
      <c r="K38" s="71">
        <v>4514</v>
      </c>
      <c r="L38" s="71">
        <f>SUM(I38:K38)</f>
        <v>4514</v>
      </c>
    </row>
    <row r="39" spans="1:12" s="81" customFormat="1" ht="11.25">
      <c r="A39" s="68"/>
      <c r="B39" s="68"/>
      <c r="C39" s="69" t="s">
        <v>50</v>
      </c>
      <c r="D39" s="70" t="s">
        <v>49</v>
      </c>
      <c r="E39" s="71"/>
      <c r="F39" s="71"/>
      <c r="G39" s="71"/>
      <c r="H39" s="71">
        <f>SUM(E39:G39)</f>
        <v>0</v>
      </c>
      <c r="I39" s="71"/>
      <c r="J39" s="71"/>
      <c r="K39" s="71"/>
      <c r="L39" s="71">
        <f>SUM(I39:K39)</f>
        <v>0</v>
      </c>
    </row>
    <row r="40" spans="1:12" s="81" customFormat="1" ht="11.25">
      <c r="A40" s="64" t="s">
        <v>11</v>
      </c>
      <c r="B40" s="64" t="s">
        <v>51</v>
      </c>
      <c r="C40" s="65"/>
      <c r="D40" s="66" t="s">
        <v>52</v>
      </c>
      <c r="E40" s="67">
        <f aca="true" t="shared" si="7" ref="E40:L40">E41+E42</f>
        <v>0</v>
      </c>
      <c r="F40" s="67">
        <f t="shared" si="7"/>
        <v>34555</v>
      </c>
      <c r="G40" s="67">
        <f t="shared" si="7"/>
        <v>0</v>
      </c>
      <c r="H40" s="67">
        <f t="shared" si="7"/>
        <v>34555</v>
      </c>
      <c r="I40" s="67">
        <f t="shared" si="7"/>
        <v>0</v>
      </c>
      <c r="J40" s="67">
        <f t="shared" si="7"/>
        <v>20104</v>
      </c>
      <c r="K40" s="67">
        <f t="shared" si="7"/>
        <v>0</v>
      </c>
      <c r="L40" s="67">
        <f t="shared" si="7"/>
        <v>20104</v>
      </c>
    </row>
    <row r="41" spans="1:12" s="81" customFormat="1" ht="11.25">
      <c r="A41" s="68"/>
      <c r="B41" s="68"/>
      <c r="C41" s="69" t="s">
        <v>93</v>
      </c>
      <c r="D41" s="70" t="s">
        <v>95</v>
      </c>
      <c r="E41" s="71"/>
      <c r="F41" s="71"/>
      <c r="G41" s="71"/>
      <c r="H41" s="71">
        <f aca="true" t="shared" si="8" ref="H41:H46">SUM(E41:G41)</f>
        <v>0</v>
      </c>
      <c r="I41" s="71"/>
      <c r="J41" s="71"/>
      <c r="K41" s="71"/>
      <c r="L41" s="71">
        <f aca="true" t="shared" si="9" ref="L41:L47">SUM(I41:K41)</f>
        <v>0</v>
      </c>
    </row>
    <row r="42" spans="1:12" s="81" customFormat="1" ht="11.25">
      <c r="A42" s="68"/>
      <c r="B42" s="68"/>
      <c r="C42" s="69" t="s">
        <v>53</v>
      </c>
      <c r="D42" s="70" t="s">
        <v>54</v>
      </c>
      <c r="E42" s="71"/>
      <c r="F42" s="71">
        <v>34555</v>
      </c>
      <c r="G42" s="71"/>
      <c r="H42" s="71">
        <f t="shared" si="8"/>
        <v>34555</v>
      </c>
      <c r="I42" s="71"/>
      <c r="J42" s="94">
        <v>20104</v>
      </c>
      <c r="K42" s="71"/>
      <c r="L42" s="71">
        <f t="shared" si="9"/>
        <v>20104</v>
      </c>
    </row>
    <row r="43" spans="1:12" s="81" customFormat="1" ht="11.25">
      <c r="A43" s="64" t="s">
        <v>12</v>
      </c>
      <c r="B43" s="64" t="s">
        <v>55</v>
      </c>
      <c r="C43" s="65"/>
      <c r="D43" s="66" t="s">
        <v>56</v>
      </c>
      <c r="E43" s="67">
        <f>E44+E45</f>
        <v>85738</v>
      </c>
      <c r="F43" s="67">
        <f>F44+F46</f>
        <v>1218151</v>
      </c>
      <c r="G43" s="67">
        <f>G44</f>
        <v>0</v>
      </c>
      <c r="H43" s="67">
        <f t="shared" si="8"/>
        <v>1303889</v>
      </c>
      <c r="I43" s="67">
        <f>SUM(I44:I46)</f>
        <v>946342</v>
      </c>
      <c r="J43" s="67">
        <f>SUM(J44:J46)</f>
        <v>44841</v>
      </c>
      <c r="K43" s="67">
        <f>SUM(K44:K46)</f>
        <v>0</v>
      </c>
      <c r="L43" s="67">
        <f t="shared" si="9"/>
        <v>991183</v>
      </c>
    </row>
    <row r="44" spans="1:12" s="82" customFormat="1" ht="22.5">
      <c r="A44" s="68"/>
      <c r="B44" s="68"/>
      <c r="C44" s="69" t="s">
        <v>57</v>
      </c>
      <c r="D44" s="70" t="s">
        <v>58</v>
      </c>
      <c r="E44" s="71">
        <v>74491</v>
      </c>
      <c r="F44" s="71">
        <v>1098151</v>
      </c>
      <c r="G44" s="71"/>
      <c r="H44" s="71">
        <f t="shared" si="8"/>
        <v>1172642</v>
      </c>
      <c r="I44" s="94">
        <v>933969</v>
      </c>
      <c r="J44" s="94">
        <v>20215</v>
      </c>
      <c r="K44" s="71"/>
      <c r="L44" s="71">
        <f t="shared" si="9"/>
        <v>954184</v>
      </c>
    </row>
    <row r="45" spans="1:12" s="82" customFormat="1" ht="11.25">
      <c r="A45" s="68"/>
      <c r="B45" s="68"/>
      <c r="C45" s="69"/>
      <c r="D45" s="70" t="s">
        <v>188</v>
      </c>
      <c r="E45" s="71">
        <v>11247</v>
      </c>
      <c r="F45" s="71"/>
      <c r="G45" s="71"/>
      <c r="H45" s="71">
        <f t="shared" si="8"/>
        <v>11247</v>
      </c>
      <c r="I45" s="94">
        <v>12373</v>
      </c>
      <c r="J45" s="94"/>
      <c r="K45" s="71"/>
      <c r="L45" s="71">
        <f t="shared" si="9"/>
        <v>12373</v>
      </c>
    </row>
    <row r="46" spans="1:12" s="82" customFormat="1" ht="11.25">
      <c r="A46" s="68"/>
      <c r="B46" s="68"/>
      <c r="C46" s="69"/>
      <c r="D46" s="70" t="s">
        <v>375</v>
      </c>
      <c r="E46" s="71"/>
      <c r="F46" s="71">
        <v>120000</v>
      </c>
      <c r="G46" s="71"/>
      <c r="H46" s="71">
        <f t="shared" si="8"/>
        <v>120000</v>
      </c>
      <c r="I46" s="94"/>
      <c r="J46" s="94">
        <v>24626</v>
      </c>
      <c r="K46" s="71"/>
      <c r="L46" s="71">
        <f t="shared" si="9"/>
        <v>24626</v>
      </c>
    </row>
    <row r="47" spans="1:12" s="63" customFormat="1" ht="11.25">
      <c r="A47" s="64"/>
      <c r="B47" s="64"/>
      <c r="C47" s="65"/>
      <c r="D47" s="66" t="s">
        <v>13</v>
      </c>
      <c r="E47" s="67">
        <f aca="true" t="shared" si="10" ref="E47:K47">E6+E13+E16+E28+E36+E37+E40+E43</f>
        <v>599740</v>
      </c>
      <c r="F47" s="67">
        <f t="shared" si="10"/>
        <v>1470659</v>
      </c>
      <c r="G47" s="67">
        <f t="shared" si="10"/>
        <v>1014</v>
      </c>
      <c r="H47" s="67">
        <f t="shared" si="10"/>
        <v>2071413</v>
      </c>
      <c r="I47" s="67">
        <f t="shared" si="10"/>
        <v>1473285</v>
      </c>
      <c r="J47" s="67">
        <f t="shared" si="10"/>
        <v>602610</v>
      </c>
      <c r="K47" s="67">
        <f t="shared" si="10"/>
        <v>6514</v>
      </c>
      <c r="L47" s="67">
        <f t="shared" si="9"/>
        <v>2082409</v>
      </c>
    </row>
    <row r="48" spans="1:12" s="9" customFormat="1" ht="15">
      <c r="A48" s="22"/>
      <c r="B48" s="22"/>
      <c r="C48" s="22"/>
      <c r="D48" s="24"/>
      <c r="E48" s="126"/>
      <c r="F48" s="126"/>
      <c r="G48" s="126"/>
      <c r="H48" s="126"/>
      <c r="I48" s="126"/>
      <c r="J48" s="126"/>
      <c r="K48" s="126"/>
      <c r="L48" s="126"/>
    </row>
    <row r="49" spans="1:10" s="9" customFormat="1" ht="15">
      <c r="A49" s="313" t="s">
        <v>110</v>
      </c>
      <c r="B49" s="313"/>
      <c r="C49" s="313"/>
      <c r="D49" s="313"/>
      <c r="E49" s="43"/>
      <c r="F49" s="42"/>
      <c r="I49" s="43"/>
      <c r="J49" s="42"/>
    </row>
    <row r="50" spans="1:12" s="63" customFormat="1" ht="45">
      <c r="A50" s="60" t="s">
        <v>18</v>
      </c>
      <c r="B50" s="60" t="s">
        <v>19</v>
      </c>
      <c r="C50" s="60" t="s">
        <v>16</v>
      </c>
      <c r="D50" s="60" t="s">
        <v>17</v>
      </c>
      <c r="E50" s="61" t="s">
        <v>183</v>
      </c>
      <c r="F50" s="61" t="s">
        <v>184</v>
      </c>
      <c r="G50" s="61" t="s">
        <v>185</v>
      </c>
      <c r="H50" s="61" t="s">
        <v>2</v>
      </c>
      <c r="I50" s="61" t="s">
        <v>434</v>
      </c>
      <c r="J50" s="61" t="s">
        <v>435</v>
      </c>
      <c r="K50" s="61" t="s">
        <v>436</v>
      </c>
      <c r="L50" s="61" t="s">
        <v>2</v>
      </c>
    </row>
    <row r="51" spans="1:12" s="63" customFormat="1" ht="22.5">
      <c r="A51" s="73" t="s">
        <v>6</v>
      </c>
      <c r="B51" s="73" t="s">
        <v>33</v>
      </c>
      <c r="C51" s="74"/>
      <c r="D51" s="75" t="s">
        <v>34</v>
      </c>
      <c r="E51" s="76">
        <f>E52</f>
        <v>6506</v>
      </c>
      <c r="F51" s="76">
        <f>F52</f>
        <v>0</v>
      </c>
      <c r="G51" s="76">
        <f>G52</f>
        <v>0</v>
      </c>
      <c r="H51" s="76">
        <f aca="true" t="shared" si="11" ref="H51:H58">SUM(E51:G51)</f>
        <v>6506</v>
      </c>
      <c r="I51" s="76">
        <f>I52</f>
        <v>5116</v>
      </c>
      <c r="J51" s="76">
        <f>J52</f>
        <v>0</v>
      </c>
      <c r="K51" s="76">
        <f>K52</f>
        <v>0</v>
      </c>
      <c r="L51" s="76">
        <f aca="true" t="shared" si="12" ref="L51:L58">SUM(I51:K51)</f>
        <v>5116</v>
      </c>
    </row>
    <row r="52" spans="1:12" s="63" customFormat="1" ht="22.5">
      <c r="A52" s="68"/>
      <c r="B52" s="68"/>
      <c r="C52" s="69" t="s">
        <v>66</v>
      </c>
      <c r="D52" s="70" t="s">
        <v>67</v>
      </c>
      <c r="E52" s="71">
        <v>6506</v>
      </c>
      <c r="F52" s="71"/>
      <c r="G52" s="71"/>
      <c r="H52" s="71">
        <f t="shared" si="11"/>
        <v>6506</v>
      </c>
      <c r="I52" s="71">
        <v>5116</v>
      </c>
      <c r="J52" s="71"/>
      <c r="K52" s="71"/>
      <c r="L52" s="71">
        <f t="shared" si="12"/>
        <v>5116</v>
      </c>
    </row>
    <row r="53" spans="1:12" s="63" customFormat="1" ht="11.25">
      <c r="A53" s="73" t="s">
        <v>9</v>
      </c>
      <c r="B53" s="73" t="s">
        <v>41</v>
      </c>
      <c r="C53" s="74"/>
      <c r="D53" s="75" t="s">
        <v>42</v>
      </c>
      <c r="E53" s="76">
        <f>E54+E55</f>
        <v>254</v>
      </c>
      <c r="F53" s="76"/>
      <c r="G53" s="76"/>
      <c r="H53" s="76">
        <f t="shared" si="11"/>
        <v>254</v>
      </c>
      <c r="I53" s="76">
        <f>I54+I55</f>
        <v>254</v>
      </c>
      <c r="J53" s="76"/>
      <c r="K53" s="76"/>
      <c r="L53" s="76">
        <f t="shared" si="12"/>
        <v>254</v>
      </c>
    </row>
    <row r="54" spans="1:12" s="63" customFormat="1" ht="11.25">
      <c r="A54" s="73"/>
      <c r="B54" s="73"/>
      <c r="C54" s="69" t="s">
        <v>127</v>
      </c>
      <c r="D54" s="70" t="s">
        <v>172</v>
      </c>
      <c r="E54" s="71">
        <v>200</v>
      </c>
      <c r="F54" s="71"/>
      <c r="G54" s="71"/>
      <c r="H54" s="71">
        <f t="shared" si="11"/>
        <v>200</v>
      </c>
      <c r="I54" s="71">
        <v>200</v>
      </c>
      <c r="J54" s="71"/>
      <c r="K54" s="71"/>
      <c r="L54" s="71">
        <f t="shared" si="12"/>
        <v>200</v>
      </c>
    </row>
    <row r="55" spans="1:12" s="63" customFormat="1" ht="11.25">
      <c r="A55" s="73"/>
      <c r="B55" s="73"/>
      <c r="C55" s="69" t="s">
        <v>129</v>
      </c>
      <c r="D55" s="70" t="s">
        <v>173</v>
      </c>
      <c r="E55" s="71">
        <v>54</v>
      </c>
      <c r="F55" s="71"/>
      <c r="G55" s="71"/>
      <c r="H55" s="71">
        <f t="shared" si="11"/>
        <v>54</v>
      </c>
      <c r="I55" s="71">
        <v>54</v>
      </c>
      <c r="J55" s="71"/>
      <c r="K55" s="71"/>
      <c r="L55" s="71">
        <f t="shared" si="12"/>
        <v>54</v>
      </c>
    </row>
    <row r="56" spans="1:12" s="63" customFormat="1" ht="11.25">
      <c r="A56" s="73" t="s">
        <v>12</v>
      </c>
      <c r="B56" s="73" t="s">
        <v>55</v>
      </c>
      <c r="C56" s="74"/>
      <c r="D56" s="75" t="s">
        <v>56</v>
      </c>
      <c r="E56" s="76">
        <f>E57</f>
        <v>0</v>
      </c>
      <c r="F56" s="76"/>
      <c r="G56" s="76">
        <f>G57</f>
        <v>0</v>
      </c>
      <c r="H56" s="76">
        <f t="shared" si="11"/>
        <v>0</v>
      </c>
      <c r="I56" s="76">
        <f>I57</f>
        <v>0</v>
      </c>
      <c r="J56" s="76">
        <f>J57</f>
        <v>2786</v>
      </c>
      <c r="K56" s="76">
        <f>K57</f>
        <v>0</v>
      </c>
      <c r="L56" s="76">
        <f t="shared" si="12"/>
        <v>2786</v>
      </c>
    </row>
    <row r="57" spans="1:12" s="63" customFormat="1" ht="22.5">
      <c r="A57" s="68"/>
      <c r="B57" s="68"/>
      <c r="C57" s="69" t="s">
        <v>57</v>
      </c>
      <c r="D57" s="70" t="s">
        <v>58</v>
      </c>
      <c r="E57" s="71"/>
      <c r="F57" s="71"/>
      <c r="G57" s="71"/>
      <c r="H57" s="71">
        <f t="shared" si="11"/>
        <v>0</v>
      </c>
      <c r="I57" s="71"/>
      <c r="J57" s="71">
        <v>2786</v>
      </c>
      <c r="K57" s="71"/>
      <c r="L57" s="71">
        <f t="shared" si="12"/>
        <v>2786</v>
      </c>
    </row>
    <row r="58" spans="1:12" s="63" customFormat="1" ht="11.25">
      <c r="A58" s="64"/>
      <c r="B58" s="64"/>
      <c r="C58" s="65"/>
      <c r="D58" s="66" t="s">
        <v>13</v>
      </c>
      <c r="E58" s="67">
        <f>E51+E56+E53</f>
        <v>6760</v>
      </c>
      <c r="F58" s="67">
        <f>F51+F56</f>
        <v>0</v>
      </c>
      <c r="G58" s="67">
        <f>G51+G56</f>
        <v>0</v>
      </c>
      <c r="H58" s="67">
        <f t="shared" si="11"/>
        <v>6760</v>
      </c>
      <c r="I58" s="67">
        <f>I51+I56+I53</f>
        <v>5370</v>
      </c>
      <c r="J58" s="67">
        <f>J51+J56</f>
        <v>2786</v>
      </c>
      <c r="K58" s="67">
        <f>K51+K56</f>
        <v>0</v>
      </c>
      <c r="L58" s="67">
        <f t="shared" si="12"/>
        <v>8156</v>
      </c>
    </row>
    <row r="59" spans="1:12" ht="15">
      <c r="A59" s="127"/>
      <c r="B59" s="127"/>
      <c r="C59" s="127"/>
      <c r="D59" s="20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127"/>
      <c r="B60" s="127"/>
      <c r="C60" s="127"/>
      <c r="D60" s="20"/>
      <c r="E60" s="128"/>
      <c r="F60" s="128"/>
      <c r="G60" s="128"/>
      <c r="H60" s="128"/>
      <c r="I60" s="128"/>
      <c r="J60" s="128"/>
      <c r="K60" s="128"/>
      <c r="L60" s="128"/>
    </row>
    <row r="61" spans="1:12" ht="12.75">
      <c r="A61" s="313" t="s">
        <v>111</v>
      </c>
      <c r="B61" s="313"/>
      <c r="C61" s="313"/>
      <c r="D61" s="313"/>
      <c r="E61" s="15"/>
      <c r="F61" s="7"/>
      <c r="G61"/>
      <c r="H61"/>
      <c r="I61" s="15"/>
      <c r="J61" s="7"/>
      <c r="K61"/>
      <c r="L61"/>
    </row>
    <row r="62" spans="1:12" ht="45">
      <c r="A62" s="60" t="s">
        <v>18</v>
      </c>
      <c r="B62" s="60" t="s">
        <v>19</v>
      </c>
      <c r="C62" s="60" t="s">
        <v>16</v>
      </c>
      <c r="D62" s="60" t="s">
        <v>17</v>
      </c>
      <c r="E62" s="61" t="s">
        <v>183</v>
      </c>
      <c r="F62" s="61" t="s">
        <v>184</v>
      </c>
      <c r="G62" s="61" t="s">
        <v>185</v>
      </c>
      <c r="H62" s="61" t="s">
        <v>2</v>
      </c>
      <c r="I62" s="61" t="s">
        <v>434</v>
      </c>
      <c r="J62" s="61" t="s">
        <v>435</v>
      </c>
      <c r="K62" s="61" t="s">
        <v>436</v>
      </c>
      <c r="L62" s="61" t="s">
        <v>2</v>
      </c>
    </row>
    <row r="63" spans="1:12" ht="12.75">
      <c r="A63" s="217" t="s">
        <v>6</v>
      </c>
      <c r="B63" s="217" t="s">
        <v>33</v>
      </c>
      <c r="C63" s="217"/>
      <c r="D63" s="217" t="s">
        <v>304</v>
      </c>
      <c r="E63" s="214"/>
      <c r="F63" s="214"/>
      <c r="G63" s="215">
        <f>G64</f>
        <v>13980</v>
      </c>
      <c r="H63" s="215">
        <f>SUM(E63:G63)</f>
        <v>13980</v>
      </c>
      <c r="I63" s="214"/>
      <c r="J63" s="214"/>
      <c r="K63" s="214"/>
      <c r="L63" s="214"/>
    </row>
    <row r="64" spans="1:12" ht="12.75">
      <c r="A64" s="213"/>
      <c r="B64" s="213"/>
      <c r="C64" s="213"/>
      <c r="D64" s="213" t="s">
        <v>305</v>
      </c>
      <c r="E64" s="214"/>
      <c r="F64" s="214"/>
      <c r="G64" s="216">
        <v>13980</v>
      </c>
      <c r="H64" s="216">
        <f>SUM(E64:G64)</f>
        <v>13980</v>
      </c>
      <c r="I64" s="214"/>
      <c r="J64" s="214"/>
      <c r="K64" s="214"/>
      <c r="L64" s="214"/>
    </row>
    <row r="65" spans="1:12" ht="12.75">
      <c r="A65" s="73" t="s">
        <v>9</v>
      </c>
      <c r="B65" s="73" t="s">
        <v>41</v>
      </c>
      <c r="C65" s="74"/>
      <c r="D65" s="75" t="s">
        <v>42</v>
      </c>
      <c r="E65" s="76">
        <f>E66+E67</f>
        <v>1991</v>
      </c>
      <c r="F65" s="76">
        <f>F66+F67</f>
        <v>400</v>
      </c>
      <c r="G65" s="76"/>
      <c r="H65" s="76">
        <f aca="true" t="shared" si="13" ref="H65:H70">SUM(E65:G65)</f>
        <v>2391</v>
      </c>
      <c r="I65" s="76">
        <f>I66+I67</f>
        <v>1769</v>
      </c>
      <c r="J65" s="76">
        <f>J66+J67</f>
        <v>500</v>
      </c>
      <c r="K65" s="76"/>
      <c r="L65" s="76">
        <f aca="true" t="shared" si="14" ref="L65:L70">SUM(I65:K65)</f>
        <v>2269</v>
      </c>
    </row>
    <row r="66" spans="1:12" ht="12.75">
      <c r="A66" s="73"/>
      <c r="B66" s="73"/>
      <c r="C66" s="69" t="s">
        <v>127</v>
      </c>
      <c r="D66" s="70" t="s">
        <v>130</v>
      </c>
      <c r="E66" s="71">
        <v>126</v>
      </c>
      <c r="F66" s="71">
        <v>315</v>
      </c>
      <c r="G66" s="71"/>
      <c r="H66" s="71">
        <f t="shared" si="13"/>
        <v>441</v>
      </c>
      <c r="I66" s="71">
        <v>126</v>
      </c>
      <c r="J66" s="71">
        <v>394</v>
      </c>
      <c r="K66" s="71"/>
      <c r="L66" s="71">
        <f t="shared" si="14"/>
        <v>520</v>
      </c>
    </row>
    <row r="67" spans="1:12" ht="12.75">
      <c r="A67" s="73"/>
      <c r="B67" s="73"/>
      <c r="C67" s="69" t="s">
        <v>133</v>
      </c>
      <c r="D67" s="70" t="s">
        <v>132</v>
      </c>
      <c r="E67" s="71">
        <v>1865</v>
      </c>
      <c r="F67" s="71">
        <v>85</v>
      </c>
      <c r="G67" s="71"/>
      <c r="H67" s="71">
        <f t="shared" si="13"/>
        <v>1950</v>
      </c>
      <c r="I67" s="71">
        <v>1643</v>
      </c>
      <c r="J67" s="71">
        <v>106</v>
      </c>
      <c r="K67" s="71"/>
      <c r="L67" s="71">
        <f t="shared" si="14"/>
        <v>1749</v>
      </c>
    </row>
    <row r="68" spans="1:12" ht="12.75">
      <c r="A68" s="73" t="s">
        <v>12</v>
      </c>
      <c r="B68" s="73" t="s">
        <v>55</v>
      </c>
      <c r="C68" s="74"/>
      <c r="D68" s="75" t="s">
        <v>56</v>
      </c>
      <c r="E68" s="76"/>
      <c r="F68" s="76">
        <f>F69</f>
        <v>0</v>
      </c>
      <c r="G68" s="76">
        <f>G69</f>
        <v>0</v>
      </c>
      <c r="H68" s="76">
        <f t="shared" si="13"/>
        <v>0</v>
      </c>
      <c r="I68" s="76"/>
      <c r="J68" s="76">
        <f>J69</f>
        <v>0</v>
      </c>
      <c r="K68" s="76">
        <f>K69</f>
        <v>13980</v>
      </c>
      <c r="L68" s="76">
        <f t="shared" si="14"/>
        <v>13980</v>
      </c>
    </row>
    <row r="69" spans="1:12" ht="22.5">
      <c r="A69" s="68"/>
      <c r="B69" s="68"/>
      <c r="C69" s="69" t="s">
        <v>57</v>
      </c>
      <c r="D69" s="70" t="s">
        <v>58</v>
      </c>
      <c r="E69" s="71"/>
      <c r="F69" s="71"/>
      <c r="G69" s="71"/>
      <c r="H69" s="71">
        <f t="shared" si="13"/>
        <v>0</v>
      </c>
      <c r="I69" s="71"/>
      <c r="J69" s="71"/>
      <c r="K69" s="71">
        <v>13980</v>
      </c>
      <c r="L69" s="71">
        <f t="shared" si="14"/>
        <v>13980</v>
      </c>
    </row>
    <row r="70" spans="1:12" ht="12.75">
      <c r="A70" s="64"/>
      <c r="B70" s="64"/>
      <c r="C70" s="65"/>
      <c r="D70" s="66" t="s">
        <v>13</v>
      </c>
      <c r="E70" s="67">
        <f>E65+E68</f>
        <v>1991</v>
      </c>
      <c r="F70" s="67">
        <f>F65+F68</f>
        <v>400</v>
      </c>
      <c r="G70" s="67">
        <f>G65+G68+G63</f>
        <v>13980</v>
      </c>
      <c r="H70" s="67">
        <f t="shared" si="13"/>
        <v>16371</v>
      </c>
      <c r="I70" s="67">
        <f>I65+I68</f>
        <v>1769</v>
      </c>
      <c r="J70" s="67">
        <f>J65+J68</f>
        <v>500</v>
      </c>
      <c r="K70" s="67">
        <f>K65+K68</f>
        <v>13980</v>
      </c>
      <c r="L70" s="67">
        <f t="shared" si="14"/>
        <v>16249</v>
      </c>
    </row>
    <row r="71" spans="1:12" ht="15">
      <c r="A71" s="127"/>
      <c r="B71" s="127"/>
      <c r="C71" s="127"/>
      <c r="D71" s="20"/>
      <c r="E71" s="128"/>
      <c r="F71" s="128"/>
      <c r="G71" s="128"/>
      <c r="H71" s="128"/>
      <c r="I71" s="128"/>
      <c r="J71" s="128"/>
      <c r="K71" s="128"/>
      <c r="L71" s="128"/>
    </row>
    <row r="72" spans="1:12" ht="25.5">
      <c r="A72" s="84"/>
      <c r="B72" s="85" t="s">
        <v>33</v>
      </c>
      <c r="C72" s="84"/>
      <c r="D72" s="87" t="s">
        <v>34</v>
      </c>
      <c r="E72" s="86">
        <f>E6+E51</f>
        <v>328091</v>
      </c>
      <c r="F72" s="86">
        <f>F6+F51</f>
        <v>71060</v>
      </c>
      <c r="G72" s="86">
        <f>G6+G51+G63</f>
        <v>13980</v>
      </c>
      <c r="H72" s="86">
        <f>SUM(E72:G72)</f>
        <v>413131</v>
      </c>
      <c r="I72" s="86">
        <f>I6+I51</f>
        <v>357120</v>
      </c>
      <c r="J72" s="86">
        <f>J6+J51</f>
        <v>32014</v>
      </c>
      <c r="K72" s="86">
        <f>K6+K51</f>
        <v>0</v>
      </c>
      <c r="L72" s="86">
        <f>SUM(I72:K72)</f>
        <v>389134</v>
      </c>
    </row>
    <row r="73" spans="1:12" ht="25.5">
      <c r="A73" s="84"/>
      <c r="B73" s="85" t="s">
        <v>36</v>
      </c>
      <c r="C73" s="84"/>
      <c r="D73" s="87" t="s">
        <v>35</v>
      </c>
      <c r="E73" s="86">
        <f>E13</f>
        <v>0</v>
      </c>
      <c r="F73" s="86">
        <f>F13</f>
        <v>10500</v>
      </c>
      <c r="G73" s="86">
        <f>G13</f>
        <v>0</v>
      </c>
      <c r="H73" s="86">
        <f aca="true" t="shared" si="15" ref="H73:H78">SUM(E73:G73)</f>
        <v>10500</v>
      </c>
      <c r="I73" s="86">
        <f>I13</f>
        <v>0</v>
      </c>
      <c r="J73" s="86">
        <f>J13</f>
        <v>345784</v>
      </c>
      <c r="K73" s="86">
        <f>K13</f>
        <v>0</v>
      </c>
      <c r="L73" s="86">
        <f aca="true" t="shared" si="16" ref="L73:L78">SUM(I73:K73)</f>
        <v>345784</v>
      </c>
    </row>
    <row r="74" spans="1:12" ht="12.75">
      <c r="A74" s="84"/>
      <c r="B74" s="85" t="s">
        <v>39</v>
      </c>
      <c r="C74" s="84"/>
      <c r="D74" s="87" t="s">
        <v>40</v>
      </c>
      <c r="E74" s="86">
        <f>E16</f>
        <v>182700</v>
      </c>
      <c r="F74" s="86">
        <f>F16</f>
        <v>0</v>
      </c>
      <c r="G74" s="86">
        <f>G16</f>
        <v>0</v>
      </c>
      <c r="H74" s="86">
        <f t="shared" si="15"/>
        <v>182700</v>
      </c>
      <c r="I74" s="86">
        <f>I16</f>
        <v>164600</v>
      </c>
      <c r="J74" s="86">
        <f>J16</f>
        <v>0</v>
      </c>
      <c r="K74" s="86">
        <f>K16</f>
        <v>0</v>
      </c>
      <c r="L74" s="86">
        <f t="shared" si="16"/>
        <v>164600</v>
      </c>
    </row>
    <row r="75" spans="1:12" ht="12.75">
      <c r="A75" s="84"/>
      <c r="B75" s="85" t="s">
        <v>41</v>
      </c>
      <c r="C75" s="84"/>
      <c r="D75" s="87" t="s">
        <v>42</v>
      </c>
      <c r="E75" s="86">
        <f>E28+E65+E53</f>
        <v>11962</v>
      </c>
      <c r="F75" s="86">
        <f>F28+F65+F53</f>
        <v>136793</v>
      </c>
      <c r="G75" s="86">
        <f>G28+G65+G53</f>
        <v>0</v>
      </c>
      <c r="H75" s="86">
        <f t="shared" si="15"/>
        <v>148755</v>
      </c>
      <c r="I75" s="86">
        <f>I28+I65+I53</f>
        <v>12362</v>
      </c>
      <c r="J75" s="86">
        <f>J28+J65+J53</f>
        <v>139440</v>
      </c>
      <c r="K75" s="86">
        <f>K28+K65+K53</f>
        <v>2000</v>
      </c>
      <c r="L75" s="86">
        <f>L28+L65+L53</f>
        <v>153802</v>
      </c>
    </row>
    <row r="76" spans="1:12" ht="12.75">
      <c r="A76" s="84"/>
      <c r="B76" s="85" t="s">
        <v>45</v>
      </c>
      <c r="C76" s="84"/>
      <c r="D76" s="87" t="s">
        <v>46</v>
      </c>
      <c r="E76" s="86">
        <f aca="true" t="shared" si="17" ref="E76:G77">E36</f>
        <v>0</v>
      </c>
      <c r="F76" s="86">
        <f t="shared" si="17"/>
        <v>0</v>
      </c>
      <c r="G76" s="86">
        <f t="shared" si="17"/>
        <v>0</v>
      </c>
      <c r="H76" s="86">
        <f t="shared" si="15"/>
        <v>0</v>
      </c>
      <c r="I76" s="86">
        <f aca="true" t="shared" si="18" ref="I76:K77">I36</f>
        <v>0</v>
      </c>
      <c r="J76" s="86">
        <f t="shared" si="18"/>
        <v>20927</v>
      </c>
      <c r="K76" s="86">
        <f t="shared" si="18"/>
        <v>0</v>
      </c>
      <c r="L76" s="86">
        <f t="shared" si="16"/>
        <v>20927</v>
      </c>
    </row>
    <row r="77" spans="1:12" ht="12.75">
      <c r="A77" s="84"/>
      <c r="B77" s="85" t="s">
        <v>47</v>
      </c>
      <c r="C77" s="84"/>
      <c r="D77" s="87" t="s">
        <v>48</v>
      </c>
      <c r="E77" s="86">
        <f t="shared" si="17"/>
        <v>0</v>
      </c>
      <c r="F77" s="86">
        <f t="shared" si="17"/>
        <v>0</v>
      </c>
      <c r="G77" s="86">
        <f t="shared" si="17"/>
        <v>1014</v>
      </c>
      <c r="H77" s="86">
        <f t="shared" si="15"/>
        <v>1014</v>
      </c>
      <c r="I77" s="86">
        <f t="shared" si="18"/>
        <v>0</v>
      </c>
      <c r="J77" s="86">
        <f t="shared" si="18"/>
        <v>0</v>
      </c>
      <c r="K77" s="86">
        <f t="shared" si="18"/>
        <v>4514</v>
      </c>
      <c r="L77" s="86">
        <f t="shared" si="16"/>
        <v>4514</v>
      </c>
    </row>
    <row r="78" spans="1:12" ht="25.5">
      <c r="A78" s="84"/>
      <c r="B78" s="85" t="s">
        <v>51</v>
      </c>
      <c r="C78" s="84"/>
      <c r="D78" s="87" t="s">
        <v>52</v>
      </c>
      <c r="E78" s="86">
        <f>E40</f>
        <v>0</v>
      </c>
      <c r="F78" s="86">
        <f>F40</f>
        <v>34555</v>
      </c>
      <c r="G78" s="86">
        <f>G40</f>
        <v>0</v>
      </c>
      <c r="H78" s="86">
        <f t="shared" si="15"/>
        <v>34555</v>
      </c>
      <c r="I78" s="86">
        <f>I40</f>
        <v>0</v>
      </c>
      <c r="J78" s="86">
        <f>J40</f>
        <v>20104</v>
      </c>
      <c r="K78" s="86">
        <f>K40</f>
        <v>0</v>
      </c>
      <c r="L78" s="86">
        <f t="shared" si="16"/>
        <v>20104</v>
      </c>
    </row>
    <row r="79" spans="1:12" ht="12.75">
      <c r="A79" s="84"/>
      <c r="B79" s="85" t="s">
        <v>55</v>
      </c>
      <c r="C79" s="84"/>
      <c r="D79" s="87" t="s">
        <v>56</v>
      </c>
      <c r="E79" s="86">
        <f aca="true" t="shared" si="19" ref="E79:L79">E43+E56+E68</f>
        <v>85738</v>
      </c>
      <c r="F79" s="86">
        <f t="shared" si="19"/>
        <v>1218151</v>
      </c>
      <c r="G79" s="86">
        <f t="shared" si="19"/>
        <v>0</v>
      </c>
      <c r="H79" s="86">
        <f t="shared" si="19"/>
        <v>1303889</v>
      </c>
      <c r="I79" s="86">
        <f t="shared" si="19"/>
        <v>946342</v>
      </c>
      <c r="J79" s="86">
        <f>J43+J56+J68</f>
        <v>47627</v>
      </c>
      <c r="K79" s="86">
        <f t="shared" si="19"/>
        <v>13980</v>
      </c>
      <c r="L79" s="86">
        <f t="shared" si="19"/>
        <v>1007949</v>
      </c>
    </row>
    <row r="80" spans="1:12" ht="12.75">
      <c r="A80" s="88"/>
      <c r="B80" s="59"/>
      <c r="C80" s="88"/>
      <c r="D80" s="87" t="s">
        <v>112</v>
      </c>
      <c r="E80" s="86">
        <f aca="true" t="shared" si="20" ref="E80:L80">SUM(E72:E79)</f>
        <v>608491</v>
      </c>
      <c r="F80" s="86">
        <f t="shared" si="20"/>
        <v>1471059</v>
      </c>
      <c r="G80" s="86">
        <f t="shared" si="20"/>
        <v>14994</v>
      </c>
      <c r="H80" s="86">
        <f t="shared" si="20"/>
        <v>2094544</v>
      </c>
      <c r="I80" s="86">
        <f t="shared" si="20"/>
        <v>1480424</v>
      </c>
      <c r="J80" s="86">
        <f t="shared" si="20"/>
        <v>605896</v>
      </c>
      <c r="K80" s="86">
        <f t="shared" si="20"/>
        <v>20494</v>
      </c>
      <c r="L80" s="86">
        <f t="shared" si="20"/>
        <v>2106814</v>
      </c>
    </row>
  </sheetData>
  <sheetProtection/>
  <mergeCells count="6">
    <mergeCell ref="A3:D3"/>
    <mergeCell ref="A1:L1"/>
    <mergeCell ref="A2:L2"/>
    <mergeCell ref="A61:D61"/>
    <mergeCell ref="A4:D4"/>
    <mergeCell ref="A49:D49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&amp;L1/a melléklet a 2/2020. (II.21.)  önk. rendelethez ezer Ft
</oddHead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2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16" t="s">
        <v>439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>
      <c r="A2" s="317" t="s">
        <v>445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s="7" customFormat="1" ht="90">
      <c r="A3" s="21" t="s">
        <v>15</v>
      </c>
      <c r="B3" s="21" t="s">
        <v>16</v>
      </c>
      <c r="C3" s="21"/>
      <c r="D3" s="21" t="s">
        <v>17</v>
      </c>
      <c r="E3" s="116" t="s">
        <v>183</v>
      </c>
      <c r="F3" s="116" t="s">
        <v>184</v>
      </c>
      <c r="G3" s="116" t="s">
        <v>185</v>
      </c>
      <c r="H3" s="32" t="s">
        <v>2</v>
      </c>
      <c r="I3" s="116" t="s">
        <v>434</v>
      </c>
      <c r="J3" s="116" t="s">
        <v>435</v>
      </c>
      <c r="K3" s="116" t="s">
        <v>436</v>
      </c>
      <c r="L3" s="32" t="s">
        <v>2</v>
      </c>
    </row>
    <row r="4" spans="1:12" ht="12.75">
      <c r="A4" s="117" t="s">
        <v>6</v>
      </c>
      <c r="B4" s="117"/>
      <c r="C4" s="117"/>
      <c r="D4" s="117" t="s">
        <v>14</v>
      </c>
      <c r="E4" s="118">
        <f aca="true" t="shared" si="0" ref="E4:L4">E5+E6+E7+E8+E9</f>
        <v>478968</v>
      </c>
      <c r="F4" s="118">
        <f t="shared" si="0"/>
        <v>447668</v>
      </c>
      <c r="G4" s="118">
        <f t="shared" si="0"/>
        <v>13980</v>
      </c>
      <c r="H4" s="118">
        <f t="shared" si="0"/>
        <v>940616</v>
      </c>
      <c r="I4" s="118">
        <f t="shared" si="0"/>
        <v>432000</v>
      </c>
      <c r="J4" s="118">
        <f t="shared" si="0"/>
        <v>423214</v>
      </c>
      <c r="K4" s="118">
        <f t="shared" si="0"/>
        <v>13980</v>
      </c>
      <c r="L4" s="118">
        <f t="shared" si="0"/>
        <v>869194</v>
      </c>
    </row>
    <row r="5" spans="1:12" ht="12.75">
      <c r="A5" s="1"/>
      <c r="B5" s="6" t="s">
        <v>70</v>
      </c>
      <c r="C5" s="6"/>
      <c r="D5" s="19" t="s">
        <v>3</v>
      </c>
      <c r="E5" s="2">
        <v>114229</v>
      </c>
      <c r="F5" s="2">
        <v>58112</v>
      </c>
      <c r="G5" s="2"/>
      <c r="H5" s="37">
        <f>SUM(E5:G5)</f>
        <v>172341</v>
      </c>
      <c r="I5" s="2">
        <v>123863</v>
      </c>
      <c r="J5" s="2">
        <v>54273</v>
      </c>
      <c r="K5" s="2"/>
      <c r="L5" s="37">
        <f>SUM(I5:K5)</f>
        <v>178136</v>
      </c>
    </row>
    <row r="6" spans="1:14" ht="25.5">
      <c r="A6" s="1"/>
      <c r="B6" s="6" t="s">
        <v>72</v>
      </c>
      <c r="C6" s="6"/>
      <c r="D6" s="19" t="s">
        <v>71</v>
      </c>
      <c r="E6" s="2">
        <v>25670</v>
      </c>
      <c r="F6" s="2">
        <v>10072</v>
      </c>
      <c r="G6" s="2"/>
      <c r="H6" s="37">
        <f aca="true" t="shared" si="1" ref="H6:H13">SUM(E6:G6)</f>
        <v>35742</v>
      </c>
      <c r="I6" s="2">
        <v>24627</v>
      </c>
      <c r="J6" s="2">
        <v>10006</v>
      </c>
      <c r="K6" s="2"/>
      <c r="L6" s="37">
        <f aca="true" t="shared" si="2" ref="L6:L12">SUM(I6:K6)</f>
        <v>34633</v>
      </c>
      <c r="N6" s="4"/>
    </row>
    <row r="7" spans="1:12" ht="12.75">
      <c r="A7" s="1"/>
      <c r="B7" s="6" t="s">
        <v>73</v>
      </c>
      <c r="C7" s="6"/>
      <c r="D7" s="19" t="s">
        <v>0</v>
      </c>
      <c r="E7" s="2">
        <v>84198</v>
      </c>
      <c r="F7" s="2">
        <v>213374</v>
      </c>
      <c r="G7" s="2">
        <v>13980</v>
      </c>
      <c r="H7" s="37">
        <f t="shared" si="1"/>
        <v>311552</v>
      </c>
      <c r="I7" s="2">
        <v>84273</v>
      </c>
      <c r="J7" s="2">
        <v>206352</v>
      </c>
      <c r="K7" s="2">
        <v>13980</v>
      </c>
      <c r="L7" s="37">
        <f t="shared" si="2"/>
        <v>304605</v>
      </c>
    </row>
    <row r="8" spans="1:12" ht="12.75">
      <c r="A8" s="1"/>
      <c r="B8" s="6" t="s">
        <v>74</v>
      </c>
      <c r="C8" s="6"/>
      <c r="D8" s="20" t="s">
        <v>79</v>
      </c>
      <c r="E8" s="2">
        <v>22324</v>
      </c>
      <c r="F8" s="2">
        <v>1720</v>
      </c>
      <c r="G8" s="2"/>
      <c r="H8" s="37">
        <f t="shared" si="1"/>
        <v>24044</v>
      </c>
      <c r="I8" s="2">
        <v>19000</v>
      </c>
      <c r="J8" s="2"/>
      <c r="K8" s="2"/>
      <c r="L8" s="37">
        <f t="shared" si="2"/>
        <v>19000</v>
      </c>
    </row>
    <row r="9" spans="1:12" ht="12.75">
      <c r="A9" s="1"/>
      <c r="B9" s="6" t="s">
        <v>75</v>
      </c>
      <c r="C9" s="6"/>
      <c r="D9" s="19" t="s">
        <v>80</v>
      </c>
      <c r="E9" s="2">
        <f>E11+E12+E13</f>
        <v>232547</v>
      </c>
      <c r="F9" s="2">
        <f>F11+F12+F13</f>
        <v>164390</v>
      </c>
      <c r="G9" s="2">
        <f>G11+G12+G13</f>
        <v>0</v>
      </c>
      <c r="H9" s="37">
        <f t="shared" si="1"/>
        <v>396937</v>
      </c>
      <c r="I9" s="2">
        <f>I11+I12+I13+I10</f>
        <v>180237</v>
      </c>
      <c r="J9" s="2">
        <f>J11+J12+J13</f>
        <v>152583</v>
      </c>
      <c r="K9" s="2">
        <f>K11+K12+K13</f>
        <v>0</v>
      </c>
      <c r="L9" s="37">
        <f t="shared" si="2"/>
        <v>332820</v>
      </c>
    </row>
    <row r="10" spans="1:12" ht="25.5">
      <c r="A10" s="1"/>
      <c r="B10" s="6"/>
      <c r="C10" s="54" t="s">
        <v>181</v>
      </c>
      <c r="D10" s="20" t="s">
        <v>182</v>
      </c>
      <c r="E10" s="2"/>
      <c r="F10" s="2"/>
      <c r="G10" s="2"/>
      <c r="H10" s="37"/>
      <c r="I10" s="2"/>
      <c r="J10" s="2"/>
      <c r="K10" s="2"/>
      <c r="L10" s="37">
        <f>SUM(I10:K10)</f>
        <v>0</v>
      </c>
    </row>
    <row r="11" spans="1:12" ht="25.5">
      <c r="A11" s="1"/>
      <c r="B11" s="6"/>
      <c r="C11" s="54" t="s">
        <v>82</v>
      </c>
      <c r="D11" s="20" t="s">
        <v>81</v>
      </c>
      <c r="E11" s="2">
        <v>140803</v>
      </c>
      <c r="F11" s="2">
        <v>23268</v>
      </c>
      <c r="G11" s="2"/>
      <c r="H11" s="37">
        <f t="shared" si="1"/>
        <v>164071</v>
      </c>
      <c r="I11" s="2">
        <v>139098</v>
      </c>
      <c r="J11" s="2">
        <v>26003</v>
      </c>
      <c r="K11" s="2"/>
      <c r="L11" s="37">
        <f t="shared" si="2"/>
        <v>165101</v>
      </c>
    </row>
    <row r="12" spans="1:12" ht="25.5">
      <c r="A12" s="1"/>
      <c r="B12" s="6"/>
      <c r="C12" s="54" t="s">
        <v>84</v>
      </c>
      <c r="D12" s="20" t="s">
        <v>83</v>
      </c>
      <c r="E12" s="2">
        <v>3274</v>
      </c>
      <c r="F12" s="2">
        <v>78279</v>
      </c>
      <c r="G12" s="2"/>
      <c r="H12" s="37">
        <f t="shared" si="1"/>
        <v>81553</v>
      </c>
      <c r="I12" s="2">
        <v>3274</v>
      </c>
      <c r="J12" s="2">
        <v>126580</v>
      </c>
      <c r="K12" s="2"/>
      <c r="L12" s="37">
        <f t="shared" si="2"/>
        <v>129854</v>
      </c>
    </row>
    <row r="13" spans="1:12" ht="12.75">
      <c r="A13" s="1"/>
      <c r="B13" s="6"/>
      <c r="C13" s="54" t="s">
        <v>85</v>
      </c>
      <c r="D13" s="20" t="s">
        <v>86</v>
      </c>
      <c r="E13" s="2">
        <v>88470</v>
      </c>
      <c r="F13" s="2">
        <v>62843</v>
      </c>
      <c r="G13" s="2"/>
      <c r="H13" s="37">
        <f t="shared" si="1"/>
        <v>151313</v>
      </c>
      <c r="I13" s="2">
        <v>37865</v>
      </c>
      <c r="J13" s="2"/>
      <c r="K13" s="2"/>
      <c r="L13" s="37">
        <f>SUM(I13:K13)</f>
        <v>37865</v>
      </c>
    </row>
    <row r="14" spans="1:12" ht="12.75">
      <c r="A14" s="117" t="s">
        <v>7</v>
      </c>
      <c r="B14" s="120"/>
      <c r="C14" s="120"/>
      <c r="D14" s="121" t="s">
        <v>1</v>
      </c>
      <c r="E14" s="118">
        <f>E15+E16+E17+E19</f>
        <v>253</v>
      </c>
      <c r="F14" s="118">
        <f>F15+F16+F17</f>
        <v>1130428</v>
      </c>
      <c r="G14" s="118">
        <f>G15+G16+G17</f>
        <v>0</v>
      </c>
      <c r="H14" s="118">
        <f>H15+H16+H17</f>
        <v>1130681</v>
      </c>
      <c r="I14" s="118">
        <f>I15+I16+I17+I19</f>
        <v>1895</v>
      </c>
      <c r="J14" s="118">
        <f>J15+J16+J17</f>
        <v>1211671</v>
      </c>
      <c r="K14" s="118">
        <f>K15+K16+K17</f>
        <v>0</v>
      </c>
      <c r="L14" s="118">
        <f>L15+L16+L17</f>
        <v>1213566</v>
      </c>
    </row>
    <row r="15" spans="1:12" ht="12.75">
      <c r="A15" s="1"/>
      <c r="B15" s="6" t="s">
        <v>76</v>
      </c>
      <c r="C15" s="6"/>
      <c r="D15" s="19" t="s">
        <v>87</v>
      </c>
      <c r="E15" s="2">
        <v>253</v>
      </c>
      <c r="F15" s="2">
        <v>872783</v>
      </c>
      <c r="G15" s="2"/>
      <c r="H15" s="37">
        <f>SUM(E15:G15)</f>
        <v>873036</v>
      </c>
      <c r="I15" s="2">
        <v>1895</v>
      </c>
      <c r="J15" s="2">
        <v>947632</v>
      </c>
      <c r="K15" s="2"/>
      <c r="L15" s="37">
        <f>SUM(I15:K15)</f>
        <v>949527</v>
      </c>
    </row>
    <row r="16" spans="1:12" ht="12.75">
      <c r="A16" s="1"/>
      <c r="B16" s="6" t="s">
        <v>77</v>
      </c>
      <c r="C16" s="6"/>
      <c r="D16" s="19" t="s">
        <v>21</v>
      </c>
      <c r="E16" s="2"/>
      <c r="F16" s="2">
        <v>256916</v>
      </c>
      <c r="G16" s="2"/>
      <c r="H16" s="37">
        <f>SUM(E16:G16)</f>
        <v>256916</v>
      </c>
      <c r="I16" s="2"/>
      <c r="J16" s="2">
        <v>264039</v>
      </c>
      <c r="K16" s="2"/>
      <c r="L16" s="37">
        <f>SUM(I16:K16)</f>
        <v>264039</v>
      </c>
    </row>
    <row r="17" spans="1:12" ht="12.75">
      <c r="A17" s="1"/>
      <c r="B17" s="6" t="s">
        <v>78</v>
      </c>
      <c r="C17" s="6"/>
      <c r="D17" s="19" t="s">
        <v>88</v>
      </c>
      <c r="E17" s="2">
        <f>E18</f>
        <v>0</v>
      </c>
      <c r="F17" s="2">
        <f>F18+F19</f>
        <v>729</v>
      </c>
      <c r="G17" s="2"/>
      <c r="H17" s="37">
        <f>SUM(E17:G17)</f>
        <v>729</v>
      </c>
      <c r="I17" s="2">
        <f>I18</f>
        <v>0</v>
      </c>
      <c r="J17" s="2"/>
      <c r="K17" s="2"/>
      <c r="L17" s="37">
        <f>SUM(I17:K17)</f>
        <v>0</v>
      </c>
    </row>
    <row r="18" spans="1:12" ht="25.5">
      <c r="A18" s="1"/>
      <c r="B18" s="6"/>
      <c r="C18" s="6"/>
      <c r="D18" s="19" t="s">
        <v>119</v>
      </c>
      <c r="E18" s="2"/>
      <c r="F18" s="2"/>
      <c r="G18" s="2"/>
      <c r="H18" s="37">
        <f>SUM(E18:G18)</f>
        <v>0</v>
      </c>
      <c r="I18" s="2"/>
      <c r="J18" s="2"/>
      <c r="K18" s="2"/>
      <c r="L18" s="37">
        <f>SUM(I18:K18)</f>
        <v>0</v>
      </c>
    </row>
    <row r="19" spans="1:12" ht="25.5">
      <c r="A19" s="1"/>
      <c r="B19" s="6"/>
      <c r="C19" s="6" t="s">
        <v>90</v>
      </c>
      <c r="D19" s="19" t="s">
        <v>89</v>
      </c>
      <c r="E19" s="2"/>
      <c r="F19" s="2">
        <v>729</v>
      </c>
      <c r="G19" s="2"/>
      <c r="H19" s="37">
        <f>SUM(E19:G19)</f>
        <v>729</v>
      </c>
      <c r="I19" s="2"/>
      <c r="J19" s="2"/>
      <c r="K19" s="2"/>
      <c r="L19" s="37">
        <f>SUM(I19:K19)</f>
        <v>0</v>
      </c>
    </row>
    <row r="20" spans="1:12" ht="12.75">
      <c r="A20" s="122" t="s">
        <v>8</v>
      </c>
      <c r="B20" s="123"/>
      <c r="C20" s="123"/>
      <c r="D20" s="121" t="s">
        <v>117</v>
      </c>
      <c r="E20" s="118">
        <f>E21</f>
        <v>11247</v>
      </c>
      <c r="F20" s="118">
        <f>F21+F22</f>
        <v>12000</v>
      </c>
      <c r="G20" s="118">
        <f>G21</f>
        <v>0</v>
      </c>
      <c r="H20" s="118">
        <f>H21+H22</f>
        <v>23247</v>
      </c>
      <c r="I20" s="118">
        <f>SUM(I21:I22)</f>
        <v>12054</v>
      </c>
      <c r="J20" s="118">
        <f>SUM(J21:J23)</f>
        <v>12000</v>
      </c>
      <c r="K20" s="118">
        <f>SUM(K21:K22)</f>
        <v>0</v>
      </c>
      <c r="L20" s="118">
        <f>SUM(L21:L23)</f>
        <v>24054</v>
      </c>
    </row>
    <row r="21" spans="1:12" ht="12.75">
      <c r="A21" s="1"/>
      <c r="B21" s="6"/>
      <c r="C21" s="6" t="s">
        <v>118</v>
      </c>
      <c r="D21" s="20" t="s">
        <v>174</v>
      </c>
      <c r="E21" s="2">
        <v>11247</v>
      </c>
      <c r="F21" s="2"/>
      <c r="G21" s="2"/>
      <c r="H21" s="37">
        <f>SUM(E21:G21)</f>
        <v>11247</v>
      </c>
      <c r="I21" s="2">
        <v>12054</v>
      </c>
      <c r="J21" s="2"/>
      <c r="K21" s="2"/>
      <c r="L21" s="37">
        <f>SUM(I21:K21)</f>
        <v>12054</v>
      </c>
    </row>
    <row r="22" spans="1:12" ht="12.75">
      <c r="A22" s="1"/>
      <c r="B22" s="6"/>
      <c r="C22" s="6"/>
      <c r="D22" s="20" t="s">
        <v>189</v>
      </c>
      <c r="E22" s="2"/>
      <c r="F22" s="2">
        <v>12000</v>
      </c>
      <c r="G22" s="2"/>
      <c r="H22" s="37">
        <f>SUM(E22:G22)</f>
        <v>12000</v>
      </c>
      <c r="I22" s="2"/>
      <c r="J22" s="2">
        <v>12000</v>
      </c>
      <c r="K22" s="2"/>
      <c r="L22" s="37">
        <f>SUM(I22:K22)</f>
        <v>12000</v>
      </c>
    </row>
    <row r="23" spans="1:12" ht="25.5">
      <c r="A23" s="1"/>
      <c r="B23" s="6"/>
      <c r="C23" s="6"/>
      <c r="D23" s="20" t="s">
        <v>480</v>
      </c>
      <c r="E23" s="2"/>
      <c r="F23" s="2"/>
      <c r="G23" s="2"/>
      <c r="H23" s="37"/>
      <c r="I23" s="2"/>
      <c r="J23" s="2"/>
      <c r="K23" s="2"/>
      <c r="L23" s="37">
        <f>SUM(I23:K23)</f>
        <v>0</v>
      </c>
    </row>
    <row r="24" spans="1:12" s="11" customFormat="1" ht="15.75">
      <c r="A24" s="315" t="s">
        <v>2</v>
      </c>
      <c r="B24" s="315"/>
      <c r="C24" s="315"/>
      <c r="D24" s="315"/>
      <c r="E24" s="119">
        <f aca="true" t="shared" si="3" ref="E24:L24">E4+E14+E20</f>
        <v>490468</v>
      </c>
      <c r="F24" s="119">
        <f t="shared" si="3"/>
        <v>1590096</v>
      </c>
      <c r="G24" s="119">
        <f t="shared" si="3"/>
        <v>13980</v>
      </c>
      <c r="H24" s="119">
        <f t="shared" si="3"/>
        <v>2094544</v>
      </c>
      <c r="I24" s="119">
        <f t="shared" si="3"/>
        <v>445949</v>
      </c>
      <c r="J24" s="119">
        <f t="shared" si="3"/>
        <v>1646885</v>
      </c>
      <c r="K24" s="119">
        <f t="shared" si="3"/>
        <v>13980</v>
      </c>
      <c r="L24" s="119">
        <f t="shared" si="3"/>
        <v>2106814</v>
      </c>
    </row>
    <row r="25" spans="2:3" ht="15">
      <c r="B25" s="5"/>
      <c r="C25" s="5"/>
    </row>
    <row r="26" spans="8:12" ht="15">
      <c r="H26" s="10"/>
      <c r="L26" s="10"/>
    </row>
    <row r="27" spans="5:12" ht="15">
      <c r="E27" s="4"/>
      <c r="F27" s="4"/>
      <c r="G27" s="4"/>
      <c r="H27" s="10"/>
      <c r="I27" s="4"/>
      <c r="J27" s="4"/>
      <c r="K27" s="4"/>
      <c r="L27" s="10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</sheetData>
  <sheetProtection/>
  <mergeCells count="3">
    <mergeCell ref="A24:D24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2/2020. (II.21.)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3"/>
  <sheetViews>
    <sheetView view="pageLayout" zoomScaleNormal="115" workbookViewId="0" topLeftCell="A1">
      <selection activeCell="D12" sqref="D12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customWidth="1"/>
  </cols>
  <sheetData>
    <row r="1" spans="1:12" ht="15.75">
      <c r="A1" s="323" t="s">
        <v>439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5.75">
      <c r="A2" s="312" t="s">
        <v>444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2.75">
      <c r="A3" s="324" t="s">
        <v>14</v>
      </c>
      <c r="B3" s="324"/>
      <c r="C3" s="324"/>
      <c r="D3" s="324"/>
      <c r="E3"/>
      <c r="F3"/>
      <c r="G3"/>
      <c r="H3"/>
      <c r="I3"/>
      <c r="J3"/>
      <c r="K3"/>
      <c r="L3"/>
    </row>
    <row r="4" spans="1:12" ht="12.75">
      <c r="A4" s="322" t="s">
        <v>102</v>
      </c>
      <c r="B4" s="322"/>
      <c r="C4" s="322"/>
      <c r="D4" s="322"/>
      <c r="E4"/>
      <c r="F4"/>
      <c r="G4"/>
      <c r="H4"/>
      <c r="I4"/>
      <c r="J4"/>
      <c r="K4"/>
      <c r="L4"/>
    </row>
    <row r="5" spans="1:12" ht="56.25">
      <c r="A5" s="83" t="s">
        <v>15</v>
      </c>
      <c r="B5" s="83" t="s">
        <v>16</v>
      </c>
      <c r="C5" s="83"/>
      <c r="D5" s="83" t="s">
        <v>17</v>
      </c>
      <c r="E5" s="61" t="s">
        <v>183</v>
      </c>
      <c r="F5" s="61" t="s">
        <v>184</v>
      </c>
      <c r="G5" s="61" t="s">
        <v>185</v>
      </c>
      <c r="H5" s="61" t="s">
        <v>2</v>
      </c>
      <c r="I5" s="61" t="s">
        <v>434</v>
      </c>
      <c r="J5" s="61" t="s">
        <v>435</v>
      </c>
      <c r="K5" s="61" t="s">
        <v>436</v>
      </c>
      <c r="L5" s="61" t="s">
        <v>2</v>
      </c>
    </row>
    <row r="6" spans="1:12" s="63" customFormat="1" ht="18" customHeight="1">
      <c r="A6" s="73" t="s">
        <v>6</v>
      </c>
      <c r="B6" s="73"/>
      <c r="C6" s="73"/>
      <c r="D6" s="73" t="s">
        <v>14</v>
      </c>
      <c r="E6" s="76"/>
      <c r="F6" s="76"/>
      <c r="G6" s="76"/>
      <c r="H6" s="76"/>
      <c r="I6" s="76"/>
      <c r="J6" s="76"/>
      <c r="K6" s="76"/>
      <c r="L6" s="76"/>
    </row>
    <row r="7" spans="1:12" s="63" customFormat="1" ht="19.5" customHeight="1">
      <c r="A7" s="92"/>
      <c r="B7" s="93" t="s">
        <v>70</v>
      </c>
      <c r="C7" s="93"/>
      <c r="D7" s="48" t="s">
        <v>3</v>
      </c>
      <c r="E7" s="94">
        <v>15836</v>
      </c>
      <c r="F7" s="94">
        <v>43617</v>
      </c>
      <c r="G7" s="94"/>
      <c r="H7" s="76">
        <f>SUM(E7:G7)</f>
        <v>59453</v>
      </c>
      <c r="I7" s="94">
        <v>17237</v>
      </c>
      <c r="J7" s="94">
        <v>39379</v>
      </c>
      <c r="K7" s="94"/>
      <c r="L7" s="76">
        <f>SUM(I7:K7)</f>
        <v>56616</v>
      </c>
    </row>
    <row r="8" spans="1:12" s="63" customFormat="1" ht="23.25" customHeight="1">
      <c r="A8" s="92"/>
      <c r="B8" s="93" t="s">
        <v>72</v>
      </c>
      <c r="C8" s="93"/>
      <c r="D8" s="48" t="s">
        <v>71</v>
      </c>
      <c r="E8" s="94">
        <v>3463</v>
      </c>
      <c r="F8" s="94">
        <v>7158</v>
      </c>
      <c r="G8" s="94"/>
      <c r="H8" s="76">
        <f aca="true" t="shared" si="0" ref="H8:H15">SUM(E8:G8)</f>
        <v>10621</v>
      </c>
      <c r="I8" s="94">
        <v>3312</v>
      </c>
      <c r="J8" s="94">
        <v>7306</v>
      </c>
      <c r="K8" s="94"/>
      <c r="L8" s="76">
        <f aca="true" t="shared" si="1" ref="L8:L15">SUM(I8:K8)</f>
        <v>10618</v>
      </c>
    </row>
    <row r="9" spans="1:14" s="63" customFormat="1" ht="24" customHeight="1">
      <c r="A9" s="92"/>
      <c r="B9" s="93" t="s">
        <v>73</v>
      </c>
      <c r="C9" s="93"/>
      <c r="D9" s="48" t="s">
        <v>0</v>
      </c>
      <c r="E9" s="94">
        <v>67430</v>
      </c>
      <c r="F9" s="94">
        <v>206474</v>
      </c>
      <c r="G9" s="94"/>
      <c r="H9" s="76">
        <f t="shared" si="0"/>
        <v>273904</v>
      </c>
      <c r="I9" s="94">
        <v>69241</v>
      </c>
      <c r="J9" s="94">
        <v>190352</v>
      </c>
      <c r="K9" s="94"/>
      <c r="L9" s="76">
        <f t="shared" si="1"/>
        <v>259593</v>
      </c>
      <c r="N9" s="163"/>
    </row>
    <row r="10" spans="1:12" s="63" customFormat="1" ht="19.5" customHeight="1">
      <c r="A10" s="92"/>
      <c r="B10" s="93" t="s">
        <v>74</v>
      </c>
      <c r="C10" s="93"/>
      <c r="D10" s="48" t="s">
        <v>79</v>
      </c>
      <c r="E10" s="94">
        <v>22324</v>
      </c>
      <c r="F10" s="94">
        <v>1720</v>
      </c>
      <c r="G10" s="94"/>
      <c r="H10" s="76">
        <f t="shared" si="0"/>
        <v>24044</v>
      </c>
      <c r="I10" s="94">
        <v>19000</v>
      </c>
      <c r="J10" s="94"/>
      <c r="K10" s="94"/>
      <c r="L10" s="76">
        <f t="shared" si="1"/>
        <v>19000</v>
      </c>
    </row>
    <row r="11" spans="1:12" s="63" customFormat="1" ht="19.5" customHeight="1">
      <c r="A11" s="92"/>
      <c r="B11" s="93" t="s">
        <v>75</v>
      </c>
      <c r="C11" s="93"/>
      <c r="D11" s="48" t="s">
        <v>80</v>
      </c>
      <c r="E11" s="71">
        <f>E13+E14+E15</f>
        <v>232547</v>
      </c>
      <c r="F11" s="71">
        <f>F13+F14+F15</f>
        <v>164390</v>
      </c>
      <c r="G11" s="94"/>
      <c r="H11" s="76">
        <f t="shared" si="0"/>
        <v>396937</v>
      </c>
      <c r="I11" s="94">
        <f>I12+I13+I14+I15</f>
        <v>180237</v>
      </c>
      <c r="J11" s="94">
        <f>J13+J14+J15</f>
        <v>152583</v>
      </c>
      <c r="K11" s="94"/>
      <c r="L11" s="76">
        <f t="shared" si="1"/>
        <v>332820</v>
      </c>
    </row>
    <row r="12" spans="1:12" s="63" customFormat="1" ht="19.5" customHeight="1">
      <c r="A12" s="92"/>
      <c r="B12" s="93"/>
      <c r="C12" s="93" t="s">
        <v>181</v>
      </c>
      <c r="D12" s="48" t="s">
        <v>182</v>
      </c>
      <c r="E12" s="71"/>
      <c r="F12" s="71"/>
      <c r="G12" s="94"/>
      <c r="H12" s="76"/>
      <c r="I12" s="94"/>
      <c r="J12" s="94"/>
      <c r="K12" s="94"/>
      <c r="L12" s="76">
        <f>SUM(I12:K12)</f>
        <v>0</v>
      </c>
    </row>
    <row r="13" spans="1:12" s="63" customFormat="1" ht="24" customHeight="1">
      <c r="A13" s="92"/>
      <c r="B13" s="93"/>
      <c r="C13" s="93" t="s">
        <v>82</v>
      </c>
      <c r="D13" s="48" t="s">
        <v>81</v>
      </c>
      <c r="E13" s="71">
        <v>140803</v>
      </c>
      <c r="F13" s="71">
        <v>23268</v>
      </c>
      <c r="G13" s="94"/>
      <c r="H13" s="76">
        <f t="shared" si="0"/>
        <v>164071</v>
      </c>
      <c r="I13" s="94">
        <v>139098</v>
      </c>
      <c r="J13" s="94">
        <v>26003</v>
      </c>
      <c r="K13" s="94"/>
      <c r="L13" s="76">
        <f t="shared" si="1"/>
        <v>165101</v>
      </c>
    </row>
    <row r="14" spans="1:12" s="63" customFormat="1" ht="25.5" customHeight="1">
      <c r="A14" s="92"/>
      <c r="B14" s="93"/>
      <c r="C14" s="93" t="s">
        <v>84</v>
      </c>
      <c r="D14" s="48" t="s">
        <v>83</v>
      </c>
      <c r="E14" s="71">
        <v>3274</v>
      </c>
      <c r="F14" s="71">
        <v>78279</v>
      </c>
      <c r="G14" s="94"/>
      <c r="H14" s="76">
        <f t="shared" si="0"/>
        <v>81553</v>
      </c>
      <c r="I14" s="94">
        <v>3274</v>
      </c>
      <c r="J14" s="94">
        <v>126580</v>
      </c>
      <c r="K14" s="94"/>
      <c r="L14" s="76">
        <f t="shared" si="1"/>
        <v>129854</v>
      </c>
    </row>
    <row r="15" spans="1:12" s="63" customFormat="1" ht="25.5" customHeight="1">
      <c r="A15" s="92"/>
      <c r="B15" s="93"/>
      <c r="C15" s="93" t="s">
        <v>85</v>
      </c>
      <c r="D15" s="48" t="s">
        <v>86</v>
      </c>
      <c r="E15" s="71">
        <v>88470</v>
      </c>
      <c r="F15" s="71">
        <v>62843</v>
      </c>
      <c r="G15" s="94"/>
      <c r="H15" s="76">
        <f t="shared" si="0"/>
        <v>151313</v>
      </c>
      <c r="I15" s="94">
        <v>37865</v>
      </c>
      <c r="J15" s="94"/>
      <c r="K15" s="94"/>
      <c r="L15" s="76">
        <f t="shared" si="1"/>
        <v>37865</v>
      </c>
    </row>
    <row r="16" spans="1:12" s="63" customFormat="1" ht="19.5" customHeight="1">
      <c r="A16" s="95"/>
      <c r="B16" s="95"/>
      <c r="C16" s="95"/>
      <c r="D16" s="95" t="s">
        <v>113</v>
      </c>
      <c r="E16" s="91">
        <f>E7+E8+E9+E10+E11</f>
        <v>341600</v>
      </c>
      <c r="F16" s="91">
        <f>F7+F8+F9+F10+F11</f>
        <v>423359</v>
      </c>
      <c r="G16" s="91">
        <f>G7+G8+G9+G10+G11</f>
        <v>0</v>
      </c>
      <c r="H16" s="91">
        <f>SUM(E16:G16)</f>
        <v>764959</v>
      </c>
      <c r="I16" s="91">
        <f>I7+I8+I9+I10+I11</f>
        <v>289027</v>
      </c>
      <c r="J16" s="91">
        <f>J7+J8+J9+J10+J11</f>
        <v>389620</v>
      </c>
      <c r="K16" s="91">
        <f>K7+K8+K9+K10+K11</f>
        <v>0</v>
      </c>
      <c r="L16" s="91">
        <f>SUM(I16:K16)</f>
        <v>678647</v>
      </c>
    </row>
    <row r="18" spans="1:12" ht="12.75">
      <c r="A18" s="13" t="s">
        <v>110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56.25">
      <c r="A19" s="60" t="s">
        <v>15</v>
      </c>
      <c r="B19" s="60" t="s">
        <v>16</v>
      </c>
      <c r="C19" s="60"/>
      <c r="D19" s="60" t="s">
        <v>17</v>
      </c>
      <c r="E19" s="61" t="s">
        <v>183</v>
      </c>
      <c r="F19" s="61" t="s">
        <v>184</v>
      </c>
      <c r="G19" s="61" t="s">
        <v>185</v>
      </c>
      <c r="H19" s="61" t="s">
        <v>2</v>
      </c>
      <c r="I19" s="61" t="s">
        <v>434</v>
      </c>
      <c r="J19" s="61" t="s">
        <v>435</v>
      </c>
      <c r="K19" s="61" t="s">
        <v>436</v>
      </c>
      <c r="L19" s="61" t="s">
        <v>2</v>
      </c>
    </row>
    <row r="20" spans="1:12" ht="12.75">
      <c r="A20" s="73" t="s">
        <v>6</v>
      </c>
      <c r="B20" s="73"/>
      <c r="C20" s="73"/>
      <c r="D20" s="73" t="s">
        <v>14</v>
      </c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92"/>
      <c r="B21" s="93" t="s">
        <v>70</v>
      </c>
      <c r="C21" s="93"/>
      <c r="D21" s="48" t="s">
        <v>3</v>
      </c>
      <c r="E21" s="94">
        <v>89097</v>
      </c>
      <c r="F21" s="94">
        <v>14495</v>
      </c>
      <c r="G21" s="94"/>
      <c r="H21" s="76">
        <f>SUM(E21:G21)</f>
        <v>103592</v>
      </c>
      <c r="I21" s="94">
        <v>96703</v>
      </c>
      <c r="J21" s="94">
        <v>14894</v>
      </c>
      <c r="K21" s="94"/>
      <c r="L21" s="76">
        <f>SUM(I21:K21)</f>
        <v>111597</v>
      </c>
    </row>
    <row r="22" spans="1:12" ht="22.5">
      <c r="A22" s="92"/>
      <c r="B22" s="93" t="s">
        <v>72</v>
      </c>
      <c r="C22" s="93"/>
      <c r="D22" s="48" t="s">
        <v>71</v>
      </c>
      <c r="E22" s="94">
        <v>20375</v>
      </c>
      <c r="F22" s="94">
        <v>2914</v>
      </c>
      <c r="G22" s="94"/>
      <c r="H22" s="76">
        <f>SUM(E22:G22)</f>
        <v>23289</v>
      </c>
      <c r="I22" s="94">
        <v>19603</v>
      </c>
      <c r="J22" s="94">
        <v>2700</v>
      </c>
      <c r="K22" s="94"/>
      <c r="L22" s="76">
        <f>SUM(I22:K22)</f>
        <v>22303</v>
      </c>
    </row>
    <row r="23" spans="1:12" ht="12.75">
      <c r="A23" s="92"/>
      <c r="B23" s="93" t="s">
        <v>73</v>
      </c>
      <c r="C23" s="93"/>
      <c r="D23" s="48" t="s">
        <v>0</v>
      </c>
      <c r="E23" s="94">
        <v>10769</v>
      </c>
      <c r="F23" s="94">
        <v>500</v>
      </c>
      <c r="G23" s="94"/>
      <c r="H23" s="76">
        <f>SUM(E23:G23)</f>
        <v>11269</v>
      </c>
      <c r="I23" s="94">
        <v>9769</v>
      </c>
      <c r="J23" s="94">
        <v>500</v>
      </c>
      <c r="K23" s="94"/>
      <c r="L23" s="76">
        <f>SUM(I23:K23)</f>
        <v>10269</v>
      </c>
    </row>
    <row r="24" spans="1:12" ht="12.75">
      <c r="A24" s="95"/>
      <c r="B24" s="95"/>
      <c r="C24" s="95"/>
      <c r="D24" s="95" t="s">
        <v>2</v>
      </c>
      <c r="E24" s="91">
        <f>SUM(E21:E23)</f>
        <v>120241</v>
      </c>
      <c r="F24" s="91">
        <f>SUM(F21:F23)</f>
        <v>17909</v>
      </c>
      <c r="G24" s="91">
        <f>SUM(G21:G23)</f>
        <v>0</v>
      </c>
      <c r="H24" s="91">
        <f>SUM(E24:G24)</f>
        <v>138150</v>
      </c>
      <c r="I24" s="91">
        <f>SUM(I21:I23)</f>
        <v>126075</v>
      </c>
      <c r="J24" s="91">
        <f>SUM(J21:J23)</f>
        <v>18094</v>
      </c>
      <c r="K24" s="91">
        <f>SUM(K21:K23)</f>
        <v>0</v>
      </c>
      <c r="L24" s="91">
        <f>SUM(I24:K24)</f>
        <v>144169</v>
      </c>
    </row>
    <row r="26" spans="1:12" ht="12.75">
      <c r="A26" s="322" t="s">
        <v>111</v>
      </c>
      <c r="B26" s="322"/>
      <c r="C26" s="322"/>
      <c r="D26" s="322"/>
      <c r="E26"/>
      <c r="F26"/>
      <c r="G26"/>
      <c r="H26"/>
      <c r="I26"/>
      <c r="J26"/>
      <c r="K26"/>
      <c r="L26"/>
    </row>
    <row r="27" spans="1:12" ht="56.25">
      <c r="A27" s="83" t="s">
        <v>15</v>
      </c>
      <c r="B27" s="83" t="s">
        <v>16</v>
      </c>
      <c r="C27" s="83"/>
      <c r="D27" s="83" t="s">
        <v>17</v>
      </c>
      <c r="E27" s="61" t="s">
        <v>183</v>
      </c>
      <c r="F27" s="61" t="s">
        <v>184</v>
      </c>
      <c r="G27" s="61" t="s">
        <v>185</v>
      </c>
      <c r="H27" s="61" t="s">
        <v>2</v>
      </c>
      <c r="I27" s="61" t="s">
        <v>434</v>
      </c>
      <c r="J27" s="61" t="s">
        <v>435</v>
      </c>
      <c r="K27" s="61" t="s">
        <v>436</v>
      </c>
      <c r="L27" s="61" t="s">
        <v>2</v>
      </c>
    </row>
    <row r="28" spans="1:12" ht="12.75">
      <c r="A28" s="73" t="s">
        <v>6</v>
      </c>
      <c r="B28" s="73"/>
      <c r="C28" s="73"/>
      <c r="D28" s="73" t="s">
        <v>14</v>
      </c>
      <c r="E28" s="76"/>
      <c r="F28" s="76"/>
      <c r="G28" s="76"/>
      <c r="H28" s="76"/>
      <c r="I28" s="76"/>
      <c r="J28" s="76"/>
      <c r="K28" s="76"/>
      <c r="L28" s="76"/>
    </row>
    <row r="29" spans="1:12" ht="12.75">
      <c r="A29" s="92"/>
      <c r="B29" s="93" t="s">
        <v>70</v>
      </c>
      <c r="C29" s="93"/>
      <c r="D29" s="48" t="s">
        <v>3</v>
      </c>
      <c r="E29" s="94">
        <v>9296</v>
      </c>
      <c r="F29" s="94"/>
      <c r="G29" s="94"/>
      <c r="H29" s="76">
        <f>SUM(E29:G29)</f>
        <v>9296</v>
      </c>
      <c r="I29" s="94">
        <v>9923</v>
      </c>
      <c r="J29" s="94"/>
      <c r="K29" s="94"/>
      <c r="L29" s="76">
        <f>SUM(I29:K29)</f>
        <v>9923</v>
      </c>
    </row>
    <row r="30" spans="1:12" ht="22.5">
      <c r="A30" s="92"/>
      <c r="B30" s="93" t="s">
        <v>72</v>
      </c>
      <c r="C30" s="93"/>
      <c r="D30" s="48" t="s">
        <v>71</v>
      </c>
      <c r="E30" s="94">
        <v>1832</v>
      </c>
      <c r="F30" s="94"/>
      <c r="G30" s="94"/>
      <c r="H30" s="76">
        <f>SUM(E30:G30)</f>
        <v>1832</v>
      </c>
      <c r="I30" s="94">
        <v>1712</v>
      </c>
      <c r="J30" s="94"/>
      <c r="K30" s="94"/>
      <c r="L30" s="76">
        <f>SUM(I30:K30)</f>
        <v>1712</v>
      </c>
    </row>
    <row r="31" spans="1:12" ht="12.75">
      <c r="A31" s="92"/>
      <c r="B31" s="93" t="s">
        <v>73</v>
      </c>
      <c r="C31" s="93"/>
      <c r="D31" s="48" t="s">
        <v>0</v>
      </c>
      <c r="E31" s="94">
        <v>5999</v>
      </c>
      <c r="F31" s="94">
        <v>6400</v>
      </c>
      <c r="G31" s="94">
        <v>13980</v>
      </c>
      <c r="H31" s="76">
        <f>SUM(E31:G31)</f>
        <v>26379</v>
      </c>
      <c r="I31" s="94">
        <v>5263</v>
      </c>
      <c r="J31" s="94">
        <v>15500</v>
      </c>
      <c r="K31" s="94">
        <v>13980</v>
      </c>
      <c r="L31" s="76">
        <f>SUM(I31:K31)</f>
        <v>34743</v>
      </c>
    </row>
    <row r="32" spans="1:12" ht="12.75">
      <c r="A32" s="95"/>
      <c r="B32" s="95"/>
      <c r="C32" s="95"/>
      <c r="D32" s="95" t="s">
        <v>2</v>
      </c>
      <c r="E32" s="91">
        <f>SUM(E29:E31)</f>
        <v>17127</v>
      </c>
      <c r="F32" s="91">
        <f>SUM(F29:F31)</f>
        <v>6400</v>
      </c>
      <c r="G32" s="91">
        <f>SUM(G29:G31)</f>
        <v>13980</v>
      </c>
      <c r="H32" s="91">
        <f>SUM(E32:G32)</f>
        <v>37507</v>
      </c>
      <c r="I32" s="91">
        <f>SUM(I29:I31)</f>
        <v>16898</v>
      </c>
      <c r="J32" s="91">
        <f>SUM(J29:J31)</f>
        <v>15500</v>
      </c>
      <c r="K32" s="91">
        <f>SUM(K29:K31)</f>
        <v>13980</v>
      </c>
      <c r="L32" s="91">
        <f>SUM(I32:K32)</f>
        <v>46378</v>
      </c>
    </row>
    <row r="34" spans="1:12" ht="12.75">
      <c r="A34" s="96"/>
      <c r="B34" s="97" t="s">
        <v>70</v>
      </c>
      <c r="C34" s="96"/>
      <c r="D34" s="97" t="s">
        <v>103</v>
      </c>
      <c r="E34" s="98">
        <f aca="true" t="shared" si="2" ref="E34:L36">E7+E21+E29</f>
        <v>114229</v>
      </c>
      <c r="F34" s="98">
        <f t="shared" si="2"/>
        <v>58112</v>
      </c>
      <c r="G34" s="98">
        <f t="shared" si="2"/>
        <v>0</v>
      </c>
      <c r="H34" s="98">
        <f t="shared" si="2"/>
        <v>172341</v>
      </c>
      <c r="I34" s="98">
        <f t="shared" si="2"/>
        <v>123863</v>
      </c>
      <c r="J34" s="98">
        <f t="shared" si="2"/>
        <v>54273</v>
      </c>
      <c r="K34" s="98">
        <f t="shared" si="2"/>
        <v>0</v>
      </c>
      <c r="L34" s="98">
        <f t="shared" si="2"/>
        <v>178136</v>
      </c>
    </row>
    <row r="35" spans="1:12" ht="12.75">
      <c r="A35" s="96"/>
      <c r="B35" s="97" t="s">
        <v>72</v>
      </c>
      <c r="C35" s="96"/>
      <c r="D35" s="97" t="s">
        <v>104</v>
      </c>
      <c r="E35" s="98">
        <f t="shared" si="2"/>
        <v>25670</v>
      </c>
      <c r="F35" s="98">
        <f t="shared" si="2"/>
        <v>10072</v>
      </c>
      <c r="G35" s="98">
        <f t="shared" si="2"/>
        <v>0</v>
      </c>
      <c r="H35" s="98">
        <f t="shared" si="2"/>
        <v>35742</v>
      </c>
      <c r="I35" s="98">
        <f t="shared" si="2"/>
        <v>24627</v>
      </c>
      <c r="J35" s="98">
        <f t="shared" si="2"/>
        <v>10006</v>
      </c>
      <c r="K35" s="98">
        <f t="shared" si="2"/>
        <v>0</v>
      </c>
      <c r="L35" s="98">
        <f t="shared" si="2"/>
        <v>34633</v>
      </c>
    </row>
    <row r="36" spans="1:12" ht="12.75">
      <c r="A36" s="96"/>
      <c r="B36" s="97" t="s">
        <v>73</v>
      </c>
      <c r="C36" s="96"/>
      <c r="D36" s="97" t="s">
        <v>0</v>
      </c>
      <c r="E36" s="98">
        <f t="shared" si="2"/>
        <v>84198</v>
      </c>
      <c r="F36" s="98">
        <f t="shared" si="2"/>
        <v>213374</v>
      </c>
      <c r="G36" s="98">
        <f t="shared" si="2"/>
        <v>13980</v>
      </c>
      <c r="H36" s="98">
        <f t="shared" si="2"/>
        <v>311552</v>
      </c>
      <c r="I36" s="98">
        <f t="shared" si="2"/>
        <v>84273</v>
      </c>
      <c r="J36" s="98">
        <f t="shared" si="2"/>
        <v>206352</v>
      </c>
      <c r="K36" s="98">
        <f t="shared" si="2"/>
        <v>13980</v>
      </c>
      <c r="L36" s="98">
        <f t="shared" si="2"/>
        <v>304605</v>
      </c>
    </row>
    <row r="37" spans="1:12" ht="12.75">
      <c r="A37" s="96"/>
      <c r="B37" s="97" t="s">
        <v>74</v>
      </c>
      <c r="C37" s="96"/>
      <c r="D37" s="97" t="s">
        <v>105</v>
      </c>
      <c r="E37" s="98">
        <f aca="true" t="shared" si="3" ref="E37:G38">E10</f>
        <v>22324</v>
      </c>
      <c r="F37" s="98">
        <f t="shared" si="3"/>
        <v>1720</v>
      </c>
      <c r="G37" s="98">
        <f t="shared" si="3"/>
        <v>0</v>
      </c>
      <c r="H37" s="98">
        <f>SUM(E37:G37)</f>
        <v>24044</v>
      </c>
      <c r="I37" s="98">
        <f aca="true" t="shared" si="4" ref="I37:K38">I10</f>
        <v>19000</v>
      </c>
      <c r="J37" s="98">
        <f t="shared" si="4"/>
        <v>0</v>
      </c>
      <c r="K37" s="98">
        <f t="shared" si="4"/>
        <v>0</v>
      </c>
      <c r="L37" s="98">
        <f>SUM(I37:K37)</f>
        <v>19000</v>
      </c>
    </row>
    <row r="38" spans="1:12" ht="12.75">
      <c r="A38" s="96"/>
      <c r="B38" s="97" t="s">
        <v>75</v>
      </c>
      <c r="C38" s="96"/>
      <c r="D38" s="97" t="s">
        <v>80</v>
      </c>
      <c r="E38" s="98">
        <f t="shared" si="3"/>
        <v>232547</v>
      </c>
      <c r="F38" s="98">
        <f t="shared" si="3"/>
        <v>164390</v>
      </c>
      <c r="G38" s="98">
        <f t="shared" si="3"/>
        <v>0</v>
      </c>
      <c r="H38" s="98">
        <f>H11</f>
        <v>396937</v>
      </c>
      <c r="I38" s="98">
        <f t="shared" si="4"/>
        <v>180237</v>
      </c>
      <c r="J38" s="98">
        <f t="shared" si="4"/>
        <v>152583</v>
      </c>
      <c r="K38" s="98">
        <f t="shared" si="4"/>
        <v>0</v>
      </c>
      <c r="L38" s="98">
        <f>L11</f>
        <v>332820</v>
      </c>
    </row>
    <row r="39" spans="1:12" ht="12.75">
      <c r="A39" s="99"/>
      <c r="B39" s="99"/>
      <c r="C39" s="99"/>
      <c r="D39" s="100" t="s">
        <v>114</v>
      </c>
      <c r="E39" s="101">
        <f>SUM(E34:E38)</f>
        <v>478968</v>
      </c>
      <c r="F39" s="101">
        <f>SUM(F34:F38)</f>
        <v>447668</v>
      </c>
      <c r="G39" s="101">
        <f>SUM(G34:G38)</f>
        <v>13980</v>
      </c>
      <c r="H39" s="98">
        <f>SUM(E39:G39)</f>
        <v>940616</v>
      </c>
      <c r="I39" s="101">
        <f>SUM(I34:I38)</f>
        <v>432000</v>
      </c>
      <c r="J39" s="101">
        <f>SUM(J34:J38)</f>
        <v>423214</v>
      </c>
      <c r="K39" s="101">
        <f>SUM(K34:K38)</f>
        <v>13980</v>
      </c>
      <c r="L39" s="98">
        <f>SUM(I39:K39)</f>
        <v>869194</v>
      </c>
    </row>
    <row r="41" spans="1:12" ht="12.75">
      <c r="A41" s="321" t="s">
        <v>1</v>
      </c>
      <c r="B41" s="321"/>
      <c r="C41" s="321"/>
      <c r="D41" s="321"/>
      <c r="E41"/>
      <c r="F41"/>
      <c r="G41"/>
      <c r="H41"/>
      <c r="I41"/>
      <c r="J41"/>
      <c r="K41"/>
      <c r="L41"/>
    </row>
    <row r="42" spans="1:12" ht="12.75">
      <c r="A42" s="322" t="s">
        <v>102</v>
      </c>
      <c r="B42" s="322"/>
      <c r="C42" s="322"/>
      <c r="D42" s="322"/>
      <c r="E42"/>
      <c r="F42"/>
      <c r="G42"/>
      <c r="H42"/>
      <c r="I42"/>
      <c r="J42"/>
      <c r="K42"/>
      <c r="L42"/>
    </row>
    <row r="43" spans="1:12" ht="12.75">
      <c r="A43" s="64" t="s">
        <v>7</v>
      </c>
      <c r="B43" s="102"/>
      <c r="C43" s="102"/>
      <c r="D43" s="66" t="s">
        <v>1</v>
      </c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92"/>
      <c r="B44" s="93" t="s">
        <v>76</v>
      </c>
      <c r="C44" s="93"/>
      <c r="D44" s="48" t="s">
        <v>87</v>
      </c>
      <c r="E44" s="94"/>
      <c r="F44" s="94">
        <v>872013</v>
      </c>
      <c r="G44" s="94"/>
      <c r="H44" s="76">
        <f>SUM(E44:G44)</f>
        <v>872013</v>
      </c>
      <c r="I44" s="94">
        <v>1500</v>
      </c>
      <c r="J44" s="94">
        <v>946632</v>
      </c>
      <c r="K44" s="94"/>
      <c r="L44" s="76">
        <f>SUM(I44:K44)</f>
        <v>948132</v>
      </c>
    </row>
    <row r="45" spans="1:12" ht="12.75">
      <c r="A45" s="92"/>
      <c r="B45" s="93" t="s">
        <v>77</v>
      </c>
      <c r="C45" s="93"/>
      <c r="D45" s="48" t="s">
        <v>21</v>
      </c>
      <c r="E45" s="94"/>
      <c r="F45" s="94">
        <v>256916</v>
      </c>
      <c r="G45" s="94"/>
      <c r="H45" s="76">
        <f>SUM(E45:G45)</f>
        <v>256916</v>
      </c>
      <c r="I45" s="94"/>
      <c r="J45" s="94">
        <v>264039</v>
      </c>
      <c r="K45" s="94"/>
      <c r="L45" s="76">
        <f>SUM(I45:K45)</f>
        <v>264039</v>
      </c>
    </row>
    <row r="46" spans="1:12" ht="12.75">
      <c r="A46" s="92"/>
      <c r="B46" s="93" t="s">
        <v>78</v>
      </c>
      <c r="C46" s="93"/>
      <c r="D46" s="48" t="s">
        <v>88</v>
      </c>
      <c r="E46" s="94"/>
      <c r="F46" s="94">
        <v>729</v>
      </c>
      <c r="G46" s="94"/>
      <c r="H46" s="76">
        <f>SUM(E46:G46)</f>
        <v>729</v>
      </c>
      <c r="I46" s="94"/>
      <c r="J46" s="94"/>
      <c r="K46" s="94"/>
      <c r="L46" s="76">
        <f>SUM(I46:K46)</f>
        <v>0</v>
      </c>
    </row>
    <row r="47" spans="1:12" s="3" customFormat="1" ht="12.75">
      <c r="A47" s="103"/>
      <c r="B47" s="103"/>
      <c r="C47" s="103"/>
      <c r="D47" s="103" t="s">
        <v>2</v>
      </c>
      <c r="E47" s="104">
        <f aca="true" t="shared" si="5" ref="E47:L47">SUM(E44:E46)</f>
        <v>0</v>
      </c>
      <c r="F47" s="104">
        <f t="shared" si="5"/>
        <v>1129658</v>
      </c>
      <c r="G47" s="104">
        <f t="shared" si="5"/>
        <v>0</v>
      </c>
      <c r="H47" s="104">
        <f t="shared" si="5"/>
        <v>1129658</v>
      </c>
      <c r="I47" s="104">
        <f t="shared" si="5"/>
        <v>1500</v>
      </c>
      <c r="J47" s="104">
        <f t="shared" si="5"/>
        <v>1210671</v>
      </c>
      <c r="K47" s="104">
        <f t="shared" si="5"/>
        <v>0</v>
      </c>
      <c r="L47" s="104">
        <f t="shared" si="5"/>
        <v>1212171</v>
      </c>
    </row>
    <row r="49" spans="1:12" ht="12.75">
      <c r="A49" s="322" t="s">
        <v>110</v>
      </c>
      <c r="B49" s="322"/>
      <c r="C49" s="322"/>
      <c r="D49" s="322"/>
      <c r="E49"/>
      <c r="F49"/>
      <c r="G49"/>
      <c r="H49"/>
      <c r="I49"/>
      <c r="J49"/>
      <c r="K49"/>
      <c r="L49"/>
    </row>
    <row r="50" spans="1:12" ht="12.75">
      <c r="A50" s="64" t="s">
        <v>7</v>
      </c>
      <c r="B50" s="102"/>
      <c r="C50" s="102"/>
      <c r="D50" s="66" t="s">
        <v>1</v>
      </c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92"/>
      <c r="B51" s="93" t="s">
        <v>76</v>
      </c>
      <c r="C51" s="93"/>
      <c r="D51" s="48" t="s">
        <v>87</v>
      </c>
      <c r="E51" s="94"/>
      <c r="F51" s="94"/>
      <c r="G51" s="94"/>
      <c r="H51" s="76">
        <f>SUM(E51:G51)</f>
        <v>0</v>
      </c>
      <c r="I51" s="94"/>
      <c r="J51" s="94">
        <v>1000</v>
      </c>
      <c r="K51" s="94"/>
      <c r="L51" s="76">
        <f>SUM(I51:K51)</f>
        <v>1000</v>
      </c>
    </row>
    <row r="52" spans="1:12" ht="12.75">
      <c r="A52" s="103"/>
      <c r="B52" s="103"/>
      <c r="C52" s="103"/>
      <c r="D52" s="103" t="s">
        <v>2</v>
      </c>
      <c r="E52" s="104">
        <f aca="true" t="shared" si="6" ref="E52:L52">SUM(E51:E51)</f>
        <v>0</v>
      </c>
      <c r="F52" s="104">
        <f t="shared" si="6"/>
        <v>0</v>
      </c>
      <c r="G52" s="104">
        <f t="shared" si="6"/>
        <v>0</v>
      </c>
      <c r="H52" s="104">
        <f t="shared" si="6"/>
        <v>0</v>
      </c>
      <c r="I52" s="104">
        <f t="shared" si="6"/>
        <v>0</v>
      </c>
      <c r="J52" s="104">
        <f t="shared" si="6"/>
        <v>1000</v>
      </c>
      <c r="K52" s="104">
        <f t="shared" si="6"/>
        <v>0</v>
      </c>
      <c r="L52" s="104">
        <f t="shared" si="6"/>
        <v>1000</v>
      </c>
    </row>
    <row r="53" spans="1:12" ht="12.75">
      <c r="A53" s="105"/>
      <c r="B53" s="105"/>
      <c r="C53" s="105"/>
      <c r="D53" s="105"/>
      <c r="E53" s="106"/>
      <c r="F53" s="106"/>
      <c r="G53" s="106"/>
      <c r="H53" s="106"/>
      <c r="I53" s="106"/>
      <c r="J53" s="106"/>
      <c r="K53" s="106"/>
      <c r="L53" s="106"/>
    </row>
    <row r="55" spans="1:12" ht="12.75">
      <c r="A55" s="322" t="s">
        <v>111</v>
      </c>
      <c r="B55" s="322"/>
      <c r="C55" s="322"/>
      <c r="D55" s="322"/>
      <c r="E55"/>
      <c r="F55"/>
      <c r="G55"/>
      <c r="H55"/>
      <c r="I55"/>
      <c r="J55"/>
      <c r="K55"/>
      <c r="L55"/>
    </row>
    <row r="56" spans="1:12" ht="12.75">
      <c r="A56" s="64" t="s">
        <v>7</v>
      </c>
      <c r="B56" s="102"/>
      <c r="C56" s="102"/>
      <c r="D56" s="66" t="s">
        <v>1</v>
      </c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92"/>
      <c r="B57" s="93" t="s">
        <v>76</v>
      </c>
      <c r="C57" s="93"/>
      <c r="D57" s="48" t="s">
        <v>87</v>
      </c>
      <c r="E57" s="94">
        <v>253</v>
      </c>
      <c r="F57" s="94">
        <v>770</v>
      </c>
      <c r="G57" s="94"/>
      <c r="H57" s="76">
        <f>SUM(E57:G57)</f>
        <v>1023</v>
      </c>
      <c r="I57" s="94">
        <v>395</v>
      </c>
      <c r="J57" s="94"/>
      <c r="K57" s="94"/>
      <c r="L57" s="76">
        <f>SUM(I57:K57)</f>
        <v>395</v>
      </c>
    </row>
    <row r="58" spans="1:12" ht="12.75">
      <c r="A58" s="103"/>
      <c r="B58" s="103"/>
      <c r="C58" s="103"/>
      <c r="D58" s="103" t="s">
        <v>2</v>
      </c>
      <c r="E58" s="104">
        <f aca="true" t="shared" si="7" ref="E58:L58">SUM(E57:E57)</f>
        <v>253</v>
      </c>
      <c r="F58" s="104">
        <f t="shared" si="7"/>
        <v>770</v>
      </c>
      <c r="G58" s="104">
        <f t="shared" si="7"/>
        <v>0</v>
      </c>
      <c r="H58" s="104">
        <f t="shared" si="7"/>
        <v>1023</v>
      </c>
      <c r="I58" s="104">
        <f t="shared" si="7"/>
        <v>395</v>
      </c>
      <c r="J58" s="104">
        <f t="shared" si="7"/>
        <v>0</v>
      </c>
      <c r="K58" s="104">
        <f t="shared" si="7"/>
        <v>0</v>
      </c>
      <c r="L58" s="104">
        <f t="shared" si="7"/>
        <v>395</v>
      </c>
    </row>
    <row r="60" spans="1:12" ht="12.75">
      <c r="A60" s="96"/>
      <c r="B60" s="97" t="s">
        <v>76</v>
      </c>
      <c r="C60" s="96"/>
      <c r="D60" s="96" t="s">
        <v>87</v>
      </c>
      <c r="E60" s="98">
        <f aca="true" t="shared" si="8" ref="E60:L60">E44+E51+E57</f>
        <v>253</v>
      </c>
      <c r="F60" s="98">
        <f t="shared" si="8"/>
        <v>872783</v>
      </c>
      <c r="G60" s="98">
        <f t="shared" si="8"/>
        <v>0</v>
      </c>
      <c r="H60" s="98">
        <f t="shared" si="8"/>
        <v>873036</v>
      </c>
      <c r="I60" s="98">
        <f t="shared" si="8"/>
        <v>1895</v>
      </c>
      <c r="J60" s="98">
        <f t="shared" si="8"/>
        <v>947632</v>
      </c>
      <c r="K60" s="98">
        <f t="shared" si="8"/>
        <v>0</v>
      </c>
      <c r="L60" s="98">
        <f t="shared" si="8"/>
        <v>949527</v>
      </c>
    </row>
    <row r="61" spans="1:12" ht="12.75">
      <c r="A61" s="96"/>
      <c r="B61" s="97" t="s">
        <v>77</v>
      </c>
      <c r="C61" s="96"/>
      <c r="D61" s="96" t="s">
        <v>21</v>
      </c>
      <c r="E61" s="98">
        <f>E45</f>
        <v>0</v>
      </c>
      <c r="F61" s="98">
        <f>F45</f>
        <v>256916</v>
      </c>
      <c r="G61" s="98">
        <f>G45</f>
        <v>0</v>
      </c>
      <c r="H61" s="98">
        <f>SUM(E61:G61)</f>
        <v>256916</v>
      </c>
      <c r="I61" s="98">
        <f>I45</f>
        <v>0</v>
      </c>
      <c r="J61" s="98">
        <f>J45</f>
        <v>264039</v>
      </c>
      <c r="K61" s="98">
        <f>K45</f>
        <v>0</v>
      </c>
      <c r="L61" s="98">
        <f>SUM(I61:K61)</f>
        <v>264039</v>
      </c>
    </row>
    <row r="62" spans="1:12" ht="12.75">
      <c r="A62" s="96"/>
      <c r="B62" s="97" t="s">
        <v>78</v>
      </c>
      <c r="C62" s="96"/>
      <c r="D62" s="107" t="s">
        <v>88</v>
      </c>
      <c r="E62" s="98">
        <f>E46</f>
        <v>0</v>
      </c>
      <c r="F62" s="98">
        <f>F46</f>
        <v>729</v>
      </c>
      <c r="G62" s="98"/>
      <c r="H62" s="98">
        <f>SUM(E62:G62)</f>
        <v>729</v>
      </c>
      <c r="I62" s="98">
        <f>I46</f>
        <v>0</v>
      </c>
      <c r="J62" s="98">
        <f>J46</f>
        <v>0</v>
      </c>
      <c r="K62" s="98"/>
      <c r="L62" s="98">
        <f>SUM(I62:K62)</f>
        <v>0</v>
      </c>
    </row>
    <row r="63" spans="1:12" ht="12.75">
      <c r="A63" s="100"/>
      <c r="B63" s="100"/>
      <c r="C63" s="100"/>
      <c r="D63" s="162" t="s">
        <v>115</v>
      </c>
      <c r="E63" s="101">
        <f aca="true" t="shared" si="9" ref="E63:K63">SUM(E60:E62)</f>
        <v>253</v>
      </c>
      <c r="F63" s="101">
        <f t="shared" si="9"/>
        <v>1130428</v>
      </c>
      <c r="G63" s="101">
        <f t="shared" si="9"/>
        <v>0</v>
      </c>
      <c r="H63" s="101">
        <f t="shared" si="9"/>
        <v>1130681</v>
      </c>
      <c r="I63" s="101">
        <f t="shared" si="9"/>
        <v>1895</v>
      </c>
      <c r="J63" s="101">
        <f t="shared" si="9"/>
        <v>1211671</v>
      </c>
      <c r="K63" s="101">
        <f t="shared" si="9"/>
        <v>0</v>
      </c>
      <c r="L63" s="101">
        <f>SUM(L60:L62)</f>
        <v>1213566</v>
      </c>
    </row>
    <row r="64" spans="1:12" s="112" customFormat="1" ht="12.75">
      <c r="A64" s="109"/>
      <c r="B64" s="109"/>
      <c r="C64" s="109"/>
      <c r="D64" s="110"/>
      <c r="E64" s="111"/>
      <c r="F64" s="111"/>
      <c r="G64" s="111"/>
      <c r="H64" s="111"/>
      <c r="I64" s="111"/>
      <c r="J64" s="111"/>
      <c r="K64" s="111"/>
      <c r="L64" s="111"/>
    </row>
    <row r="65" spans="1:4" s="112" customFormat="1" ht="12.75">
      <c r="A65" s="321" t="s">
        <v>117</v>
      </c>
      <c r="B65" s="321"/>
      <c r="C65" s="321"/>
      <c r="D65" s="321"/>
    </row>
    <row r="66" spans="1:4" s="112" customFormat="1" ht="12.75">
      <c r="A66" s="322" t="s">
        <v>102</v>
      </c>
      <c r="B66" s="322"/>
      <c r="C66" s="322"/>
      <c r="D66" s="322"/>
    </row>
    <row r="67" spans="1:12" s="112" customFormat="1" ht="12.75">
      <c r="A67" s="64" t="s">
        <v>8</v>
      </c>
      <c r="B67" s="102"/>
      <c r="C67" s="102"/>
      <c r="D67" s="66" t="s">
        <v>117</v>
      </c>
      <c r="E67" s="67"/>
      <c r="F67" s="67"/>
      <c r="G67" s="67"/>
      <c r="H67" s="67"/>
      <c r="I67" s="67"/>
      <c r="J67" s="67"/>
      <c r="K67" s="67"/>
      <c r="L67" s="67"/>
    </row>
    <row r="68" spans="1:12" s="112" customFormat="1" ht="12.75">
      <c r="A68" s="113"/>
      <c r="B68" s="113" t="s">
        <v>118</v>
      </c>
      <c r="C68" s="113"/>
      <c r="D68" s="114" t="s">
        <v>174</v>
      </c>
      <c r="E68" s="115">
        <v>11247</v>
      </c>
      <c r="F68" s="115"/>
      <c r="G68" s="115"/>
      <c r="H68" s="115">
        <f>SUM(E68:G68)</f>
        <v>11247</v>
      </c>
      <c r="I68" s="115">
        <v>12054</v>
      </c>
      <c r="J68" s="115"/>
      <c r="K68" s="115"/>
      <c r="L68" s="115">
        <f>SUM(I68:K68)</f>
        <v>12054</v>
      </c>
    </row>
    <row r="69" spans="1:12" s="112" customFormat="1" ht="12.75">
      <c r="A69" s="113"/>
      <c r="B69" s="113"/>
      <c r="C69" s="113"/>
      <c r="D69" s="114" t="s">
        <v>189</v>
      </c>
      <c r="E69" s="115"/>
      <c r="F69" s="115">
        <v>12000</v>
      </c>
      <c r="G69" s="115"/>
      <c r="H69" s="115">
        <f>SUM(E69:G69)</f>
        <v>12000</v>
      </c>
      <c r="I69" s="115"/>
      <c r="J69" s="115">
        <v>12000</v>
      </c>
      <c r="K69" s="115"/>
      <c r="L69" s="115">
        <f>SUM(I69:K69)</f>
        <v>12000</v>
      </c>
    </row>
    <row r="70" spans="1:12" s="112" customFormat="1" ht="25.5">
      <c r="A70" s="113"/>
      <c r="B70" s="113"/>
      <c r="C70" s="113"/>
      <c r="D70" s="230" t="s">
        <v>480</v>
      </c>
      <c r="E70" s="115"/>
      <c r="F70" s="115"/>
      <c r="G70" s="115"/>
      <c r="H70" s="115"/>
      <c r="I70" s="115"/>
      <c r="J70" s="115"/>
      <c r="K70" s="115"/>
      <c r="L70" s="115">
        <f>SUM(I70:K70)</f>
        <v>0</v>
      </c>
    </row>
    <row r="71" spans="1:12" s="112" customFormat="1" ht="12.75">
      <c r="A71" s="100"/>
      <c r="B71" s="100" t="s">
        <v>118</v>
      </c>
      <c r="C71" s="100"/>
      <c r="D71" s="124" t="s">
        <v>117</v>
      </c>
      <c r="E71" s="101">
        <f>SUM(E68)</f>
        <v>11247</v>
      </c>
      <c r="F71" s="101">
        <f>SUM(F68:F69)</f>
        <v>12000</v>
      </c>
      <c r="G71" s="101"/>
      <c r="H71" s="101">
        <f>SUM(E71:G71)</f>
        <v>23247</v>
      </c>
      <c r="I71" s="101">
        <f>SUM(I68:I69)</f>
        <v>12054</v>
      </c>
      <c r="J71" s="101">
        <f>SUM(J68:J70)</f>
        <v>12000</v>
      </c>
      <c r="K71" s="101">
        <f>SUM(K68:K69)</f>
        <v>0</v>
      </c>
      <c r="L71" s="101">
        <f>SUM(I71:K71)</f>
        <v>24054</v>
      </c>
    </row>
    <row r="72" spans="1:12" s="112" customFormat="1" ht="12.75">
      <c r="A72" s="109"/>
      <c r="B72" s="109"/>
      <c r="C72" s="109"/>
      <c r="D72" s="110"/>
      <c r="E72" s="111"/>
      <c r="F72" s="111"/>
      <c r="G72" s="111"/>
      <c r="H72" s="111"/>
      <c r="I72" s="111"/>
      <c r="J72" s="111"/>
      <c r="K72" s="111"/>
      <c r="L72" s="111"/>
    </row>
    <row r="73" spans="1:12" ht="25.5" customHeight="1">
      <c r="A73" s="318" t="s">
        <v>116</v>
      </c>
      <c r="B73" s="319"/>
      <c r="C73" s="319"/>
      <c r="D73" s="320"/>
      <c r="E73" s="101">
        <f aca="true" t="shared" si="10" ref="E73:L73">E39+E63+E71</f>
        <v>490468</v>
      </c>
      <c r="F73" s="101">
        <f>F39+F63+F71</f>
        <v>1590096</v>
      </c>
      <c r="G73" s="101">
        <f t="shared" si="10"/>
        <v>13980</v>
      </c>
      <c r="H73" s="101">
        <f>H39+H63+H71</f>
        <v>2094544</v>
      </c>
      <c r="I73" s="101">
        <f>I39+I63+I71</f>
        <v>445949</v>
      </c>
      <c r="J73" s="101">
        <f t="shared" si="10"/>
        <v>1646885</v>
      </c>
      <c r="K73" s="101">
        <f t="shared" si="10"/>
        <v>13980</v>
      </c>
      <c r="L73" s="101">
        <f t="shared" si="10"/>
        <v>2106814</v>
      </c>
    </row>
    <row r="75" spans="8:12" ht="12.75">
      <c r="H75" s="108"/>
      <c r="L75" s="108"/>
    </row>
    <row r="78" spans="5:12" ht="12.75">
      <c r="E78"/>
      <c r="F78"/>
      <c r="G78"/>
      <c r="H78"/>
      <c r="I78"/>
      <c r="J78"/>
      <c r="K78"/>
      <c r="L78"/>
    </row>
    <row r="79" spans="5:12" ht="12.75">
      <c r="E79"/>
      <c r="F79"/>
      <c r="G79"/>
      <c r="H79"/>
      <c r="I79"/>
      <c r="J79"/>
      <c r="K79"/>
      <c r="L79"/>
    </row>
    <row r="80" spans="5:12" ht="12.75">
      <c r="E80"/>
      <c r="F80"/>
      <c r="G80"/>
      <c r="H80"/>
      <c r="I80"/>
      <c r="J80"/>
      <c r="K80"/>
      <c r="L80"/>
    </row>
    <row r="81" spans="5:12" ht="12.75">
      <c r="E81"/>
      <c r="F81"/>
      <c r="G81"/>
      <c r="H81"/>
      <c r="I81"/>
      <c r="J81"/>
      <c r="K81"/>
      <c r="L81"/>
    </row>
    <row r="82" spans="5:12" ht="12.75">
      <c r="E82"/>
      <c r="F82"/>
      <c r="G82"/>
      <c r="H82"/>
      <c r="I82"/>
      <c r="J82"/>
      <c r="K82"/>
      <c r="L82"/>
    </row>
    <row r="83" spans="5:12" ht="12.75">
      <c r="E83"/>
      <c r="F83"/>
      <c r="G83"/>
      <c r="H83"/>
      <c r="I83"/>
      <c r="J83"/>
      <c r="K83"/>
      <c r="L83"/>
    </row>
  </sheetData>
  <sheetProtection/>
  <mergeCells count="12">
    <mergeCell ref="A1:L1"/>
    <mergeCell ref="A2:L2"/>
    <mergeCell ref="A3:D3"/>
    <mergeCell ref="A41:D41"/>
    <mergeCell ref="A4:D4"/>
    <mergeCell ref="A26:D26"/>
    <mergeCell ref="A73:D73"/>
    <mergeCell ref="A65:D65"/>
    <mergeCell ref="A66:D66"/>
    <mergeCell ref="A42:D42"/>
    <mergeCell ref="A49:D49"/>
    <mergeCell ref="A55:D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&amp;L2/a melléklet a 2/2020. (II.21.)  önk.rendelethez, ezer Ft
</oddHeader>
  </headerFooter>
  <rowBreaks count="1" manualBreakCount="1">
    <brk id="2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</cols>
  <sheetData>
    <row r="1" spans="1:6" ht="15.75">
      <c r="A1" s="325" t="s">
        <v>439</v>
      </c>
      <c r="B1" s="325"/>
      <c r="C1" s="325"/>
      <c r="D1" s="325"/>
      <c r="E1" s="325"/>
      <c r="F1" s="325"/>
    </row>
    <row r="2" spans="1:6" ht="15.75">
      <c r="A2" s="326" t="s">
        <v>274</v>
      </c>
      <c r="B2" s="326"/>
      <c r="C2" s="326"/>
      <c r="D2" s="326"/>
      <c r="E2" s="326"/>
      <c r="F2" s="326"/>
    </row>
    <row r="3" spans="1:6" ht="22.5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275</v>
      </c>
      <c r="F3" s="55" t="s">
        <v>437</v>
      </c>
    </row>
    <row r="4" spans="1:6" ht="12.75">
      <c r="A4" s="46" t="s">
        <v>6</v>
      </c>
      <c r="B4" s="46" t="s">
        <v>75</v>
      </c>
      <c r="C4" s="6"/>
      <c r="D4" s="166" t="s">
        <v>80</v>
      </c>
      <c r="E4" s="2"/>
      <c r="F4" s="2"/>
    </row>
    <row r="5" spans="1:6" ht="12.75">
      <c r="A5" s="46"/>
      <c r="B5" s="167"/>
      <c r="C5" s="168" t="s">
        <v>181</v>
      </c>
      <c r="D5" s="169" t="s">
        <v>267</v>
      </c>
      <c r="E5" s="170">
        <v>0</v>
      </c>
      <c r="F5" s="170"/>
    </row>
    <row r="6" spans="1:6" ht="12.75">
      <c r="A6" s="46"/>
      <c r="B6" s="167"/>
      <c r="C6" s="171"/>
      <c r="D6" s="169" t="s">
        <v>484</v>
      </c>
      <c r="E6" s="35">
        <f>SUM(E5)</f>
        <v>0</v>
      </c>
      <c r="F6" s="35">
        <f>SUM(F5)</f>
        <v>0</v>
      </c>
    </row>
    <row r="7" spans="1:6" ht="12.75">
      <c r="A7" s="1"/>
      <c r="B7" s="172"/>
      <c r="C7" s="49" t="s">
        <v>82</v>
      </c>
      <c r="D7" s="173" t="s">
        <v>276</v>
      </c>
      <c r="E7" s="170"/>
      <c r="F7" s="170"/>
    </row>
    <row r="8" spans="1:6" ht="12.75">
      <c r="A8" s="172"/>
      <c r="B8" s="172"/>
      <c r="C8" s="54"/>
      <c r="D8" s="166" t="s">
        <v>262</v>
      </c>
      <c r="E8" s="170">
        <v>300</v>
      </c>
      <c r="F8" s="170">
        <v>300</v>
      </c>
    </row>
    <row r="9" spans="1:6" ht="12.75">
      <c r="A9" s="1"/>
      <c r="B9" s="1"/>
      <c r="C9" s="6"/>
      <c r="D9" s="174" t="s">
        <v>277</v>
      </c>
      <c r="E9" s="2">
        <v>29130</v>
      </c>
      <c r="F9" s="2">
        <v>27447</v>
      </c>
    </row>
    <row r="10" spans="1:6" ht="12.75">
      <c r="A10" s="1"/>
      <c r="B10" s="1"/>
      <c r="C10" s="6"/>
      <c r="D10" s="166" t="s">
        <v>268</v>
      </c>
      <c r="E10" s="2">
        <v>133941</v>
      </c>
      <c r="F10" s="2">
        <v>136654</v>
      </c>
    </row>
    <row r="11" spans="1:6" ht="12.75">
      <c r="A11" s="1"/>
      <c r="B11" s="1"/>
      <c r="C11" s="6"/>
      <c r="D11" s="175" t="s">
        <v>271</v>
      </c>
      <c r="E11" s="2">
        <v>700</v>
      </c>
      <c r="F11" s="2">
        <v>700</v>
      </c>
    </row>
    <row r="12" spans="1:6" ht="12.75">
      <c r="A12" s="1"/>
      <c r="B12" s="1"/>
      <c r="C12" s="6"/>
      <c r="D12" s="176" t="s">
        <v>2</v>
      </c>
      <c r="E12" s="177">
        <f>SUM(E8:E11)</f>
        <v>164071</v>
      </c>
      <c r="F12" s="177">
        <f>SUM(F8:F11)</f>
        <v>165101</v>
      </c>
    </row>
    <row r="13" spans="1:6" ht="12.75">
      <c r="A13" s="1"/>
      <c r="B13" s="1"/>
      <c r="C13" s="6"/>
      <c r="D13" s="56"/>
      <c r="E13" s="35"/>
      <c r="F13" s="35"/>
    </row>
    <row r="14" spans="1:6" ht="12.75">
      <c r="A14" s="1"/>
      <c r="B14" s="1"/>
      <c r="C14" s="49" t="s">
        <v>84</v>
      </c>
      <c r="D14" s="178" t="s">
        <v>278</v>
      </c>
      <c r="E14" s="2"/>
      <c r="F14" s="2"/>
    </row>
    <row r="15" spans="1:6" ht="12.75">
      <c r="A15" s="172"/>
      <c r="B15" s="172"/>
      <c r="C15" s="54"/>
      <c r="D15" s="175" t="s">
        <v>279</v>
      </c>
      <c r="E15" s="170">
        <v>3000</v>
      </c>
      <c r="F15" s="170">
        <v>3000</v>
      </c>
    </row>
    <row r="16" spans="1:6" ht="12.75">
      <c r="A16" s="172"/>
      <c r="B16" s="172"/>
      <c r="C16" s="54"/>
      <c r="D16" s="179" t="s">
        <v>280</v>
      </c>
      <c r="E16" s="170">
        <v>71339</v>
      </c>
      <c r="F16" s="170">
        <v>119640</v>
      </c>
    </row>
    <row r="17" spans="1:6" ht="25.5">
      <c r="A17" s="172"/>
      <c r="B17" s="172"/>
      <c r="C17" s="54"/>
      <c r="D17" s="175" t="s">
        <v>281</v>
      </c>
      <c r="E17" s="170">
        <v>274</v>
      </c>
      <c r="F17" s="170">
        <v>274</v>
      </c>
    </row>
    <row r="18" spans="1:6" ht="12.75">
      <c r="A18" s="172"/>
      <c r="B18" s="172"/>
      <c r="C18" s="54"/>
      <c r="D18" s="175" t="s">
        <v>263</v>
      </c>
      <c r="E18" s="170">
        <v>1300</v>
      </c>
      <c r="F18" s="170">
        <v>1300</v>
      </c>
    </row>
    <row r="19" spans="1:6" ht="12.75">
      <c r="A19" s="172"/>
      <c r="B19" s="172"/>
      <c r="C19" s="54"/>
      <c r="D19" s="180" t="s">
        <v>2</v>
      </c>
      <c r="E19" s="35">
        <f>SUM(E15:E18)</f>
        <v>75913</v>
      </c>
      <c r="F19" s="35">
        <f>SUM(F15:F18)</f>
        <v>124214</v>
      </c>
    </row>
    <row r="20" spans="1:6" ht="12.75">
      <c r="A20" s="172"/>
      <c r="B20" s="172"/>
      <c r="C20" s="49" t="s">
        <v>269</v>
      </c>
      <c r="D20" s="178" t="s">
        <v>278</v>
      </c>
      <c r="E20" s="35"/>
      <c r="F20" s="35"/>
    </row>
    <row r="21" spans="1:6" ht="12.75">
      <c r="A21" s="172"/>
      <c r="B21" s="172"/>
      <c r="C21" s="54"/>
      <c r="D21" s="175" t="s">
        <v>282</v>
      </c>
      <c r="E21" s="170">
        <v>2000</v>
      </c>
      <c r="F21" s="170">
        <v>2000</v>
      </c>
    </row>
    <row r="22" spans="1:6" ht="12.75">
      <c r="A22" s="172"/>
      <c r="B22" s="172"/>
      <c r="C22" s="54"/>
      <c r="D22" s="175" t="s">
        <v>283</v>
      </c>
      <c r="E22" s="170">
        <v>3000</v>
      </c>
      <c r="F22" s="170">
        <v>3000</v>
      </c>
    </row>
    <row r="23" spans="1:6" ht="12.75">
      <c r="A23" s="172"/>
      <c r="B23" s="172"/>
      <c r="C23" s="54"/>
      <c r="D23" s="175" t="s">
        <v>284</v>
      </c>
      <c r="E23" s="170">
        <v>500</v>
      </c>
      <c r="F23" s="170">
        <v>500</v>
      </c>
    </row>
    <row r="24" spans="1:6" ht="12.75">
      <c r="A24" s="172"/>
      <c r="B24" s="172"/>
      <c r="C24" s="54"/>
      <c r="D24" s="175" t="s">
        <v>270</v>
      </c>
      <c r="E24" s="170">
        <v>140</v>
      </c>
      <c r="F24" s="170">
        <v>140</v>
      </c>
    </row>
    <row r="25" spans="1:6" ht="12.75">
      <c r="A25" s="172"/>
      <c r="B25" s="172"/>
      <c r="C25" s="54"/>
      <c r="D25" s="175" t="s">
        <v>271</v>
      </c>
      <c r="E25" s="170">
        <v>0</v>
      </c>
      <c r="F25" s="170"/>
    </row>
    <row r="26" spans="1:6" ht="12.75">
      <c r="A26" s="172"/>
      <c r="B26" s="172"/>
      <c r="C26" s="54"/>
      <c r="D26" s="180" t="s">
        <v>2</v>
      </c>
      <c r="E26" s="35">
        <f>SUM(E21:E25)</f>
        <v>5640</v>
      </c>
      <c r="F26" s="35">
        <f>SUM(F21:F25)</f>
        <v>5640</v>
      </c>
    </row>
    <row r="27" spans="1:6" ht="12.75">
      <c r="A27" s="172"/>
      <c r="B27" s="172"/>
      <c r="C27" s="54"/>
      <c r="D27" s="181" t="s">
        <v>285</v>
      </c>
      <c r="E27" s="177">
        <f>E19+E26</f>
        <v>81553</v>
      </c>
      <c r="F27" s="177">
        <f>F19+F26</f>
        <v>129854</v>
      </c>
    </row>
    <row r="28" spans="1:6" ht="12.75">
      <c r="A28" s="172"/>
      <c r="B28" s="172"/>
      <c r="C28" s="49" t="s">
        <v>85</v>
      </c>
      <c r="D28" s="181" t="s">
        <v>164</v>
      </c>
      <c r="E28" s="177">
        <v>151313</v>
      </c>
      <c r="F28" s="177">
        <v>37865</v>
      </c>
    </row>
    <row r="29" spans="1:6" ht="12.75">
      <c r="A29" s="59"/>
      <c r="B29" s="59"/>
      <c r="C29" s="182"/>
      <c r="D29" s="181" t="s">
        <v>253</v>
      </c>
      <c r="E29" s="118">
        <f>E6+E12+E19+E26+E28</f>
        <v>396937</v>
      </c>
      <c r="F29" s="118">
        <f>F6+F12+F19+F26+F28</f>
        <v>332820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  <headerFooter>
    <oddHeader>&amp;L3 melléklet az  2/2020. (II.21.)  önk.rendelethez,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view="pageLayout" workbookViewId="0" topLeftCell="A1">
      <selection activeCell="B14" sqref="B14"/>
    </sheetView>
  </sheetViews>
  <sheetFormatPr defaultColWidth="9.140625" defaultRowHeight="12.75"/>
  <cols>
    <col min="4" max="4" width="33.140625" style="0" customWidth="1"/>
    <col min="6" max="6" width="9.140625" style="0" customWidth="1"/>
  </cols>
  <sheetData>
    <row r="1" spans="1:6" ht="15.75">
      <c r="A1" s="327" t="s">
        <v>439</v>
      </c>
      <c r="B1" s="327"/>
      <c r="C1" s="327"/>
      <c r="D1" s="327"/>
      <c r="E1" s="327"/>
      <c r="F1" s="327"/>
    </row>
    <row r="2" spans="1:6" ht="15.75">
      <c r="A2" s="327" t="s">
        <v>106</v>
      </c>
      <c r="B2" s="327"/>
      <c r="C2" s="327"/>
      <c r="D2" s="327"/>
      <c r="E2" s="327"/>
      <c r="F2" s="327"/>
    </row>
    <row r="3" spans="1:6" ht="22.5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275</v>
      </c>
      <c r="F3" s="55" t="s">
        <v>437</v>
      </c>
    </row>
    <row r="4" spans="1:6" ht="12.75">
      <c r="A4" s="95" t="s">
        <v>7</v>
      </c>
      <c r="B4" s="95" t="s">
        <v>78</v>
      </c>
      <c r="C4" s="183"/>
      <c r="D4" s="27" t="s">
        <v>107</v>
      </c>
      <c r="E4" s="91"/>
      <c r="F4" s="91"/>
    </row>
    <row r="5" spans="1:6" ht="12.75">
      <c r="A5" s="184"/>
      <c r="B5" s="184"/>
      <c r="C5" s="185" t="s">
        <v>108</v>
      </c>
      <c r="D5" s="20" t="s">
        <v>88</v>
      </c>
      <c r="E5" s="91">
        <f>E6</f>
        <v>729</v>
      </c>
      <c r="F5" s="91">
        <f>F6</f>
        <v>0</v>
      </c>
    </row>
    <row r="6" spans="1:6" ht="12.75">
      <c r="A6" s="184"/>
      <c r="B6" s="184"/>
      <c r="C6" s="185"/>
      <c r="D6" s="20" t="s">
        <v>286</v>
      </c>
      <c r="E6" s="186">
        <v>729</v>
      </c>
      <c r="F6" s="186"/>
    </row>
    <row r="7" spans="1:6" ht="12.75">
      <c r="A7" s="187"/>
      <c r="B7" s="187"/>
      <c r="C7" s="188"/>
      <c r="D7" s="189" t="s">
        <v>2</v>
      </c>
      <c r="E7" s="190">
        <f>SUM(E6)</f>
        <v>729</v>
      </c>
      <c r="F7" s="190">
        <f>SUM(F6)</f>
        <v>0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  <headerFooter>
    <oddHeader>&amp;L4. melléklet a 2/2020. (II.21.)  önk. rendelethez,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14.57421875" style="36" customWidth="1"/>
    <col min="2" max="2" width="50.8515625" style="36" customWidth="1"/>
    <col min="3" max="4" width="9.140625" style="36" customWidth="1"/>
  </cols>
  <sheetData>
    <row r="1" spans="1:4" ht="15.75">
      <c r="A1" s="330" t="s">
        <v>439</v>
      </c>
      <c r="B1" s="330"/>
      <c r="C1" s="330"/>
      <c r="D1" s="330"/>
    </row>
    <row r="2" spans="1:4" ht="15.75">
      <c r="A2" s="317" t="s">
        <v>287</v>
      </c>
      <c r="B2" s="317"/>
      <c r="C2" s="317"/>
      <c r="D2" s="317"/>
    </row>
    <row r="3" spans="1:4" s="7" customFormat="1" ht="38.25">
      <c r="A3" s="24"/>
      <c r="B3" s="191" t="s">
        <v>91</v>
      </c>
      <c r="C3" s="192" t="s">
        <v>275</v>
      </c>
      <c r="D3" s="192" t="s">
        <v>437</v>
      </c>
    </row>
    <row r="4" spans="1:4" ht="12.75">
      <c r="A4" s="328" t="s">
        <v>21</v>
      </c>
      <c r="B4" s="329"/>
      <c r="C4" s="193"/>
      <c r="D4" s="193"/>
    </row>
    <row r="5" spans="1:4" ht="12.75">
      <c r="A5" s="331" t="s">
        <v>102</v>
      </c>
      <c r="B5" s="332"/>
      <c r="C5" s="193"/>
      <c r="D5" s="193"/>
    </row>
    <row r="6" spans="1:4" s="36" customFormat="1" ht="24">
      <c r="A6" s="195"/>
      <c r="B6" s="194" t="s">
        <v>288</v>
      </c>
      <c r="C6" s="193">
        <v>4584</v>
      </c>
      <c r="D6" s="193">
        <v>0</v>
      </c>
    </row>
    <row r="7" spans="1:4" s="36" customFormat="1" ht="12.75">
      <c r="A7" s="195"/>
      <c r="B7" s="194" t="s">
        <v>256</v>
      </c>
      <c r="C7" s="193">
        <v>8938</v>
      </c>
      <c r="D7" s="193"/>
    </row>
    <row r="8" spans="1:4" s="36" customFormat="1" ht="12.75">
      <c r="A8" s="195"/>
      <c r="B8" s="268" t="s">
        <v>257</v>
      </c>
      <c r="C8" s="193">
        <v>88201</v>
      </c>
      <c r="D8" s="193">
        <v>88806</v>
      </c>
    </row>
    <row r="9" spans="1:4" s="36" customFormat="1" ht="12.75">
      <c r="A9" s="195"/>
      <c r="B9" s="194" t="s">
        <v>289</v>
      </c>
      <c r="C9" s="193">
        <v>155193</v>
      </c>
      <c r="D9" s="193"/>
    </row>
    <row r="10" spans="1:4" s="36" customFormat="1" ht="12.75">
      <c r="A10" s="195"/>
      <c r="B10" s="268" t="s">
        <v>260</v>
      </c>
      <c r="C10" s="193"/>
      <c r="D10" s="193">
        <v>65044</v>
      </c>
    </row>
    <row r="11" spans="1:4" s="36" customFormat="1" ht="12.75">
      <c r="A11" s="195"/>
      <c r="B11" s="269" t="s">
        <v>451</v>
      </c>
      <c r="C11" s="170"/>
      <c r="D11" s="170">
        <v>105450</v>
      </c>
    </row>
    <row r="12" spans="1:4" s="36" customFormat="1" ht="12.75">
      <c r="A12" s="195"/>
      <c r="B12" s="269" t="s">
        <v>452</v>
      </c>
      <c r="C12" s="170"/>
      <c r="D12" s="170">
        <v>1500</v>
      </c>
    </row>
    <row r="13" spans="1:4" s="36" customFormat="1" ht="12.75">
      <c r="A13" s="195"/>
      <c r="B13" s="194" t="s">
        <v>485</v>
      </c>
      <c r="C13" s="193"/>
      <c r="D13" s="193">
        <v>3239</v>
      </c>
    </row>
    <row r="14" spans="1:4" ht="12.75">
      <c r="A14" s="196" t="s">
        <v>290</v>
      </c>
      <c r="B14" s="196"/>
      <c r="C14" s="177">
        <f>SUM(C6:C13)</f>
        <v>256916</v>
      </c>
      <c r="D14" s="177">
        <f>SUM(D6:D13)</f>
        <v>264039</v>
      </c>
    </row>
    <row r="15" spans="1:2" ht="12.75">
      <c r="A15" s="331"/>
      <c r="B15" s="333"/>
    </row>
    <row r="16" spans="1:4" ht="12.75">
      <c r="A16" s="328" t="s">
        <v>87</v>
      </c>
      <c r="B16" s="329"/>
      <c r="C16" s="193"/>
      <c r="D16" s="193"/>
    </row>
    <row r="17" spans="1:4" ht="12.75">
      <c r="A17" s="328" t="s">
        <v>102</v>
      </c>
      <c r="B17" s="329"/>
      <c r="C17" s="193"/>
      <c r="D17" s="193"/>
    </row>
    <row r="18" spans="1:4" ht="12.75">
      <c r="A18" s="197"/>
      <c r="B18" s="175" t="s">
        <v>291</v>
      </c>
      <c r="C18" s="193">
        <v>1500</v>
      </c>
      <c r="D18" s="193">
        <v>1500</v>
      </c>
    </row>
    <row r="19" spans="1:4" ht="12.75">
      <c r="A19" s="197"/>
      <c r="B19" s="175" t="s">
        <v>486</v>
      </c>
      <c r="C19" s="193"/>
      <c r="D19" s="193">
        <v>1200</v>
      </c>
    </row>
    <row r="20" spans="1:4" ht="12.75">
      <c r="A20" s="197"/>
      <c r="B20" s="175" t="s">
        <v>265</v>
      </c>
      <c r="C20" s="193">
        <v>10000</v>
      </c>
      <c r="D20" s="193"/>
    </row>
    <row r="21" spans="1:4" ht="25.5">
      <c r="A21" s="197"/>
      <c r="B21" s="175" t="s">
        <v>256</v>
      </c>
      <c r="C21" s="193">
        <v>11000</v>
      </c>
      <c r="D21" s="193"/>
    </row>
    <row r="22" spans="1:4" ht="12.75">
      <c r="A22" s="197"/>
      <c r="B22" s="175" t="s">
        <v>257</v>
      </c>
      <c r="C22" s="193">
        <v>128053</v>
      </c>
      <c r="D22" s="193">
        <v>79211</v>
      </c>
    </row>
    <row r="23" spans="1:4" ht="25.5">
      <c r="A23" s="197"/>
      <c r="B23" s="175" t="s">
        <v>258</v>
      </c>
      <c r="C23" s="193">
        <v>225460</v>
      </c>
      <c r="D23" s="193">
        <v>245789</v>
      </c>
    </row>
    <row r="24" spans="1:4" ht="25.5">
      <c r="A24" s="197"/>
      <c r="B24" s="175" t="s">
        <v>259</v>
      </c>
      <c r="C24" s="193">
        <v>202283</v>
      </c>
      <c r="D24" s="193">
        <v>213140</v>
      </c>
    </row>
    <row r="25" spans="1:4" ht="12.75">
      <c r="A25" s="197"/>
      <c r="B25" s="175" t="s">
        <v>260</v>
      </c>
      <c r="C25" s="193">
        <v>291717</v>
      </c>
      <c r="D25" s="193">
        <v>250871</v>
      </c>
    </row>
    <row r="26" spans="1:4" ht="12.75">
      <c r="A26" s="197"/>
      <c r="B26" s="175" t="s">
        <v>266</v>
      </c>
      <c r="C26" s="193">
        <v>2000</v>
      </c>
      <c r="D26" s="193"/>
    </row>
    <row r="27" spans="1:4" ht="12.75">
      <c r="A27" s="197"/>
      <c r="B27" s="175" t="s">
        <v>453</v>
      </c>
      <c r="C27" s="193"/>
      <c r="D27" s="193">
        <v>154421</v>
      </c>
    </row>
    <row r="28" spans="1:4" ht="12.75">
      <c r="A28" s="197"/>
      <c r="B28" s="175" t="s">
        <v>454</v>
      </c>
      <c r="C28" s="193"/>
      <c r="D28" s="193"/>
    </row>
    <row r="29" spans="1:4" ht="12.75">
      <c r="A29" s="197"/>
      <c r="B29" s="175" t="s">
        <v>455</v>
      </c>
      <c r="C29" s="193"/>
      <c r="D29" s="193">
        <v>2000</v>
      </c>
    </row>
    <row r="30" spans="1:4" ht="12.75">
      <c r="A30" s="197" t="s">
        <v>306</v>
      </c>
      <c r="B30" s="175"/>
      <c r="C30" s="193"/>
      <c r="D30" s="193"/>
    </row>
    <row r="31" spans="1:4" ht="12.75">
      <c r="A31" s="197"/>
      <c r="B31" s="175" t="s">
        <v>307</v>
      </c>
      <c r="C31" s="193">
        <v>1023</v>
      </c>
      <c r="D31" s="193">
        <v>395</v>
      </c>
    </row>
    <row r="32" spans="1:4" ht="12.75">
      <c r="A32" s="197" t="s">
        <v>447</v>
      </c>
      <c r="B32" s="175"/>
      <c r="C32" s="193"/>
      <c r="D32" s="193"/>
    </row>
    <row r="33" spans="1:4" ht="12.75">
      <c r="A33" s="197"/>
      <c r="B33" s="261" t="s">
        <v>448</v>
      </c>
      <c r="C33" s="193"/>
      <c r="D33" s="193">
        <v>1000</v>
      </c>
    </row>
    <row r="34" spans="1:4" ht="12.75">
      <c r="A34" s="197"/>
      <c r="B34" s="198"/>
      <c r="C34" s="193"/>
      <c r="D34" s="193"/>
    </row>
    <row r="35" spans="1:4" ht="12.75">
      <c r="A35" s="267" t="s">
        <v>292</v>
      </c>
      <c r="B35" s="267"/>
      <c r="C35" s="177">
        <f>SUM(C18:C34)</f>
        <v>873036</v>
      </c>
      <c r="D35" s="177">
        <f>SUM(D18:D34)</f>
        <v>949527</v>
      </c>
    </row>
    <row r="36" spans="1:4" ht="12.75">
      <c r="A36" s="199" t="s">
        <v>293</v>
      </c>
      <c r="B36" s="199"/>
      <c r="C36" s="200">
        <f>C14+C35</f>
        <v>1129952</v>
      </c>
      <c r="D36" s="200">
        <f>D14+D35</f>
        <v>1213566</v>
      </c>
    </row>
  </sheetData>
  <sheetProtection/>
  <mergeCells count="7">
    <mergeCell ref="A17:B17"/>
    <mergeCell ref="A1:D1"/>
    <mergeCell ref="A2:D2"/>
    <mergeCell ref="A4:B4"/>
    <mergeCell ref="A5:B5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  <headerFooter>
    <oddHeader>&amp;L5 melléklet a  2/2020. (II.21.)  önk.rendelethez,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Horcsák Erika</cp:lastModifiedBy>
  <cp:lastPrinted>2020-02-25T10:08:43Z</cp:lastPrinted>
  <dcterms:created xsi:type="dcterms:W3CDTF">2005-02-03T09:30:35Z</dcterms:created>
  <dcterms:modified xsi:type="dcterms:W3CDTF">2020-02-25T12:58:59Z</dcterms:modified>
  <cp:category/>
  <cp:version/>
  <cp:contentType/>
  <cp:contentStatus/>
</cp:coreProperties>
</file>