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25" activeTab="1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alm. támogatás" sheetId="8" r:id="rId8"/>
    <sheet name="Felhalm.kiadások" sheetId="9" r:id="rId9"/>
    <sheet name="Létszám" sheetId="10" r:id="rId10"/>
    <sheet name="EU-s pályázatok" sheetId="11" r:id="rId11"/>
    <sheet name="Kötváll" sheetId="12" r:id="rId12"/>
    <sheet name="Tartalékok" sheetId="13" r:id="rId13"/>
    <sheet name="Fin.ütem" sheetId="14" r:id="rId14"/>
    <sheet name="Közv.tám." sheetId="15" r:id="rId15"/>
    <sheet name="Állami" sheetId="16" r:id="rId16"/>
    <sheet name="Int.fin." sheetId="17" r:id="rId17"/>
    <sheet name="Előir.felh." sheetId="18" r:id="rId18"/>
    <sheet name="mérleg" sheetId="19" r:id="rId19"/>
    <sheet name="Felh.tám." sheetId="20" state="hidden" r:id="rId20"/>
    <sheet name="Mérleg15" sheetId="21" state="hidden" r:id="rId21"/>
  </sheets>
  <definedNames>
    <definedName name="_xlnm.Print_Area" localSheetId="15">'Állami'!#REF!</definedName>
    <definedName name="_xlnm.Print_Area" localSheetId="2">'Bevétel'!$A$1:$L$37</definedName>
    <definedName name="_xlnm.Print_Area" localSheetId="10">'EU-s pályázatok'!#REF!</definedName>
    <definedName name="_xlnm.Print_Area" localSheetId="4">'Kiadás2'!$A$1:$L$24</definedName>
    <definedName name="_xlnm.Print_Area" localSheetId="5">'Kiadás2a'!$A$1:$L$73</definedName>
  </definedNames>
  <calcPr fullCalcOnLoad="1"/>
</workbook>
</file>

<file path=xl/sharedStrings.xml><?xml version="1.0" encoding="utf-8"?>
<sst xmlns="http://schemas.openxmlformats.org/spreadsheetml/2006/main" count="1067" uniqueCount="512">
  <si>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</si>
  <si>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</si>
  <si>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</si>
  <si>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</si>
  <si>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</si>
  <si>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</si>
  <si>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</si>
  <si>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</si>
  <si>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</si>
  <si>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</si>
  <si>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</si>
  <si>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</si>
  <si>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</si>
  <si>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</si>
  <si>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</si>
  <si>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</si>
  <si>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</si>
  <si>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</si>
  <si>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</si>
  <si>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</si>
  <si>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</si>
  <si>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</si>
  <si>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</si>
  <si>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</si>
  <si>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</si>
  <si>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</si>
  <si>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</si>
  <si>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</si>
  <si>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</si>
  <si>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</si>
  <si>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</si>
  <si>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</si>
  <si>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</si>
  <si>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</si>
  <si>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</si>
  <si>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</si>
  <si>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</si>
  <si>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</si>
  <si>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</si>
  <si>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</si>
  <si>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</si>
  <si>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</si>
  <si>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</si>
  <si>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</si>
  <si>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</si>
  <si>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</si>
  <si>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</si>
  <si>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</si>
  <si>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</si>
  <si>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</si>
  <si>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</si>
  <si>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</si>
  <si>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</si>
  <si>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</si>
  <si>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</si>
  <si>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</si>
  <si>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</si>
  <si>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</si>
  <si>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</si>
  <si>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</si>
  <si>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</si>
  <si>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</si>
  <si>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</si>
  <si>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</si>
  <si>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</si>
  <si>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</si>
  <si>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</si>
  <si>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</si>
  <si>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</si>
  <si>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</si>
  <si>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</si>
  <si>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</si>
  <si>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</si>
  <si>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</si>
  <si>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</si>
  <si>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</si>
  <si>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</si>
  <si>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</si>
  <si>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</si>
  <si>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</si>
  <si>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</si>
  <si>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</si>
  <si>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</si>
  <si>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</si>
  <si>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</si>
  <si>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</si>
  <si>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</si>
  <si>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</si>
  <si>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</si>
  <si>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</si>
  <si>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</si>
  <si>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Megnevezés</t>
  </si>
  <si>
    <t>Termékek és szolgáltatások adói</t>
  </si>
  <si>
    <t>B62</t>
  </si>
  <si>
    <t>Működési célú kölcsönök</t>
  </si>
  <si>
    <t>Felhalmozási célú kölcsönök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</si>
  <si>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</si>
  <si>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</si>
  <si>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</si>
  <si>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</si>
  <si>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</si>
  <si>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</si>
  <si>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</si>
  <si>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</si>
  <si>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</si>
  <si>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</si>
  <si>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Egyéb felhalmozási támogatások</t>
  </si>
  <si>
    <t>Egyéb felhalmozási kiadások</t>
  </si>
  <si>
    <t>K84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</si>
  <si>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</si>
  <si>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</si>
  <si>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</si>
  <si>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</si>
  <si>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</si>
  <si>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</si>
  <si>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</si>
  <si>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</si>
  <si>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</si>
  <si>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</si>
  <si>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</si>
  <si>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Komplex belvízrendezési program megvalósítása a belterületen és a csatlakozó társulati csatornán I. ütem (DAOP-5.2.1/D-2008-0002)</t>
  </si>
  <si>
    <t xml:space="preserve">KONDOROS VÁROS ÖNKORMÁNYZAT </t>
  </si>
  <si>
    <t>Békés Megyei Ivóvízminőség-javító program</t>
  </si>
  <si>
    <t>Sorszám</t>
  </si>
  <si>
    <t>Települési adó - Földadó</t>
  </si>
  <si>
    <t>Települési adó - földadó</t>
  </si>
  <si>
    <t>Víziközmű Társulat - pénzeszközátadás, elszámolás (szennyvízberuházás)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</si>
  <si>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</si>
  <si>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</si>
  <si>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</si>
  <si>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</si>
  <si>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</si>
  <si>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</si>
  <si>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B405</t>
  </si>
  <si>
    <t>2017. évi eredeti ei.</t>
  </si>
  <si>
    <t>A működési és felhalmozási célú bevételek és kiadások</t>
  </si>
  <si>
    <t>ezer forintban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</si>
  <si>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</si>
  <si>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</si>
  <si>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</si>
  <si>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</si>
  <si>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</si>
  <si>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</si>
  <si>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</si>
  <si>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</si>
  <si>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Felhalmozási bevételek/Közhatalmi bevételek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</si>
  <si>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</si>
  <si>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</si>
  <si>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</si>
  <si>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</si>
  <si>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</si>
  <si>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</si>
  <si>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</si>
  <si>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</si>
  <si>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</si>
  <si>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</si>
  <si>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</si>
  <si>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</si>
  <si>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</si>
  <si>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</si>
  <si>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</si>
  <si>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</si>
  <si>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</si>
  <si>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</si>
  <si>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</si>
  <si>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</si>
  <si>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</si>
  <si>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</si>
  <si>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</si>
  <si>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</si>
  <si>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</si>
  <si>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</si>
  <si>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Egyéb szolgáltatások nyújtása miatti bevételek</t>
  </si>
  <si>
    <t>Kiszámlázott szolg. ÁFA teljesítése</t>
  </si>
  <si>
    <t>Decemberi megelőlegezés</t>
  </si>
  <si>
    <t>Finanszírozási kiadások -decemberi megelőlegezés</t>
  </si>
  <si>
    <t>2020. évre</t>
  </si>
  <si>
    <t>Kondoros Város Önkormányzat 2018. évi költségvetése</t>
  </si>
  <si>
    <t>2018. évi eredeti ei.</t>
  </si>
  <si>
    <t>2018-2019-2020-2022. évi alakulását külön bemutató mérleg</t>
  </si>
  <si>
    <t>2021. évre</t>
  </si>
  <si>
    <t>K502</t>
  </si>
  <si>
    <t>Ebből: Egyéb elvonások, befizetések teljesítése</t>
  </si>
  <si>
    <t>B407</t>
  </si>
  <si>
    <t>Általános forgalmi adó visszatérítés</t>
  </si>
  <si>
    <t>Áht-n belüli megelőlegezések teljesítése</t>
  </si>
  <si>
    <t>Hiteltörlesztés</t>
  </si>
  <si>
    <t>létszám</t>
  </si>
  <si>
    <t>támog. összeg</t>
  </si>
  <si>
    <t>Támogatás összege Ft-ban</t>
  </si>
  <si>
    <t>Helyi önkormányzatok általános támogatása</t>
  </si>
  <si>
    <t xml:space="preserve">Társulás által fenntartott óvodába bejáró gyermekek utaztatásának támogatása </t>
  </si>
  <si>
    <t>Kulturális feladatok támogatása</t>
  </si>
  <si>
    <t>Mindösszesen:</t>
  </si>
  <si>
    <t xml:space="preserve">                           </t>
  </si>
  <si>
    <t>BEVÉTELEK</t>
  </si>
  <si>
    <t>TOP-1.2.1-16-BS1-2017-00003 Turizmusfejlesztés projekt</t>
  </si>
  <si>
    <t>TOP-1.1.3-16-BS1-2017-00019 Helyi gazdaságfejlesztés Kondoroson projekt (Hűtőház)</t>
  </si>
  <si>
    <t>TOP-1.1.3-16-BS1-2017-00016 Helyi termékek modern színterének komplex kialakítása projekt (Piac)</t>
  </si>
  <si>
    <t>TOP-3.1.1-16-BS1-2017-00011 Kerékpárút fejlesztés</t>
  </si>
  <si>
    <t>KIADÁSOK</t>
  </si>
  <si>
    <t>Szlovák Önkormányzat támogatása</t>
  </si>
  <si>
    <t>Polgármesteri Keret</t>
  </si>
  <si>
    <t>Víziközmű fejlesztési alap</t>
  </si>
  <si>
    <t>Települési térfigyelő rendszer kialakítása</t>
  </si>
  <si>
    <t>Egyéb elvonások, befizetések teljesítése</t>
  </si>
  <si>
    <t>Köznevelési Társulás támogatása</t>
  </si>
  <si>
    <t>K65</t>
  </si>
  <si>
    <t>Polgárvédelem támogatása</t>
  </si>
  <si>
    <t>Bursa Hungarica ösztöndíjpályázat</t>
  </si>
  <si>
    <t>Ellátási díjak</t>
  </si>
  <si>
    <t>Önkormányzat összesen:</t>
  </si>
  <si>
    <t>Egyéb működési támogatások</t>
  </si>
  <si>
    <t>Egyéb működési támogatás áh belülre</t>
  </si>
  <si>
    <t>Körösszögi Többcélú Társulás</t>
  </si>
  <si>
    <t>Egyéb működési támogatás áh kívülre</t>
  </si>
  <si>
    <t>Gyulai  Közüzemi KFT. működési hozzájárulás</t>
  </si>
  <si>
    <t>Kondorosi Településüzemeltető és Szolg.KFT.</t>
  </si>
  <si>
    <t>Orosháza és térsége ivóvízminőség-javító program működési hozzájárulás</t>
  </si>
  <si>
    <t>Civil pályázat - egyéb keret</t>
  </si>
  <si>
    <t>Civil pályázat - sport keret</t>
  </si>
  <si>
    <t>Polgárőrség támogatása</t>
  </si>
  <si>
    <t>Egyéb működési támogatás áh kívülre összesen</t>
  </si>
  <si>
    <t>Fejlesztések és felújítások</t>
  </si>
  <si>
    <t>Felújítások összesen</t>
  </si>
  <si>
    <t>Egyéb kisértékű tárgyieszköz beszerzés</t>
  </si>
  <si>
    <t>BERUHÁZÁSOK ÖSSZESEN</t>
  </si>
  <si>
    <t>FELHALMOZÁSI KIADÁS ÖSSZESEN:</t>
  </si>
  <si>
    <t>Általános- és céltartalék</t>
  </si>
  <si>
    <t>cél megnevezése</t>
  </si>
  <si>
    <t>1.</t>
  </si>
  <si>
    <t>Lakásépítési alapszámla</t>
  </si>
  <si>
    <t>2.</t>
  </si>
  <si>
    <t>Környezetvédelmi alap kiadásai</t>
  </si>
  <si>
    <t>3.</t>
  </si>
  <si>
    <t>4.</t>
  </si>
  <si>
    <t>Ö S S Z E S E N :</t>
  </si>
  <si>
    <t>Tartalékok mindösszesen:</t>
  </si>
  <si>
    <t>Egyéb működési támogatások áh belülről</t>
  </si>
  <si>
    <t>EFOP pályázat</t>
  </si>
  <si>
    <t>Foglalkoztatotti létszám intézményenként</t>
  </si>
  <si>
    <t>Jogcím</t>
  </si>
  <si>
    <t xml:space="preserve">Költségvetési szerv 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</si>
  <si>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</si>
  <si>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</si>
  <si>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</si>
  <si>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</si>
  <si>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</si>
  <si>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</si>
  <si>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</si>
  <si>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</si>
  <si>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6.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</si>
  <si>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</si>
  <si>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</si>
  <si>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</si>
  <si>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</si>
  <si>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</si>
  <si>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</si>
  <si>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</si>
  <si>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</si>
  <si>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</si>
  <si>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</si>
  <si>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</si>
  <si>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</si>
  <si>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</si>
  <si>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</si>
  <si>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Támogatás összesen:</t>
  </si>
  <si>
    <t>Kommunális adó 70 év felettiek adókedvezménye</t>
  </si>
  <si>
    <t>R.sz.</t>
  </si>
  <si>
    <t>Kondorosi Közös Önk.Hivatal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</si>
  <si>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</si>
  <si>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</si>
  <si>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</si>
  <si>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</si>
  <si>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</si>
  <si>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</si>
  <si>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</si>
  <si>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áprl.</t>
  </si>
  <si>
    <t>okt.</t>
  </si>
  <si>
    <t>1. Támogatások államháztartáson belülről</t>
  </si>
  <si>
    <t>2. Közhatalmi bevételek</t>
  </si>
  <si>
    <t>3.Működési bevételek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</si>
  <si>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</si>
  <si>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</si>
  <si>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</si>
  <si>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</si>
  <si>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</si>
  <si>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</si>
  <si>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</si>
  <si>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</si>
  <si>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</si>
  <si>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14. Egyéb felhalmozási célú kiadások</t>
  </si>
  <si>
    <t>15. Finanszírozási kiadások</t>
  </si>
  <si>
    <t>16. Kiadások összesen (10-15)</t>
  </si>
  <si>
    <t>15. Egyenleg (havi záró pénzállomány 9 és 16 különbsége)</t>
  </si>
  <si>
    <t>Hosszúlejáratú hitelfelvétel</t>
  </si>
  <si>
    <t xml:space="preserve">Több évre szóló kötelezettségvállalás </t>
  </si>
  <si>
    <t>KÖTELEZETTSÉGEK ÖSSZ:</t>
  </si>
  <si>
    <t>2022. év</t>
  </si>
  <si>
    <t>2023. év</t>
  </si>
  <si>
    <t>2024. év</t>
  </si>
  <si>
    <t>2025. év</t>
  </si>
  <si>
    <t>2026. év</t>
  </si>
  <si>
    <t>2027. év</t>
  </si>
  <si>
    <t>2028. év</t>
  </si>
  <si>
    <t>Hiteltörlesztés (út) tőketörlesztés</t>
  </si>
  <si>
    <r>
      <t xml:space="preserve">Hiteltörlesztés (út) ügyleti kamat, </t>
    </r>
    <r>
      <rPr>
        <b/>
        <sz val="10"/>
        <rFont val="Arial"/>
        <family val="2"/>
      </rPr>
      <t>3 havi BUBOR + évi 1,98 % kamatfelár a felhasznált hitel arányában</t>
    </r>
  </si>
  <si>
    <t>HITELEK</t>
  </si>
  <si>
    <t>Kondoros Város Önkormányzata</t>
  </si>
  <si>
    <t>Tájékoztató adatok</t>
  </si>
  <si>
    <t>Projekt neve:</t>
  </si>
  <si>
    <t>„TELEPÜLÉSEINKÉRT – HUMÁN SZOLGÁLTATÁSOK FEJLESZTÉSE”</t>
  </si>
  <si>
    <t>Projekt azonosítója:</t>
  </si>
  <si>
    <t xml:space="preserve">EFOP-1.5.3-16-2017-00097 </t>
  </si>
  <si>
    <t>tervezett összköltség:</t>
  </si>
  <si>
    <t>bruttó 69 862 306 Ft</t>
  </si>
  <si>
    <t>kezdés időpontja:</t>
  </si>
  <si>
    <t>Támogatói szerződés alapján:2018.02.01.</t>
  </si>
  <si>
    <t>befejezés időpontja:</t>
  </si>
  <si>
    <t xml:space="preserve">„KÖZÉTKEZTETÉS FEJLESZTÉSE KONDOROSON” </t>
  </si>
  <si>
    <t>VP6-7.2.1-7.4.1.3-17.</t>
  </si>
  <si>
    <t>pályázatban vállalt önerő</t>
  </si>
  <si>
    <t>Támogatói okirat alapján: 2018.01.01</t>
  </si>
  <si>
    <t xml:space="preserve">„HELYI TERMÉKEK MODERN SZÍNTERÉNEK KOMPLEX KIALAKÍTÁSA KONDOROSON”
</t>
  </si>
  <si>
    <t xml:space="preserve">TOP-1.1.3-16-BS1-00016 </t>
  </si>
  <si>
    <t xml:space="preserve"> Támogatói Szerződés alapján 2018.09.01. </t>
  </si>
  <si>
    <t xml:space="preserve">Támogatói Szerződés alapján 2020.10.30. </t>
  </si>
  <si>
    <t>„HELYI GAZDASÁGFEJLESZTÉS KONDOROSON”</t>
  </si>
  <si>
    <t xml:space="preserve">TOP-1.1.3-16-BS1-00019 </t>
  </si>
  <si>
    <t xml:space="preserve">Támogatói Szerződés alapján 2018.01.01. </t>
  </si>
  <si>
    <t xml:space="preserve">Támogatói Szerződés alapján 2020.12.31. </t>
  </si>
  <si>
    <t>„TURIZMUSFEJLESZTÉS BÉKÉSSZENTANDRÁS, KONDOROS ÉS CSABACSŰD TELEPÜLÉSEKEN”</t>
  </si>
  <si>
    <t xml:space="preserve">TOP-1.2.1-16-BS1-2017-00003 </t>
  </si>
  <si>
    <t>„ZÖLD VÁROS KIALAKÍTÁSA KONDOROSON”</t>
  </si>
  <si>
    <t xml:space="preserve">TOP-2.1.2-16-BS1-2018-00018 </t>
  </si>
  <si>
    <t>„KERÉKPÁRÚT FEJLESZTÉSE KONDOROS, KARDOS, CSABACSŰD ÉS BÉKÉSSZENTANDRÁS TELEPÜLÉSEKEN”</t>
  </si>
  <si>
    <t xml:space="preserve">TOP-3.1.1-16-BS1-2017-00011 </t>
  </si>
  <si>
    <t>Felhalmozási kiadásokra</t>
  </si>
  <si>
    <t>2020.évi kötelező feladat tv.szerint</t>
  </si>
  <si>
    <t>2020.évi kötelező feladat önk.döntés értelmében</t>
  </si>
  <si>
    <t>2020.évi önként vállalt feladat</t>
  </si>
  <si>
    <t>2020. évi eredeti ei.</t>
  </si>
  <si>
    <t>2020. tervezett</t>
  </si>
  <si>
    <t>B410</t>
  </si>
  <si>
    <t>Egyéb működési bevételek</t>
  </si>
  <si>
    <t>Játszóterek felújítása</t>
  </si>
  <si>
    <t xml:space="preserve">TOP-2.1.2-16-BS1-2018-00018 - Kondoros, a Zöld Város </t>
  </si>
  <si>
    <t>Beléptető és riasztó rendszer kialakítása</t>
  </si>
  <si>
    <t>Informatikai eszközbeszerzés (laptop)</t>
  </si>
  <si>
    <t>"A helyi identitás és kohézió erősítése Csorvás, Gerendás, Kétsoprony és Kondoros települések lakói számára"</t>
  </si>
  <si>
    <t>TOP-5.3.1-16-BS1-2017-00011</t>
  </si>
  <si>
    <t>bruttó 6 265 615 Ft</t>
  </si>
  <si>
    <t>bruttó 0 Ft</t>
  </si>
  <si>
    <t>Támogatási szerződés alapján: 2019.01.01.</t>
  </si>
  <si>
    <t>Támogatási szerződés alapján: 2022.08.31.</t>
  </si>
  <si>
    <t>"Kondorosi bölcsőde férőhelynövelése”</t>
  </si>
  <si>
    <t>TOP-1.4.1-19-BS1-2019-00006</t>
  </si>
  <si>
    <t>bruttó 137 000 000 Ft</t>
  </si>
  <si>
    <t>Támogatást igénylő adatlap alapján: 2020.01.01.</t>
  </si>
  <si>
    <t>Támogatást igénylő adatlap alapján: 2021.12.31.</t>
  </si>
  <si>
    <t>"Belvízrendezési program megvalósítása Kondoros városában"</t>
  </si>
  <si>
    <t>TOP-2.1.3-16-BS1-2019-0002</t>
  </si>
  <si>
    <t>bruttó 134 099 300 Ft</t>
  </si>
  <si>
    <t>Támogatást igénylő adatlap alapján: 2020.03.01.</t>
  </si>
  <si>
    <t>Támogatást igénylő adatlap alapján: 2021.08.31.</t>
  </si>
  <si>
    <t>Lízing során átvett gépjármű tőketörlesztése</t>
  </si>
  <si>
    <t>4. Felhalmozási célú átvett pénzeszközök, felhalmozási bevételek</t>
  </si>
  <si>
    <t>Trianoni emlékmű</t>
  </si>
  <si>
    <t>2029. év</t>
  </si>
  <si>
    <t>Támogatói szerződés alapján:2021.05.01.</t>
  </si>
  <si>
    <t>2021. évi kiadások</t>
  </si>
  <si>
    <t>2021.évi kötelező feladat tv.szerint</t>
  </si>
  <si>
    <t>2021.évi kötelező feladat önk.döntés értelmében</t>
  </si>
  <si>
    <t>2021.évi önként vállalt feladat</t>
  </si>
  <si>
    <t>Kondoros Város Önkormányzat 2021. évi költségvetése</t>
  </si>
  <si>
    <t>KONDOROS VÁROS ÖNKORMÁNYZAT 2021. ÉVI KÖLTSÉGVETÉSE</t>
  </si>
  <si>
    <t>2021. évi kötelező feladat tv.szerint</t>
  </si>
  <si>
    <t>2021. évi kötelező feladat önk.döntés értelmében</t>
  </si>
  <si>
    <t>2021. évi kiadások. Intézményenként, működési és felhalmozási kiadásonként</t>
  </si>
  <si>
    <t>2021. évi önként vállalt feladat</t>
  </si>
  <si>
    <t>2021. évi eredeti ei.</t>
  </si>
  <si>
    <t>MFP-ÖTU/2020 „Önkormányzati tulajdonban lévő út-, hídépítés/felújítás", Kondoros, Kölcsey utca szakaszos burkolat felújítása</t>
  </si>
  <si>
    <t>MFP-HOR/2020- Háziorvosi rendelő belső tereinek felújítása</t>
  </si>
  <si>
    <t>MFP-OTF/2020 Kondorosi Többsincs Óvoda és Bőlcsöde tornaszobájának rekonstrukciója</t>
  </si>
  <si>
    <t xml:space="preserve">MFP-KTF-2020 - Közösségi tér fejleszétse (Művelődési Ház) </t>
  </si>
  <si>
    <t>Rendőrségi épület felújítása</t>
  </si>
  <si>
    <t>TOP-1.4.1-19-BS1-2019-00006 Kondorosi bölcsőde férőhelybővítése</t>
  </si>
  <si>
    <t>TOP-2.1.3-16-BS1-2019-0002 Belvízrendezés</t>
  </si>
  <si>
    <t>TOP-5.3.1-16-BS1-2017-00011
A helyi identitás és kohézió erősítése Csorvás, Gerendás, Kétsoprony és Kondoros települések lakói számára</t>
  </si>
  <si>
    <t>MFP  Tanya- és falugondnoki buszok beszerzése</t>
  </si>
  <si>
    <t>MFP Háziorvosi rendelő belső tereinek felújítása</t>
  </si>
  <si>
    <t>MFP Építési telek kialakítása, közművesítése</t>
  </si>
  <si>
    <t>Közkutak mérőórásítása</t>
  </si>
  <si>
    <t>Városrendezési terv</t>
  </si>
  <si>
    <t>Kisértékű tárgyi eszköz beszerzés</t>
  </si>
  <si>
    <t>Dérczy Ferenc Könyvtár és Közösségi Ház</t>
  </si>
  <si>
    <t xml:space="preserve">Informatikai eszközbeszerzés </t>
  </si>
  <si>
    <t>Körös-szögi Hulladékgazdálkodási Nonprofit Kft. működéséhez hozzájárulás</t>
  </si>
  <si>
    <t>2021. tervezett</t>
  </si>
  <si>
    <t>KONDOROS VÁROS ÖNKORMÁNYZAT 2021. ÉVI ÁLTALÁNOS TARTALÉKA</t>
  </si>
  <si>
    <t>2021. év Önkormányzat és intézményei finanszírozása</t>
  </si>
  <si>
    <t>Dérczy Ferenc Könytár és Közösségi Ház</t>
  </si>
  <si>
    <t xml:space="preserve">Kondoros 2021. évi állami támogatás </t>
  </si>
  <si>
    <t>1.1.1.1 Info 1</t>
  </si>
  <si>
    <t>Önkormányzati hivatal működésének támogatása- elismert hivatali létszám alapján</t>
  </si>
  <si>
    <t>1.1.1.1 Info 2</t>
  </si>
  <si>
    <t>1.1.1.1 Info 1 összegből az önkormányzatra jutó lakosságarányos támogatás</t>
  </si>
  <si>
    <t>1.1.1.1 Info 3</t>
  </si>
  <si>
    <t>1.1.1.1 Info 2 összegből az önkormányzatra jutó lakosságarányos támogatás kiegészítéssel növelt összege</t>
  </si>
  <si>
    <t xml:space="preserve">1.1.1.1 </t>
  </si>
  <si>
    <t>Önkormányzati hivatal működésének támogatása (székhelynél)</t>
  </si>
  <si>
    <t>1.1.1.2 Info</t>
  </si>
  <si>
    <t>Településüzemeltetés - zöldterület gazdálkodás támogatása - kiegészítés előtt</t>
  </si>
  <si>
    <t>1.1.1.2</t>
  </si>
  <si>
    <t xml:space="preserve">Településüzemeltetés - zöldterület gazdálkodás támogatása </t>
  </si>
  <si>
    <t>1.1.1.3 Info</t>
  </si>
  <si>
    <t>Településüzemeltetés - közvilágítás támogatása - kiegészítés előtt</t>
  </si>
  <si>
    <t>1.1.1.3</t>
  </si>
  <si>
    <t xml:space="preserve">Településüzemeltetés - közvilágítás támogatása </t>
  </si>
  <si>
    <t>1.1.1.4 Info</t>
  </si>
  <si>
    <t>Településüzemeltetés - köztemető támogatása - kiegészítés előtt</t>
  </si>
  <si>
    <t>1.1.1.4</t>
  </si>
  <si>
    <t xml:space="preserve">Településüzemeltetés - köztemető támogatása </t>
  </si>
  <si>
    <t>1.1.1.5 Info</t>
  </si>
  <si>
    <t>Településüzemeltetés - közutak támogatása - kiegészítés előtt</t>
  </si>
  <si>
    <t>1.1.1.5</t>
  </si>
  <si>
    <t xml:space="preserve">Településüzemeltetés - közutak támogatása </t>
  </si>
  <si>
    <t>1.1.1.6 Info</t>
  </si>
  <si>
    <t>Egyéb önkormányzati feladatok támogatása - kiegészítés előtt</t>
  </si>
  <si>
    <t>1.1.1.6</t>
  </si>
  <si>
    <t xml:space="preserve">Egyéb önkormányzati feladatok támogatása </t>
  </si>
  <si>
    <t>1.1.1.7 Info</t>
  </si>
  <si>
    <t>Településüzemeltetés - lakott külterülettel kapcsolatos feladatok támogatása - kiegészítés előtt</t>
  </si>
  <si>
    <t>1.1.1.7</t>
  </si>
  <si>
    <t xml:space="preserve">Településüzemeltetés - lakott külterülettel kapcsolatos feladatok támogatása </t>
  </si>
  <si>
    <t>1.2.1</t>
  </si>
  <si>
    <t>Óvodaműködtetés támogatás</t>
  </si>
  <si>
    <t>1.2.1.1</t>
  </si>
  <si>
    <t>Óvodaműködtetési támogatás- óvoda nyitvatartási ideje eléri a nyolc órát</t>
  </si>
  <si>
    <t>1.2.2.1</t>
  </si>
  <si>
    <t>pedagógusok átlagbéralapú támogatása</t>
  </si>
  <si>
    <t>1.2.3.1.1.1.1</t>
  </si>
  <si>
    <t xml:space="preserve">alapfokú végzettségű ped II. kategóriába sorolt pedagógusok, pedagógus szakképzettséggel rendelkező segítők kiegészítő támogatása </t>
  </si>
  <si>
    <t>1.2.4.1.1</t>
  </si>
  <si>
    <t>A köznevelési Kjtvhr.16 § (6) bekezdés a) pont ac) alpontja és b) pontja alapján nemzetiségi pótlékban részesülő pedagógus</t>
  </si>
  <si>
    <t>1.2.5.1.1</t>
  </si>
  <si>
    <t>pedagógus szakképzettséggel nem rendelkező segítők átlagbéralapú támogatása</t>
  </si>
  <si>
    <t>1.2.5.1.2</t>
  </si>
  <si>
    <t>pedagógus szakképzettséggel rendelkező segítők átlagbéralapú támogatása</t>
  </si>
  <si>
    <t>1.2.6</t>
  </si>
  <si>
    <t>Szociális és gyermekjóléti alapszolgáltatás feladatai</t>
  </si>
  <si>
    <t>1.3.1</t>
  </si>
  <si>
    <t>A települési önkormányzatok szociális és gyermekjóléti feladatainak egyéb támogatása</t>
  </si>
  <si>
    <t>1.3.3.1.1</t>
  </si>
  <si>
    <t>Felsőfokú végzettségű kisgyermeknevelők, szaktanácsadók bértámogatása</t>
  </si>
  <si>
    <t>1.3.3.1.2</t>
  </si>
  <si>
    <t>Bölcsődei dajkák, középfokú végzettségű kisgyermeknevelők, szaktanácsadók bértámogatása</t>
  </si>
  <si>
    <t>1.3.3.2</t>
  </si>
  <si>
    <t>Bölcsődei üzemeltetési támogatás</t>
  </si>
  <si>
    <t>1.4.1.1</t>
  </si>
  <si>
    <t>Intézményi gyermekétkeztetés - bértámogatás</t>
  </si>
  <si>
    <t>1.4.1.2</t>
  </si>
  <si>
    <t>Intézményi gyermekétkeztetés - üzemeltetési támogatáss</t>
  </si>
  <si>
    <t>1.4.2</t>
  </si>
  <si>
    <t>Szünidei étkeztetés támogatása</t>
  </si>
  <si>
    <t>1.5.2</t>
  </si>
  <si>
    <t>Települési önkormányzatok nyilvános könyvtári és a közművelődési feladatainak támogatása</t>
  </si>
  <si>
    <t>42.5.5</t>
  </si>
  <si>
    <t>Önkormányzati szolidaritási hozzájárulás</t>
  </si>
  <si>
    <t>2021. ÉVI KÖZVETETT TÁMOGATÁSOK</t>
  </si>
  <si>
    <t xml:space="preserve">5. </t>
  </si>
  <si>
    <t>Jótállási biztosítékok</t>
  </si>
  <si>
    <t>MEGJEGYZÉS: Várható befejezés 2021.01.31. A pályázat önerőt nem igényel.</t>
  </si>
  <si>
    <t>bruttó 26.660.015.-Ft ebből támogatás 18.787.706 Ft</t>
  </si>
  <si>
    <t>bruttó 7 872 309 Ft</t>
  </si>
  <si>
    <t xml:space="preserve"> Időpon: 2020.10.02. (Záró kifizetés elfogadása)</t>
  </si>
  <si>
    <t xml:space="preserve">MEGJEGYZÉS: 2021-ben várható még 988.830.- Ft. Záró kifizetési igény elfogadásra került 2020.10.02-án. 2020. évben 480.000.-Ft került kifizetésre, további kifizetések 2021. évben nem lesznek. </t>
  </si>
  <si>
    <t>nettó 187 006 422 Ft</t>
  </si>
  <si>
    <t>ingatlanvásárlás 13 957 200 Ft önerőből</t>
  </si>
  <si>
    <t>MEGJEGYZÉS: Várható többlettámogatás 2021. évben nettó  7 877 193 Ft.</t>
  </si>
  <si>
    <t>nettó: 215 051 047 Ft</t>
  </si>
  <si>
    <t>Ingatlanvásárálás 5 000 000Ft</t>
  </si>
  <si>
    <t>MEGJEGYZÉS: nettó 25 000 000 Ft töblettámogatás lett igényelve, amiből megérkezett nettó 20 740 532 Ft (2020-ban). Még nettó 4 436 482 Ft várható 2021. évben</t>
  </si>
  <si>
    <t xml:space="preserve">bruttó 365 233 765 Ft </t>
  </si>
  <si>
    <t xml:space="preserve">tervezett összköltség Kondorosra </t>
  </si>
  <si>
    <t xml:space="preserve">bruttó 254 454 254 Ft </t>
  </si>
  <si>
    <t xml:space="preserve">Többlettervezés miatt nettó 100.000 Ft  </t>
  </si>
  <si>
    <t>Támogatói Szerződés alapján 2018.03.01</t>
  </si>
  <si>
    <t>Támogatói Szerződés alapján 2021.05.29</t>
  </si>
  <si>
    <t>MEGJEGYZÉS: Maradvány visszafizetés várható az Államikincstár felé: 558 505 Ft</t>
  </si>
  <si>
    <t>bruttó 299 728 521 Ft</t>
  </si>
  <si>
    <t xml:space="preserve">Ingatlanvásárlás: bruttó 1 900 000 Ft </t>
  </si>
  <si>
    <t>Támogatói Szerződés alapján 2019.09.02</t>
  </si>
  <si>
    <t>Támogatói Szerződés alapján 2022.06.30</t>
  </si>
  <si>
    <t>MEGJEGYZÉS: A támogatás teljes összege megérkezett, elkülönített számlán van. Tartalékkeret felhasználása esetén lehívható még 6 350 000 Ft</t>
  </si>
  <si>
    <t xml:space="preserve">bruttó 500 000 000 Ft </t>
  </si>
  <si>
    <t>bruttó 329 399 404 Ft</t>
  </si>
  <si>
    <t>Támogatói Szerződés alapján 2018.08.24</t>
  </si>
  <si>
    <t>Támogatói Szerződés alapján 2021.04.02.</t>
  </si>
  <si>
    <t xml:space="preserve">MEGJEGYZÉS: A kivitelezési szerződések megkötését követően pénzügyi átcsoportosítás várható konzorcium szinten. Lehívható 29 999 340 Ft, ha a jelenleg rendelkezésre álló fedezet nem elegendő </t>
  </si>
  <si>
    <t>MEGJEGYZÉS: A támogatás teljes összege megérkezett, elkülönített számlán van. További támogatás nem várható.</t>
  </si>
  <si>
    <t>MEGJEGYZÉS: A támogatás teljes összege megérkezett, elkülönített számlán van.További támogatás nem várható.</t>
  </si>
  <si>
    <t xml:space="preserve">KONDOROS VÁROS ÖNKORMÁNYZAT 2021. ÉVI ELŐIRÁNYZAT FELHASZNÁLÁSI ÜTEMTERVE </t>
  </si>
  <si>
    <t>Működési célú bevételek összesen (01+....+5)</t>
  </si>
  <si>
    <t>Működési célú kiadások összesen (7+....+15)</t>
  </si>
  <si>
    <t>Felhalmozási célú bevételek összesen (17+....+20)</t>
  </si>
  <si>
    <t>Ebből: Egyéb felhalmozás célú támogatások államháztartáson belülre</t>
  </si>
  <si>
    <t>Felhalmozási célú kiadások összesen (22+....+37)</t>
  </si>
  <si>
    <t>Önkormányzat bevételei összesen (6+21)</t>
  </si>
  <si>
    <t>Önkormányzat kiadásai összesen (16+31)</t>
  </si>
  <si>
    <t>33</t>
  </si>
  <si>
    <t>2021-2022-2023-2024. évi alakulását külön bemutató mérleg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</si>
</sst>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mmm/yyyy"/>
    <numFmt numFmtId="186" formatCode="[$€-2]\ #\ ##,000_);[Red]\([$€-2]\ #\ ##,000\)"/>
    <numFmt numFmtId="187" formatCode="0.0"/>
    <numFmt numFmtId="188" formatCode="#,##0\ &quot;Ft&quot;"/>
    <numFmt numFmtId="189" formatCode="#,##0\ _F_t"/>
    <numFmt numFmtId="190" formatCode="#,##0_ ;\-#,##0\ "/>
    <numFmt numFmtId="191" formatCode="&quot;€&quot;#,##0;\-&quot;€&quot;#,##0"/>
    <numFmt numFmtId="192" formatCode="0__"/>
    <numFmt numFmtId="193" formatCode="_-* #,##0.0\ _F_t_-;\-* #,##0.0\ _F_t_-;_-* &quot;-&quot;??\ _F_t_-;_-@_-"/>
    <numFmt numFmtId="194" formatCode="[$¥€-2]\ #\ ##,000_);[Red]\([$€-2]\ #\ ##,000\)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 CE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 "/>
      <family val="0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32" borderId="10" xfId="0" applyFont="1" applyFill="1" applyBorder="1" applyAlignment="1">
      <alignment vertical="center"/>
    </xf>
    <xf numFmtId="49" fontId="11" fillId="32" borderId="10" xfId="0" applyNumberFormat="1" applyFont="1" applyFill="1" applyBorder="1" applyAlignment="1">
      <alignment vertical="center"/>
    </xf>
    <xf numFmtId="0" fontId="11" fillId="32" borderId="10" xfId="0" applyFont="1" applyFill="1" applyBorder="1" applyAlignment="1">
      <alignment vertical="center" wrapText="1"/>
    </xf>
    <xf numFmtId="3" fontId="11" fillId="3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5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32" borderId="10" xfId="0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/>
    </xf>
    <xf numFmtId="0" fontId="17" fillId="32" borderId="10" xfId="0" applyFont="1" applyFill="1" applyBorder="1" applyAlignment="1">
      <alignment vertical="center"/>
    </xf>
    <xf numFmtId="3" fontId="17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5" fontId="11" fillId="3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5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 vertical="center" wrapText="1" shrinkToFit="1"/>
    </xf>
    <xf numFmtId="0" fontId="4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1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Continuous" vertical="center" wrapText="1"/>
    </xf>
    <xf numFmtId="0" fontId="21" fillId="0" borderId="10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Continuous" vertical="center"/>
    </xf>
    <xf numFmtId="3" fontId="21" fillId="0" borderId="10" xfId="0" applyNumberFormat="1" applyFont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NumberFormat="1" applyFont="1" applyFill="1" applyBorder="1" applyAlignment="1" quotePrefix="1">
      <alignment horizontal="center" vertical="center"/>
    </xf>
    <xf numFmtId="190" fontId="22" fillId="34" borderId="10" xfId="40" applyNumberFormat="1" applyFont="1" applyFill="1" applyBorder="1" applyAlignment="1">
      <alignment horizontal="right"/>
    </xf>
    <xf numFmtId="3" fontId="22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NumberFormat="1" applyFont="1" applyFill="1" applyBorder="1" applyAlignment="1" quotePrefix="1">
      <alignment horizontal="center" vertical="center"/>
    </xf>
    <xf numFmtId="190" fontId="23" fillId="34" borderId="10" xfId="40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horizontal="right"/>
    </xf>
    <xf numFmtId="3" fontId="17" fillId="34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 quotePrefix="1">
      <alignment horizontal="centerContinuous" vertical="center"/>
    </xf>
    <xf numFmtId="3" fontId="21" fillId="34" borderId="10" xfId="0" applyNumberFormat="1" applyFont="1" applyFill="1" applyBorder="1" applyAlignment="1">
      <alignment/>
    </xf>
    <xf numFmtId="3" fontId="21" fillId="34" borderId="10" xfId="40" applyNumberFormat="1" applyFont="1" applyFill="1" applyBorder="1" applyAlignment="1">
      <alignment/>
    </xf>
    <xf numFmtId="3" fontId="17" fillId="34" borderId="10" xfId="40" applyNumberFormat="1" applyFont="1" applyFill="1" applyBorder="1" applyAlignment="1">
      <alignment/>
    </xf>
    <xf numFmtId="179" fontId="17" fillId="34" borderId="10" xfId="40" applyNumberFormat="1" applyFont="1" applyFill="1" applyBorder="1" applyAlignment="1">
      <alignment horizontal="right"/>
    </xf>
    <xf numFmtId="179" fontId="23" fillId="34" borderId="10" xfId="40" applyNumberFormat="1" applyFont="1" applyFill="1" applyBorder="1" applyAlignment="1">
      <alignment/>
    </xf>
    <xf numFmtId="179" fontId="17" fillId="34" borderId="10" xfId="40" applyNumberFormat="1" applyFont="1" applyFill="1" applyBorder="1" applyAlignment="1">
      <alignment horizontal="center"/>
    </xf>
    <xf numFmtId="3" fontId="22" fillId="34" borderId="10" xfId="40" applyNumberFormat="1" applyFont="1" applyFill="1" applyBorder="1" applyAlignment="1">
      <alignment/>
    </xf>
    <xf numFmtId="179" fontId="22" fillId="34" borderId="10" xfId="4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vertical="center" shrinkToFit="1"/>
    </xf>
    <xf numFmtId="3" fontId="4" fillId="0" borderId="10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21" fillId="35" borderId="10" xfId="0" applyFont="1" applyFill="1" applyBorder="1" applyAlignment="1">
      <alignment vertical="center"/>
    </xf>
    <xf numFmtId="49" fontId="17" fillId="35" borderId="10" xfId="0" applyNumberFormat="1" applyFont="1" applyFill="1" applyBorder="1" applyAlignment="1">
      <alignment vertical="center"/>
    </xf>
    <xf numFmtId="0" fontId="21" fillId="35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36" borderId="10" xfId="0" applyFont="1" applyFill="1" applyBorder="1" applyAlignment="1">
      <alignment wrapText="1"/>
    </xf>
    <xf numFmtId="3" fontId="4" fillId="36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4" fillId="36" borderId="10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/>
    </xf>
    <xf numFmtId="175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37" borderId="10" xfId="0" applyFill="1" applyBorder="1" applyAlignment="1">
      <alignment vertical="center"/>
    </xf>
    <xf numFmtId="175" fontId="0" fillId="37" borderId="10" xfId="0" applyNumberFormat="1" applyFill="1" applyBorder="1" applyAlignment="1">
      <alignment vertical="center"/>
    </xf>
    <xf numFmtId="0" fontId="4" fillId="37" borderId="10" xfId="0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Continuous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32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1" fillId="32" borderId="10" xfId="0" applyFont="1" applyFill="1" applyBorder="1" applyAlignment="1">
      <alignment horizontal="centerContinuous" vertical="center" wrapText="1"/>
    </xf>
    <xf numFmtId="0" fontId="31" fillId="32" borderId="10" xfId="0" applyFont="1" applyFill="1" applyBorder="1" applyAlignment="1">
      <alignment horizontal="centerContinuous"/>
    </xf>
    <xf numFmtId="0" fontId="31" fillId="0" borderId="10" xfId="0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31" fillId="32" borderId="10" xfId="0" applyFont="1" applyFill="1" applyBorder="1" applyAlignment="1">
      <alignment vertical="center" wrapText="1"/>
    </xf>
    <xf numFmtId="3" fontId="31" fillId="32" borderId="10" xfId="0" applyNumberFormat="1" applyFont="1" applyFill="1" applyBorder="1" applyAlignment="1">
      <alignment vertical="center"/>
    </xf>
    <xf numFmtId="6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38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2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 wrapText="1"/>
    </xf>
    <xf numFmtId="3" fontId="28" fillId="32" borderId="10" xfId="0" applyNumberFormat="1" applyFont="1" applyFill="1" applyBorder="1" applyAlignment="1">
      <alignment horizontal="center" vertical="center"/>
    </xf>
    <xf numFmtId="179" fontId="0" fillId="0" borderId="10" xfId="40" applyNumberFormat="1" applyFont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wrapText="1"/>
    </xf>
    <xf numFmtId="3" fontId="1" fillId="35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189" fontId="0" fillId="0" borderId="0" xfId="0" applyNumberFormat="1" applyFont="1" applyAlignment="1">
      <alignment horizontal="center"/>
    </xf>
    <xf numFmtId="3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6" fontId="4" fillId="0" borderId="0" xfId="0" applyNumberFormat="1" applyFont="1" applyAlignment="1">
      <alignment/>
    </xf>
    <xf numFmtId="3" fontId="0" fillId="0" borderId="10" xfId="58" applyNumberFormat="1" applyFont="1" applyBorder="1" applyAlignment="1">
      <alignment vertical="center"/>
      <protection/>
    </xf>
    <xf numFmtId="3" fontId="4" fillId="0" borderId="10" xfId="0" applyNumberFormat="1" applyFont="1" applyBorder="1" applyAlignment="1">
      <alignment horizontal="right" wrapText="1"/>
    </xf>
    <xf numFmtId="3" fontId="71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72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24" fillId="39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40" borderId="10" xfId="0" applyFont="1" applyFill="1" applyBorder="1" applyAlignment="1">
      <alignment/>
    </xf>
    <xf numFmtId="3" fontId="4" fillId="40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87" fontId="4" fillId="4" borderId="10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 horizontal="right" wrapText="1"/>
    </xf>
    <xf numFmtId="0" fontId="4" fillId="41" borderId="10" xfId="0" applyFont="1" applyFill="1" applyBorder="1" applyAlignment="1">
      <alignment vertical="center" wrapText="1"/>
    </xf>
    <xf numFmtId="187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 horizontal="right" wrapText="1"/>
    </xf>
    <xf numFmtId="0" fontId="4" fillId="42" borderId="10" xfId="0" applyFont="1" applyFill="1" applyBorder="1" applyAlignment="1">
      <alignment vertical="center" wrapText="1"/>
    </xf>
    <xf numFmtId="0" fontId="4" fillId="42" borderId="10" xfId="0" applyFont="1" applyFill="1" applyBorder="1" applyAlignment="1">
      <alignment/>
    </xf>
    <xf numFmtId="3" fontId="4" fillId="42" borderId="10" xfId="0" applyNumberFormat="1" applyFont="1" applyFill="1" applyBorder="1" applyAlignment="1">
      <alignment horizontal="right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vertical="center" wrapText="1"/>
    </xf>
    <xf numFmtId="3" fontId="4" fillId="43" borderId="10" xfId="0" applyNumberFormat="1" applyFont="1" applyFill="1" applyBorder="1" applyAlignment="1">
      <alignment horizontal="right" wrapText="1"/>
    </xf>
    <xf numFmtId="0" fontId="4" fillId="36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4" fillId="39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/>
    </xf>
    <xf numFmtId="0" fontId="33" fillId="35" borderId="10" xfId="0" applyFont="1" applyFill="1" applyBorder="1" applyAlignment="1">
      <alignment vertical="center" wrapText="1"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wrapText="1"/>
    </xf>
    <xf numFmtId="0" fontId="53" fillId="36" borderId="10" xfId="0" applyFont="1" applyFill="1" applyBorder="1" applyAlignment="1">
      <alignment/>
    </xf>
    <xf numFmtId="3" fontId="53" fillId="36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58" applyFont="1" applyBorder="1" applyAlignment="1">
      <alignment wrapText="1"/>
      <protection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vertical="center" wrapText="1"/>
    </xf>
    <xf numFmtId="0" fontId="53" fillId="36" borderId="10" xfId="0" applyFont="1" applyFill="1" applyBorder="1" applyAlignment="1">
      <alignment horizontal="left"/>
    </xf>
    <xf numFmtId="0" fontId="53" fillId="37" borderId="10" xfId="0" applyFont="1" applyFill="1" applyBorder="1" applyAlignment="1">
      <alignment/>
    </xf>
    <xf numFmtId="3" fontId="53" fillId="37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4" fillId="44" borderId="10" xfId="0" applyNumberFormat="1" applyFont="1" applyFill="1" applyBorder="1" applyAlignment="1">
      <alignment/>
    </xf>
    <xf numFmtId="0" fontId="4" fillId="44" borderId="10" xfId="0" applyFont="1" applyFill="1" applyBorder="1" applyAlignment="1">
      <alignment vertical="center" wrapText="1"/>
    </xf>
    <xf numFmtId="3" fontId="4" fillId="44" borderId="10" xfId="0" applyNumberFormat="1" applyFont="1" applyFill="1" applyBorder="1" applyAlignment="1">
      <alignment horizontal="right" wrapText="1"/>
    </xf>
    <xf numFmtId="0" fontId="31" fillId="45" borderId="0" xfId="0" applyFont="1" applyFill="1" applyAlignment="1">
      <alignment wrapText="1"/>
    </xf>
    <xf numFmtId="0" fontId="0" fillId="45" borderId="0" xfId="0" applyFont="1" applyFill="1" applyAlignment="1">
      <alignment wrapText="1"/>
    </xf>
    <xf numFmtId="0" fontId="0" fillId="45" borderId="0" xfId="0" applyFont="1" applyFill="1" applyAlignment="1">
      <alignment/>
    </xf>
    <xf numFmtId="1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vertical="center" wrapText="1"/>
    </xf>
    <xf numFmtId="1" fontId="21" fillId="34" borderId="10" xfId="0" applyNumberFormat="1" applyFont="1" applyFill="1" applyBorder="1" applyAlignment="1">
      <alignment vertical="center"/>
    </xf>
    <xf numFmtId="0" fontId="21" fillId="34" borderId="10" xfId="0" applyFont="1" applyFill="1" applyBorder="1" applyAlignment="1" quotePrefix="1">
      <alignment horizontal="center" vertical="center"/>
    </xf>
    <xf numFmtId="0" fontId="17" fillId="34" borderId="10" xfId="0" applyFont="1" applyFill="1" applyBorder="1" applyAlignment="1" quotePrefix="1">
      <alignment horizontal="center" vertical="center"/>
    </xf>
    <xf numFmtId="3" fontId="21" fillId="34" borderId="10" xfId="40" applyNumberFormat="1" applyFont="1" applyFill="1" applyBorder="1" applyAlignment="1">
      <alignment horizontal="right"/>
    </xf>
    <xf numFmtId="3" fontId="17" fillId="34" borderId="10" xfId="40" applyNumberFormat="1" applyFont="1" applyFill="1" applyBorder="1" applyAlignment="1">
      <alignment horizontal="right"/>
    </xf>
    <xf numFmtId="3" fontId="23" fillId="34" borderId="10" xfId="40" applyNumberFormat="1" applyFont="1" applyFill="1" applyBorder="1" applyAlignment="1">
      <alignment horizontal="right"/>
    </xf>
    <xf numFmtId="3" fontId="22" fillId="34" borderId="10" xfId="4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32" borderId="16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left"/>
    </xf>
    <xf numFmtId="14" fontId="0" fillId="45" borderId="10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left" vertical="center" wrapText="1"/>
    </xf>
    <xf numFmtId="6" fontId="4" fillId="45" borderId="10" xfId="0" applyNumberFormat="1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left"/>
    </xf>
    <xf numFmtId="0" fontId="4" fillId="4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45" borderId="11" xfId="0" applyFont="1" applyFill="1" applyBorder="1" applyAlignment="1">
      <alignment horizontal="center" wrapText="1"/>
    </xf>
    <xf numFmtId="0" fontId="25" fillId="45" borderId="16" xfId="0" applyFont="1" applyFill="1" applyBorder="1" applyAlignment="1">
      <alignment horizontal="center" wrapText="1"/>
    </xf>
    <xf numFmtId="0" fontId="25" fillId="45" borderId="12" xfId="0" applyFont="1" applyFill="1" applyBorder="1" applyAlignment="1">
      <alignment horizontal="center" wrapText="1"/>
    </xf>
    <xf numFmtId="3" fontId="28" fillId="45" borderId="11" xfId="0" applyNumberFormat="1" applyFont="1" applyFill="1" applyBorder="1" applyAlignment="1">
      <alignment horizontal="center"/>
    </xf>
    <xf numFmtId="0" fontId="28" fillId="45" borderId="16" xfId="0" applyFont="1" applyFill="1" applyBorder="1" applyAlignment="1">
      <alignment horizontal="center"/>
    </xf>
    <xf numFmtId="0" fontId="28" fillId="45" borderId="12" xfId="0" applyFont="1" applyFill="1" applyBorder="1" applyAlignment="1">
      <alignment horizontal="center"/>
    </xf>
    <xf numFmtId="0" fontId="0" fillId="45" borderId="11" xfId="0" applyFont="1" applyFill="1" applyBorder="1" applyAlignment="1">
      <alignment horizontal="left"/>
    </xf>
    <xf numFmtId="0" fontId="0" fillId="45" borderId="16" xfId="0" applyFont="1" applyFill="1" applyBorder="1" applyAlignment="1">
      <alignment horizontal="left"/>
    </xf>
    <xf numFmtId="0" fontId="0" fillId="45" borderId="12" xfId="0" applyFont="1" applyFill="1" applyBorder="1" applyAlignment="1">
      <alignment horizontal="left"/>
    </xf>
    <xf numFmtId="14" fontId="0" fillId="45" borderId="11" xfId="0" applyNumberFormat="1" applyFont="1" applyFill="1" applyBorder="1" applyAlignment="1">
      <alignment horizontal="center"/>
    </xf>
    <xf numFmtId="0" fontId="0" fillId="45" borderId="16" xfId="0" applyFont="1" applyFill="1" applyBorder="1" applyAlignment="1">
      <alignment horizontal="center"/>
    </xf>
    <xf numFmtId="0" fontId="0" fillId="45" borderId="12" xfId="0" applyFont="1" applyFill="1" applyBorder="1" applyAlignment="1">
      <alignment horizontal="center"/>
    </xf>
    <xf numFmtId="0" fontId="4" fillId="45" borderId="19" xfId="0" applyFont="1" applyFill="1" applyBorder="1" applyAlignment="1">
      <alignment horizontal="center"/>
    </xf>
    <xf numFmtId="0" fontId="4" fillId="45" borderId="14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13" xfId="0" applyFont="1" applyFill="1" applyBorder="1" applyAlignment="1">
      <alignment horizontal="center"/>
    </xf>
    <xf numFmtId="0" fontId="4" fillId="45" borderId="0" xfId="0" applyFont="1" applyFill="1" applyAlignment="1">
      <alignment horizontal="center"/>
    </xf>
    <xf numFmtId="0" fontId="4" fillId="45" borderId="21" xfId="0" applyFont="1" applyFill="1" applyBorder="1" applyAlignment="1">
      <alignment horizontal="center"/>
    </xf>
    <xf numFmtId="0" fontId="4" fillId="45" borderId="22" xfId="0" applyFont="1" applyFill="1" applyBorder="1" applyAlignment="1">
      <alignment horizontal="center"/>
    </xf>
    <xf numFmtId="0" fontId="4" fillId="45" borderId="15" xfId="0" applyFont="1" applyFill="1" applyBorder="1" applyAlignment="1">
      <alignment horizontal="center"/>
    </xf>
    <xf numFmtId="0" fontId="4" fillId="45" borderId="23" xfId="0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 wrapText="1"/>
    </xf>
    <xf numFmtId="0" fontId="4" fillId="45" borderId="16" xfId="0" applyFont="1" applyFill="1" applyBorder="1" applyAlignment="1">
      <alignment horizontal="center" wrapText="1"/>
    </xf>
    <xf numFmtId="0" fontId="4" fillId="45" borderId="12" xfId="0" applyFont="1" applyFill="1" applyBorder="1" applyAlignment="1">
      <alignment horizontal="center" wrapText="1"/>
    </xf>
    <xf numFmtId="6" fontId="4" fillId="45" borderId="11" xfId="0" applyNumberFormat="1" applyFont="1" applyFill="1" applyBorder="1" applyAlignment="1">
      <alignment horizontal="center"/>
    </xf>
    <xf numFmtId="0" fontId="4" fillId="45" borderId="16" xfId="0" applyFont="1" applyFill="1" applyBorder="1" applyAlignment="1">
      <alignment horizontal="center"/>
    </xf>
    <xf numFmtId="0" fontId="4" fillId="45" borderId="12" xfId="0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/>
    </xf>
    <xf numFmtId="14" fontId="4" fillId="45" borderId="11" xfId="0" applyNumberFormat="1" applyFont="1" applyFill="1" applyBorder="1" applyAlignment="1">
      <alignment horizontal="center"/>
    </xf>
    <xf numFmtId="0" fontId="4" fillId="45" borderId="11" xfId="0" applyFont="1" applyFill="1" applyBorder="1" applyAlignment="1">
      <alignment horizontal="left"/>
    </xf>
    <xf numFmtId="0" fontId="4" fillId="45" borderId="16" xfId="0" applyFont="1" applyFill="1" applyBorder="1" applyAlignment="1">
      <alignment horizontal="left"/>
    </xf>
    <xf numFmtId="0" fontId="4" fillId="45" borderId="12" xfId="0" applyFont="1" applyFill="1" applyBorder="1" applyAlignment="1">
      <alignment horizontal="left"/>
    </xf>
    <xf numFmtId="0" fontId="4" fillId="45" borderId="11" xfId="0" applyFont="1" applyFill="1" applyBorder="1" applyAlignment="1">
      <alignment horizontal="left" vertical="center" wrapText="1"/>
    </xf>
    <xf numFmtId="0" fontId="4" fillId="45" borderId="16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left" wrapText="1"/>
    </xf>
    <xf numFmtId="0" fontId="0" fillId="45" borderId="16" xfId="0" applyFont="1" applyFill="1" applyBorder="1" applyAlignment="1">
      <alignment horizontal="left" wrapText="1"/>
    </xf>
    <xf numFmtId="0" fontId="0" fillId="45" borderId="12" xfId="0" applyFont="1" applyFill="1" applyBorder="1" applyAlignment="1">
      <alignment horizontal="left" wrapText="1"/>
    </xf>
    <xf numFmtId="6" fontId="4" fillId="45" borderId="11" xfId="0" applyNumberFormat="1" applyFont="1" applyFill="1" applyBorder="1" applyAlignment="1">
      <alignment horizontal="center" vertical="center"/>
    </xf>
    <xf numFmtId="0" fontId="4" fillId="45" borderId="16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left" wrapText="1"/>
    </xf>
    <xf numFmtId="0" fontId="4" fillId="45" borderId="16" xfId="0" applyFont="1" applyFill="1" applyBorder="1" applyAlignment="1">
      <alignment horizontal="left" wrapText="1"/>
    </xf>
    <xf numFmtId="0" fontId="4" fillId="45" borderId="12" xfId="0" applyFont="1" applyFill="1" applyBorder="1" applyAlignment="1">
      <alignment horizontal="left" wrapText="1"/>
    </xf>
    <xf numFmtId="0" fontId="31" fillId="35" borderId="0" xfId="0" applyFont="1" applyFill="1" applyAlignment="1">
      <alignment wrapText="1"/>
    </xf>
    <xf numFmtId="0" fontId="0" fillId="45" borderId="10" xfId="0" applyFont="1" applyFill="1" applyBorder="1" applyAlignment="1">
      <alignment horizontal="left" wrapText="1"/>
    </xf>
    <xf numFmtId="0" fontId="31" fillId="0" borderId="0" xfId="0" applyFont="1" applyAlignment="1">
      <alignment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 wrapText="1"/>
    </xf>
    <xf numFmtId="2" fontId="29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46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4" fillId="3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38" borderId="11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4254089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view="pageLayout" workbookViewId="0" topLeftCell="A1">
      <selection activeCell="B4" sqref="B4:B5"/>
    </sheetView>
  </sheetViews>
  <sheetFormatPr defaultColWidth="9.140625" defaultRowHeight="12.75"/>
  <cols>
    <col min="2" max="2" width="38.00390625" style="0" customWidth="1"/>
  </cols>
  <sheetData>
    <row r="1" spans="1:10" s="3" customFormat="1" ht="15.75">
      <c r="A1" s="337" t="s">
        <v>374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s="3" customFormat="1" ht="21.75" customHeight="1">
      <c r="A2" s="324" t="s">
        <v>240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s="3" customFormat="1" ht="12.75" customHeight="1">
      <c r="A3" s="342" t="s">
        <v>241</v>
      </c>
      <c r="B3" s="195" t="s">
        <v>242</v>
      </c>
      <c r="C3" s="338" t="s">
        <v>342</v>
      </c>
      <c r="D3" s="340"/>
      <c r="E3" s="340"/>
      <c r="F3" s="339"/>
      <c r="G3" s="338" t="s">
        <v>398</v>
      </c>
      <c r="H3" s="340"/>
      <c r="I3" s="340"/>
      <c r="J3" s="339"/>
    </row>
    <row r="4" spans="1:10" s="164" customFormat="1" ht="51.75" customHeight="1">
      <c r="A4" s="342"/>
      <c r="B4" s="343" t="s">
        <v>243</v>
      </c>
      <c r="C4" s="196" t="s">
        <v>244</v>
      </c>
      <c r="D4" s="196" t="s">
        <v>245</v>
      </c>
      <c r="E4" s="196" t="s">
        <v>246</v>
      </c>
      <c r="F4" s="197" t="s">
        <v>247</v>
      </c>
      <c r="G4" s="196" t="s">
        <v>244</v>
      </c>
      <c r="H4" s="196" t="s">
        <v>245</v>
      </c>
      <c r="I4" s="196" t="s">
        <v>246</v>
      </c>
      <c r="J4" s="197" t="s">
        <v>247</v>
      </c>
    </row>
    <row r="5" spans="1:10" ht="12.75">
      <c r="A5" s="342"/>
      <c r="B5" s="344"/>
      <c r="C5" s="198" t="s">
        <v>248</v>
      </c>
      <c r="D5" s="198" t="s">
        <v>248</v>
      </c>
      <c r="E5" s="198" t="s">
        <v>249</v>
      </c>
      <c r="F5" s="195" t="s">
        <v>249</v>
      </c>
      <c r="G5" s="198" t="s">
        <v>248</v>
      </c>
      <c r="H5" s="198" t="s">
        <v>248</v>
      </c>
      <c r="I5" s="198" t="s">
        <v>249</v>
      </c>
      <c r="J5" s="195" t="s">
        <v>249</v>
      </c>
    </row>
    <row r="6" spans="1:10" ht="12.75">
      <c r="A6" s="198" t="s">
        <v>230</v>
      </c>
      <c r="B6" s="199" t="s">
        <v>102</v>
      </c>
      <c r="C6" s="200">
        <v>4</v>
      </c>
      <c r="D6" s="200">
        <v>2</v>
      </c>
      <c r="E6" s="200">
        <v>0</v>
      </c>
      <c r="F6" s="46">
        <f>SUM(C6:E6)</f>
        <v>6</v>
      </c>
      <c r="G6" s="200">
        <v>4</v>
      </c>
      <c r="H6" s="200">
        <v>2</v>
      </c>
      <c r="I6" s="200">
        <v>0</v>
      </c>
      <c r="J6" s="46">
        <f>SUM(G6:I6)</f>
        <v>6</v>
      </c>
    </row>
    <row r="7" spans="1:10" ht="20.25" customHeight="1">
      <c r="A7" s="198" t="s">
        <v>232</v>
      </c>
      <c r="B7" s="199" t="s">
        <v>110</v>
      </c>
      <c r="C7" s="200">
        <v>29</v>
      </c>
      <c r="D7" s="200">
        <v>0</v>
      </c>
      <c r="E7" s="200"/>
      <c r="F7" s="46">
        <f>SUM(C7:E7)</f>
        <v>29</v>
      </c>
      <c r="G7" s="200">
        <v>29</v>
      </c>
      <c r="H7" s="200">
        <v>0</v>
      </c>
      <c r="I7" s="200"/>
      <c r="J7" s="46">
        <f>SUM(G7:I7)</f>
        <v>29</v>
      </c>
    </row>
    <row r="8" spans="1:10" ht="20.25" customHeight="1">
      <c r="A8" s="201" t="s">
        <v>234</v>
      </c>
      <c r="B8" s="199" t="s">
        <v>250</v>
      </c>
      <c r="C8" s="200">
        <v>65</v>
      </c>
      <c r="D8" s="200"/>
      <c r="E8" s="200"/>
      <c r="F8" s="46">
        <f>SUM(C8:E8)</f>
        <v>65</v>
      </c>
      <c r="G8" s="200">
        <v>62</v>
      </c>
      <c r="H8" s="200"/>
      <c r="I8" s="200"/>
      <c r="J8" s="46">
        <f>SUM(G8:I8)</f>
        <v>62</v>
      </c>
    </row>
    <row r="9" spans="1:10" ht="18.75" customHeight="1">
      <c r="A9" s="198" t="s">
        <v>251</v>
      </c>
      <c r="B9" s="199" t="s">
        <v>395</v>
      </c>
      <c r="C9" s="200">
        <v>3</v>
      </c>
      <c r="D9" s="202">
        <v>0</v>
      </c>
      <c r="E9" s="202">
        <v>0</v>
      </c>
      <c r="F9" s="46">
        <f>SUM(C9:E9)</f>
        <v>3</v>
      </c>
      <c r="G9" s="200">
        <v>3</v>
      </c>
      <c r="H9" s="202">
        <v>0</v>
      </c>
      <c r="I9" s="202">
        <v>0</v>
      </c>
      <c r="J9" s="46">
        <f>SUM(G9:I9)</f>
        <v>3</v>
      </c>
    </row>
    <row r="10" spans="1:10" s="3" customFormat="1" ht="22.5" customHeight="1">
      <c r="A10" s="341" t="s">
        <v>211</v>
      </c>
      <c r="B10" s="341"/>
      <c r="C10" s="46">
        <f>SUM(C6:C9)</f>
        <v>101</v>
      </c>
      <c r="D10" s="46">
        <f>SUM(D6:D9)</f>
        <v>2</v>
      </c>
      <c r="E10" s="46">
        <f>SUM(E6:E9)</f>
        <v>0</v>
      </c>
      <c r="F10" s="46">
        <f>SUM(C10:E10)</f>
        <v>103</v>
      </c>
      <c r="G10" s="46">
        <f>SUM(G6:G9)</f>
        <v>98</v>
      </c>
      <c r="H10" s="46">
        <f>SUM(H6:H9)</f>
        <v>2</v>
      </c>
      <c r="I10" s="46">
        <f>SUM(I6:I9)</f>
        <v>0</v>
      </c>
      <c r="J10" s="46">
        <f>SUM(G10:I10)</f>
        <v>100</v>
      </c>
    </row>
  </sheetData>
  <sheetProtection/>
  <mergeCells count="7">
    <mergeCell ref="A10:B10"/>
    <mergeCell ref="G3:J3"/>
    <mergeCell ref="A1:J1"/>
    <mergeCell ref="A2:J2"/>
    <mergeCell ref="A3:A5"/>
    <mergeCell ref="C3:F3"/>
    <mergeCell ref="B4:B5"/>
  </mergeCells>
  <printOptions/>
  <pageMargins left="0.7" right="0.7" top="0.75" bottom="0.75" header="0.3" footer="0.3"/>
  <pageSetup horizontalDpi="600" verticalDpi="600" orientation="landscape" paperSize="9" r:id="rId1"/>
  <headerFooter>
    <oddHeader>&amp;L6 melléklet a  4/2021. (II.24)  Önk. rendelethez, fő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1"/>
  <sheetViews>
    <sheetView view="pageLayout" workbookViewId="0" topLeftCell="A1">
      <selection activeCell="D35" sqref="D35:G35"/>
    </sheetView>
  </sheetViews>
  <sheetFormatPr defaultColWidth="9.140625" defaultRowHeight="12.75"/>
  <cols>
    <col min="3" max="3" width="3.57421875" style="0" customWidth="1"/>
    <col min="4" max="4" width="13.7109375" style="0" customWidth="1"/>
    <col min="5" max="5" width="12.421875" style="0" customWidth="1"/>
    <col min="6" max="6" width="12.140625" style="0" customWidth="1"/>
    <col min="7" max="7" width="41.57421875" style="0" customWidth="1"/>
    <col min="8" max="8" width="11.421875" style="0" bestFit="1" customWidth="1"/>
    <col min="11" max="11" width="18.28125" style="0" customWidth="1"/>
  </cols>
  <sheetData>
    <row r="1" spans="1:11" ht="15.75" customHeight="1">
      <c r="A1" s="353" t="s">
        <v>308</v>
      </c>
      <c r="B1" s="353"/>
      <c r="C1" s="353"/>
      <c r="D1" s="353"/>
      <c r="E1" s="353"/>
      <c r="F1" s="353"/>
      <c r="G1" s="353"/>
      <c r="H1" s="36"/>
      <c r="I1" s="36"/>
      <c r="J1" s="36"/>
      <c r="K1" s="36"/>
    </row>
    <row r="2" spans="1:11" ht="12.75" customHeight="1">
      <c r="A2" s="354" t="s">
        <v>309</v>
      </c>
      <c r="B2" s="353"/>
      <c r="C2" s="353"/>
      <c r="D2" s="353"/>
      <c r="E2" s="353"/>
      <c r="F2" s="353"/>
      <c r="G2" s="353"/>
      <c r="H2" s="36"/>
      <c r="I2" s="36"/>
      <c r="J2" s="36"/>
      <c r="K2" s="36"/>
    </row>
    <row r="3" spans="1:11" ht="3.75" customHeight="1">
      <c r="A3" s="353"/>
      <c r="B3" s="353"/>
      <c r="C3" s="353"/>
      <c r="D3" s="353"/>
      <c r="E3" s="353"/>
      <c r="F3" s="353"/>
      <c r="G3" s="353"/>
      <c r="H3" s="36"/>
      <c r="I3" s="36"/>
      <c r="J3" s="36"/>
      <c r="K3" s="36"/>
    </row>
    <row r="4" spans="1:11" ht="12.75" hidden="1">
      <c r="A4" s="353"/>
      <c r="B4" s="353"/>
      <c r="C4" s="353"/>
      <c r="D4" s="353"/>
      <c r="E4" s="353"/>
      <c r="F4" s="353"/>
      <c r="G4" s="353"/>
      <c r="H4" s="36"/>
      <c r="I4" s="36"/>
      <c r="J4" s="36"/>
      <c r="K4" s="36"/>
    </row>
    <row r="5" spans="1:11" ht="12.75" hidden="1">
      <c r="A5" s="353"/>
      <c r="B5" s="353"/>
      <c r="C5" s="353"/>
      <c r="D5" s="353"/>
      <c r="E5" s="353"/>
      <c r="F5" s="353"/>
      <c r="G5" s="353"/>
      <c r="H5" s="36"/>
      <c r="I5" s="36"/>
      <c r="J5" s="36"/>
      <c r="K5" s="36"/>
    </row>
    <row r="6" spans="1:11" ht="12.75" hidden="1">
      <c r="A6" s="353"/>
      <c r="B6" s="353"/>
      <c r="C6" s="353"/>
      <c r="D6" s="353"/>
      <c r="E6" s="353"/>
      <c r="F6" s="353"/>
      <c r="G6" s="353"/>
      <c r="H6" s="36"/>
      <c r="I6" s="36"/>
      <c r="J6" s="36"/>
      <c r="K6" s="36"/>
    </row>
    <row r="7" spans="1:11" ht="12.75" hidden="1">
      <c r="A7" s="314"/>
      <c r="B7" s="314"/>
      <c r="C7" s="314"/>
      <c r="D7" s="314"/>
      <c r="E7" s="314"/>
      <c r="F7" s="314"/>
      <c r="G7" s="314"/>
      <c r="H7" s="36"/>
      <c r="I7" s="36"/>
      <c r="J7" s="36"/>
      <c r="K7" s="36"/>
    </row>
    <row r="8" spans="1:11" ht="12.75" customHeight="1">
      <c r="A8" s="351" t="s">
        <v>310</v>
      </c>
      <c r="B8" s="351"/>
      <c r="C8" s="351"/>
      <c r="D8" s="355" t="s">
        <v>311</v>
      </c>
      <c r="E8" s="356"/>
      <c r="F8" s="356"/>
      <c r="G8" s="357"/>
      <c r="H8" s="36"/>
      <c r="I8" s="36"/>
      <c r="J8" s="36"/>
      <c r="K8" s="36"/>
    </row>
    <row r="9" spans="1:11" ht="12.75" customHeight="1">
      <c r="A9" s="351" t="s">
        <v>312</v>
      </c>
      <c r="B9" s="351"/>
      <c r="C9" s="351"/>
      <c r="D9" s="350" t="s">
        <v>313</v>
      </c>
      <c r="E9" s="350"/>
      <c r="F9" s="350"/>
      <c r="G9" s="350"/>
      <c r="H9" s="36"/>
      <c r="I9" s="36"/>
      <c r="J9" s="36"/>
      <c r="K9" s="36"/>
    </row>
    <row r="10" spans="1:11" ht="12.75" customHeight="1">
      <c r="A10" s="345" t="s">
        <v>314</v>
      </c>
      <c r="B10" s="345"/>
      <c r="C10" s="345"/>
      <c r="D10" s="358" t="s">
        <v>315</v>
      </c>
      <c r="E10" s="359"/>
      <c r="F10" s="359"/>
      <c r="G10" s="360"/>
      <c r="H10" s="36"/>
      <c r="I10" s="36"/>
      <c r="J10" s="36"/>
      <c r="K10" s="36"/>
    </row>
    <row r="11" spans="1:11" ht="12.75" customHeight="1">
      <c r="A11" s="361" t="s">
        <v>316</v>
      </c>
      <c r="B11" s="362"/>
      <c r="C11" s="363"/>
      <c r="D11" s="364" t="s">
        <v>317</v>
      </c>
      <c r="E11" s="365"/>
      <c r="F11" s="365"/>
      <c r="G11" s="366"/>
      <c r="H11" s="36"/>
      <c r="I11" s="36"/>
      <c r="J11" s="36"/>
      <c r="K11" s="36"/>
    </row>
    <row r="12" spans="1:11" ht="12.75">
      <c r="A12" s="361" t="s">
        <v>318</v>
      </c>
      <c r="B12" s="362"/>
      <c r="C12" s="363"/>
      <c r="D12" s="364" t="s">
        <v>369</v>
      </c>
      <c r="E12" s="365"/>
      <c r="F12" s="365"/>
      <c r="G12" s="366"/>
      <c r="H12" s="36"/>
      <c r="I12" s="36"/>
      <c r="J12" s="36"/>
      <c r="K12" s="36"/>
    </row>
    <row r="13" spans="1:11" ht="12.75">
      <c r="A13" s="351" t="s">
        <v>472</v>
      </c>
      <c r="B13" s="345"/>
      <c r="C13" s="345"/>
      <c r="D13" s="345"/>
      <c r="E13" s="345"/>
      <c r="F13" s="345"/>
      <c r="G13" s="345"/>
      <c r="H13" s="36"/>
      <c r="I13" s="36"/>
      <c r="J13" s="36"/>
      <c r="K13" s="36"/>
    </row>
    <row r="14" spans="1:11" ht="1.5" customHeight="1">
      <c r="A14" s="367"/>
      <c r="B14" s="368"/>
      <c r="C14" s="368"/>
      <c r="D14" s="368"/>
      <c r="E14" s="368"/>
      <c r="F14" s="368"/>
      <c r="G14" s="369"/>
      <c r="H14" s="36"/>
      <c r="I14" s="36"/>
      <c r="J14" s="36"/>
      <c r="K14" s="36"/>
    </row>
    <row r="15" spans="1:11" ht="12.75" hidden="1">
      <c r="A15" s="370"/>
      <c r="B15" s="371"/>
      <c r="C15" s="371"/>
      <c r="D15" s="371"/>
      <c r="E15" s="371"/>
      <c r="F15" s="371"/>
      <c r="G15" s="372"/>
      <c r="H15" s="36"/>
      <c r="I15" s="36"/>
      <c r="J15" s="36"/>
      <c r="K15" s="36"/>
    </row>
    <row r="16" spans="1:11" ht="27" customHeight="1" hidden="1">
      <c r="A16" s="370"/>
      <c r="B16" s="371"/>
      <c r="C16" s="371"/>
      <c r="D16" s="371"/>
      <c r="E16" s="371"/>
      <c r="F16" s="371"/>
      <c r="G16" s="372"/>
      <c r="H16" s="36"/>
      <c r="I16" s="36"/>
      <c r="J16" s="36"/>
      <c r="K16" s="36"/>
    </row>
    <row r="17" spans="1:11" ht="27" customHeight="1" hidden="1">
      <c r="A17" s="370"/>
      <c r="B17" s="371"/>
      <c r="C17" s="371"/>
      <c r="D17" s="371"/>
      <c r="E17" s="371"/>
      <c r="F17" s="371"/>
      <c r="G17" s="372"/>
      <c r="H17" s="36"/>
      <c r="I17" s="36"/>
      <c r="J17" s="36"/>
      <c r="K17" s="36"/>
    </row>
    <row r="18" spans="1:11" ht="25.5" customHeight="1" hidden="1">
      <c r="A18" s="370"/>
      <c r="B18" s="371"/>
      <c r="C18" s="371"/>
      <c r="D18" s="371"/>
      <c r="E18" s="371"/>
      <c r="F18" s="371"/>
      <c r="G18" s="372"/>
      <c r="H18" s="36"/>
      <c r="I18" s="36"/>
      <c r="J18" s="36"/>
      <c r="K18" s="36"/>
    </row>
    <row r="19" spans="1:11" ht="12.75" hidden="1">
      <c r="A19" s="370"/>
      <c r="B19" s="371"/>
      <c r="C19" s="371"/>
      <c r="D19" s="371"/>
      <c r="E19" s="371"/>
      <c r="F19" s="371"/>
      <c r="G19" s="372"/>
      <c r="H19" s="36"/>
      <c r="I19" s="36"/>
      <c r="J19" s="36"/>
      <c r="K19" s="36"/>
    </row>
    <row r="20" spans="1:11" ht="12.75" hidden="1">
      <c r="A20" s="370"/>
      <c r="B20" s="371"/>
      <c r="C20" s="371"/>
      <c r="D20" s="371"/>
      <c r="E20" s="371"/>
      <c r="F20" s="371"/>
      <c r="G20" s="372"/>
      <c r="H20" s="36"/>
      <c r="I20" s="36"/>
      <c r="J20" s="36"/>
      <c r="K20" s="36"/>
    </row>
    <row r="21" spans="1:11" ht="12.75" hidden="1">
      <c r="A21" s="370"/>
      <c r="B21" s="371"/>
      <c r="C21" s="371"/>
      <c r="D21" s="371"/>
      <c r="E21" s="371"/>
      <c r="F21" s="371"/>
      <c r="G21" s="372"/>
      <c r="H21" s="36"/>
      <c r="I21" s="36"/>
      <c r="J21" s="36"/>
      <c r="K21" s="36"/>
    </row>
    <row r="22" spans="1:11" ht="12.75" hidden="1">
      <c r="A22" s="370"/>
      <c r="B22" s="371"/>
      <c r="C22" s="371"/>
      <c r="D22" s="371"/>
      <c r="E22" s="371"/>
      <c r="F22" s="371"/>
      <c r="G22" s="372"/>
      <c r="H22" s="36"/>
      <c r="I22" s="36"/>
      <c r="J22" s="36"/>
      <c r="K22" s="36"/>
    </row>
    <row r="23" spans="1:11" ht="12.75" hidden="1">
      <c r="A23" s="370"/>
      <c r="B23" s="371"/>
      <c r="C23" s="371"/>
      <c r="D23" s="371"/>
      <c r="E23" s="371"/>
      <c r="F23" s="371"/>
      <c r="G23" s="372"/>
      <c r="H23" s="36"/>
      <c r="I23" s="36"/>
      <c r="J23" s="36"/>
      <c r="K23" s="36"/>
    </row>
    <row r="24" spans="1:11" ht="12.75" hidden="1">
      <c r="A24" s="370"/>
      <c r="B24" s="371"/>
      <c r="C24" s="371"/>
      <c r="D24" s="371"/>
      <c r="E24" s="371"/>
      <c r="F24" s="371"/>
      <c r="G24" s="372"/>
      <c r="H24" s="36"/>
      <c r="I24" s="36"/>
      <c r="J24" s="36"/>
      <c r="K24" s="36"/>
    </row>
    <row r="25" spans="1:11" ht="12.75" hidden="1">
      <c r="A25" s="370"/>
      <c r="B25" s="371"/>
      <c r="C25" s="371"/>
      <c r="D25" s="371"/>
      <c r="E25" s="371"/>
      <c r="F25" s="371"/>
      <c r="G25" s="372"/>
      <c r="H25" s="36"/>
      <c r="I25" s="36"/>
      <c r="J25" s="36"/>
      <c r="K25" s="36"/>
    </row>
    <row r="26" spans="1:11" ht="12.75" hidden="1">
      <c r="A26" s="370"/>
      <c r="B26" s="371"/>
      <c r="C26" s="371"/>
      <c r="D26" s="371"/>
      <c r="E26" s="371"/>
      <c r="F26" s="371"/>
      <c r="G26" s="372"/>
      <c r="H26" s="36"/>
      <c r="I26" s="36"/>
      <c r="J26" s="36"/>
      <c r="K26" s="36"/>
    </row>
    <row r="27" spans="1:11" ht="12.75" hidden="1">
      <c r="A27" s="370"/>
      <c r="B27" s="371"/>
      <c r="C27" s="371"/>
      <c r="D27" s="371"/>
      <c r="E27" s="371"/>
      <c r="F27" s="371"/>
      <c r="G27" s="372"/>
      <c r="H27" s="36"/>
      <c r="I27" s="36"/>
      <c r="J27" s="36"/>
      <c r="K27" s="36"/>
    </row>
    <row r="28" spans="1:11" ht="12.75" hidden="1">
      <c r="A28" s="370"/>
      <c r="B28" s="371"/>
      <c r="C28" s="371"/>
      <c r="D28" s="371"/>
      <c r="E28" s="371"/>
      <c r="F28" s="371"/>
      <c r="G28" s="372"/>
      <c r="H28" s="36"/>
      <c r="I28" s="36"/>
      <c r="J28" s="36"/>
      <c r="K28" s="36"/>
    </row>
    <row r="29" spans="1:11" ht="12.75" hidden="1">
      <c r="A29" s="373"/>
      <c r="B29" s="374"/>
      <c r="C29" s="374"/>
      <c r="D29" s="374"/>
      <c r="E29" s="374"/>
      <c r="F29" s="374"/>
      <c r="G29" s="375"/>
      <c r="H29" s="235"/>
      <c r="I29" s="36"/>
      <c r="J29" s="36"/>
      <c r="K29" s="36"/>
    </row>
    <row r="30" spans="1:11" ht="12" customHeight="1" hidden="1">
      <c r="A30" s="301"/>
      <c r="B30" s="302"/>
      <c r="C30" s="302"/>
      <c r="D30" s="302"/>
      <c r="E30" s="302"/>
      <c r="F30" s="302"/>
      <c r="G30" s="302"/>
      <c r="H30" s="36"/>
      <c r="I30" s="36"/>
      <c r="J30" s="36"/>
      <c r="K30" s="36"/>
    </row>
    <row r="31" spans="1:11" ht="2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351" t="s">
        <v>310</v>
      </c>
      <c r="B32" s="351"/>
      <c r="C32" s="351"/>
      <c r="D32" s="376" t="s">
        <v>319</v>
      </c>
      <c r="E32" s="377"/>
      <c r="F32" s="377"/>
      <c r="G32" s="378"/>
      <c r="H32" s="36"/>
      <c r="I32" s="36"/>
      <c r="J32" s="36"/>
      <c r="K32" s="36"/>
    </row>
    <row r="33" spans="1:11" ht="12.75">
      <c r="A33" s="351" t="s">
        <v>312</v>
      </c>
      <c r="B33" s="351"/>
      <c r="C33" s="351"/>
      <c r="D33" s="350" t="s">
        <v>320</v>
      </c>
      <c r="E33" s="350"/>
      <c r="F33" s="350"/>
      <c r="G33" s="350"/>
      <c r="H33" s="36"/>
      <c r="I33" s="36"/>
      <c r="J33" s="36"/>
      <c r="K33" s="36"/>
    </row>
    <row r="34" spans="1:11" ht="12.75">
      <c r="A34" s="345" t="s">
        <v>314</v>
      </c>
      <c r="B34" s="345"/>
      <c r="C34" s="345"/>
      <c r="D34" s="379" t="s">
        <v>473</v>
      </c>
      <c r="E34" s="380"/>
      <c r="F34" s="380"/>
      <c r="G34" s="381"/>
      <c r="H34" s="36"/>
      <c r="I34" s="36"/>
      <c r="J34" s="36"/>
      <c r="K34" s="36"/>
    </row>
    <row r="35" spans="1:11" ht="12.75">
      <c r="A35" s="361" t="s">
        <v>321</v>
      </c>
      <c r="B35" s="362"/>
      <c r="C35" s="363"/>
      <c r="D35" s="379" t="s">
        <v>474</v>
      </c>
      <c r="E35" s="380"/>
      <c r="F35" s="380"/>
      <c r="G35" s="381"/>
      <c r="H35" s="36"/>
      <c r="I35" s="36"/>
      <c r="J35" s="36"/>
      <c r="K35" s="36"/>
    </row>
    <row r="36" spans="1:11" ht="12.75">
      <c r="A36" s="361" t="s">
        <v>316</v>
      </c>
      <c r="B36" s="362"/>
      <c r="C36" s="363"/>
      <c r="D36" s="364" t="s">
        <v>322</v>
      </c>
      <c r="E36" s="365"/>
      <c r="F36" s="365"/>
      <c r="G36" s="366"/>
      <c r="H36" s="36"/>
      <c r="I36" s="36"/>
      <c r="J36" s="36"/>
      <c r="K36" s="36"/>
    </row>
    <row r="37" spans="1:11" ht="12.75">
      <c r="A37" s="361" t="s">
        <v>318</v>
      </c>
      <c r="B37" s="362"/>
      <c r="C37" s="363"/>
      <c r="D37" s="364" t="s">
        <v>475</v>
      </c>
      <c r="E37" s="365"/>
      <c r="F37" s="365"/>
      <c r="G37" s="366"/>
      <c r="H37" s="36"/>
      <c r="I37" s="36"/>
      <c r="J37" s="36"/>
      <c r="K37" s="36"/>
    </row>
    <row r="38" spans="1:11" ht="30" customHeight="1">
      <c r="A38" s="348" t="s">
        <v>476</v>
      </c>
      <c r="B38" s="348"/>
      <c r="C38" s="348"/>
      <c r="D38" s="348"/>
      <c r="E38" s="348"/>
      <c r="F38" s="348"/>
      <c r="G38" s="348"/>
      <c r="H38" s="36"/>
      <c r="I38" s="36"/>
      <c r="J38" s="36"/>
      <c r="K38" s="36"/>
    </row>
    <row r="39" spans="1:1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2.75" customHeight="1">
      <c r="A41" s="351" t="s">
        <v>310</v>
      </c>
      <c r="B41" s="351"/>
      <c r="C41" s="351"/>
      <c r="D41" s="355" t="s">
        <v>323</v>
      </c>
      <c r="E41" s="356"/>
      <c r="F41" s="356"/>
      <c r="G41" s="357"/>
      <c r="H41" s="36"/>
      <c r="I41" s="36"/>
      <c r="J41" s="36"/>
      <c r="K41" s="36"/>
    </row>
    <row r="42" spans="1:11" ht="12.75">
      <c r="A42" s="351" t="s">
        <v>312</v>
      </c>
      <c r="B42" s="351"/>
      <c r="C42" s="351"/>
      <c r="D42" s="350" t="s">
        <v>324</v>
      </c>
      <c r="E42" s="350"/>
      <c r="F42" s="350"/>
      <c r="G42" s="350"/>
      <c r="H42" s="36"/>
      <c r="I42" s="36"/>
      <c r="J42" s="36"/>
      <c r="K42" s="36"/>
    </row>
    <row r="43" spans="1:11" ht="12.75">
      <c r="A43" s="345" t="s">
        <v>314</v>
      </c>
      <c r="B43" s="345"/>
      <c r="C43" s="345"/>
      <c r="D43" s="382" t="s">
        <v>477</v>
      </c>
      <c r="E43" s="380"/>
      <c r="F43" s="380"/>
      <c r="G43" s="381"/>
      <c r="H43" s="36"/>
      <c r="I43" s="36"/>
      <c r="J43" s="36"/>
      <c r="K43" s="36"/>
    </row>
    <row r="44" spans="1:11" ht="12.75">
      <c r="A44" s="361" t="s">
        <v>321</v>
      </c>
      <c r="B44" s="362"/>
      <c r="C44" s="363"/>
      <c r="D44" s="383" t="s">
        <v>478</v>
      </c>
      <c r="E44" s="380"/>
      <c r="F44" s="380"/>
      <c r="G44" s="381"/>
      <c r="H44" s="36"/>
      <c r="I44" s="36"/>
      <c r="J44" s="36"/>
      <c r="K44" s="36"/>
    </row>
    <row r="45" spans="1:11" ht="12.75">
      <c r="A45" s="361" t="s">
        <v>316</v>
      </c>
      <c r="B45" s="362"/>
      <c r="C45" s="363"/>
      <c r="D45" s="364" t="s">
        <v>325</v>
      </c>
      <c r="E45" s="365"/>
      <c r="F45" s="365"/>
      <c r="G45" s="366"/>
      <c r="H45" s="36"/>
      <c r="I45" s="36"/>
      <c r="J45" s="36"/>
      <c r="K45" s="36"/>
    </row>
    <row r="46" spans="1:11" ht="15.75" customHeight="1">
      <c r="A46" s="361" t="s">
        <v>318</v>
      </c>
      <c r="B46" s="362"/>
      <c r="C46" s="363"/>
      <c r="D46" s="364" t="s">
        <v>326</v>
      </c>
      <c r="E46" s="365"/>
      <c r="F46" s="365"/>
      <c r="G46" s="366"/>
      <c r="H46" s="36"/>
      <c r="I46" s="36"/>
      <c r="J46" s="36"/>
      <c r="K46" s="36"/>
    </row>
    <row r="47" spans="1:11" ht="28.5" customHeight="1">
      <c r="A47" s="384" t="s">
        <v>479</v>
      </c>
      <c r="B47" s="385"/>
      <c r="C47" s="385"/>
      <c r="D47" s="385"/>
      <c r="E47" s="385"/>
      <c r="F47" s="385"/>
      <c r="G47" s="386"/>
      <c r="H47" s="36"/>
      <c r="I47" s="36"/>
      <c r="J47" s="36"/>
      <c r="K47" s="36"/>
    </row>
    <row r="48" spans="1:1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>
      <c r="A50" s="351" t="s">
        <v>310</v>
      </c>
      <c r="B50" s="351"/>
      <c r="C50" s="351"/>
      <c r="D50" s="376" t="s">
        <v>327</v>
      </c>
      <c r="E50" s="377"/>
      <c r="F50" s="377"/>
      <c r="G50" s="378"/>
      <c r="H50" s="36"/>
      <c r="I50" s="36"/>
      <c r="J50" s="36"/>
      <c r="K50" s="36"/>
    </row>
    <row r="51" spans="1:11" ht="12.75">
      <c r="A51" s="351" t="s">
        <v>312</v>
      </c>
      <c r="B51" s="351"/>
      <c r="C51" s="351"/>
      <c r="D51" s="350" t="s">
        <v>328</v>
      </c>
      <c r="E51" s="350"/>
      <c r="F51" s="350"/>
      <c r="G51" s="350"/>
      <c r="H51" s="36"/>
      <c r="I51" s="36"/>
      <c r="J51" s="36"/>
      <c r="K51" s="36"/>
    </row>
    <row r="52" spans="1:11" ht="12.75">
      <c r="A52" s="345" t="s">
        <v>314</v>
      </c>
      <c r="B52" s="345"/>
      <c r="C52" s="345"/>
      <c r="D52" s="382" t="s">
        <v>480</v>
      </c>
      <c r="E52" s="380"/>
      <c r="F52" s="380"/>
      <c r="G52" s="381"/>
      <c r="H52" s="36"/>
      <c r="I52" s="36"/>
      <c r="J52" s="36"/>
      <c r="K52" s="36"/>
    </row>
    <row r="53" spans="1:11" ht="12.75">
      <c r="A53" s="345" t="s">
        <v>321</v>
      </c>
      <c r="B53" s="345"/>
      <c r="C53" s="345"/>
      <c r="D53" s="382" t="s">
        <v>481</v>
      </c>
      <c r="E53" s="380"/>
      <c r="F53" s="380"/>
      <c r="G53" s="381"/>
      <c r="H53" s="36"/>
      <c r="I53" s="36"/>
      <c r="J53" s="36"/>
      <c r="K53" s="36"/>
    </row>
    <row r="54" spans="1:11" ht="12.75">
      <c r="A54" s="361" t="s">
        <v>316</v>
      </c>
      <c r="B54" s="362"/>
      <c r="C54" s="363"/>
      <c r="D54" s="364" t="s">
        <v>329</v>
      </c>
      <c r="E54" s="365"/>
      <c r="F54" s="365"/>
      <c r="G54" s="366"/>
      <c r="H54" s="36"/>
      <c r="I54" s="36"/>
      <c r="J54" s="36"/>
      <c r="K54" s="36"/>
    </row>
    <row r="55" spans="1:11" ht="12.75">
      <c r="A55" s="361" t="s">
        <v>318</v>
      </c>
      <c r="B55" s="362"/>
      <c r="C55" s="363"/>
      <c r="D55" s="364" t="s">
        <v>330</v>
      </c>
      <c r="E55" s="365"/>
      <c r="F55" s="365"/>
      <c r="G55" s="366"/>
      <c r="H55" s="36"/>
      <c r="I55" s="36"/>
      <c r="J55" s="36"/>
      <c r="K55" s="36"/>
    </row>
    <row r="56" spans="1:11" ht="43.5" customHeight="1">
      <c r="A56" s="387" t="s">
        <v>482</v>
      </c>
      <c r="B56" s="388"/>
      <c r="C56" s="388"/>
      <c r="D56" s="388"/>
      <c r="E56" s="388"/>
      <c r="F56" s="388"/>
      <c r="G56" s="388"/>
      <c r="H56" s="212"/>
      <c r="I56" s="212"/>
      <c r="J56" s="212"/>
      <c r="K56" s="212"/>
    </row>
    <row r="57" spans="1:11" ht="12.75">
      <c r="A57" s="389"/>
      <c r="B57" s="389"/>
      <c r="C57" s="389"/>
      <c r="D57" s="389"/>
      <c r="E57" s="389"/>
      <c r="F57" s="389"/>
      <c r="G57" s="389"/>
      <c r="H57" s="36"/>
      <c r="I57" s="36"/>
      <c r="J57" s="36"/>
      <c r="K57" s="36"/>
    </row>
    <row r="58" spans="1:1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26.25" customHeight="1">
      <c r="A59" s="351" t="s">
        <v>310</v>
      </c>
      <c r="B59" s="351"/>
      <c r="C59" s="351"/>
      <c r="D59" s="376" t="s">
        <v>331</v>
      </c>
      <c r="E59" s="377"/>
      <c r="F59" s="377"/>
      <c r="G59" s="378"/>
      <c r="H59" s="36"/>
      <c r="I59" s="36"/>
      <c r="J59" s="36"/>
      <c r="K59" s="36"/>
    </row>
    <row r="60" spans="1:11" ht="12.75">
      <c r="A60" s="351" t="s">
        <v>312</v>
      </c>
      <c r="B60" s="351"/>
      <c r="C60" s="351"/>
      <c r="D60" s="350" t="s">
        <v>332</v>
      </c>
      <c r="E60" s="350"/>
      <c r="F60" s="350"/>
      <c r="G60" s="350"/>
      <c r="H60" s="36"/>
      <c r="I60" s="36"/>
      <c r="J60" s="36"/>
      <c r="K60" s="36"/>
    </row>
    <row r="61" spans="1:11" ht="12.75">
      <c r="A61" s="345" t="s">
        <v>314</v>
      </c>
      <c r="B61" s="345"/>
      <c r="C61" s="345"/>
      <c r="D61" s="390" t="s">
        <v>483</v>
      </c>
      <c r="E61" s="391"/>
      <c r="F61" s="391"/>
      <c r="G61" s="392"/>
      <c r="H61" s="36"/>
      <c r="I61" s="36"/>
      <c r="J61" s="36"/>
      <c r="K61" s="36"/>
    </row>
    <row r="62" spans="1:11" ht="24.75" customHeight="1">
      <c r="A62" s="393" t="s">
        <v>484</v>
      </c>
      <c r="B62" s="394"/>
      <c r="C62" s="395"/>
      <c r="D62" s="396" t="s">
        <v>485</v>
      </c>
      <c r="E62" s="397"/>
      <c r="F62" s="397"/>
      <c r="G62" s="398"/>
      <c r="H62" s="36"/>
      <c r="I62" s="36"/>
      <c r="J62" s="36"/>
      <c r="K62" s="36"/>
    </row>
    <row r="63" spans="1:11" ht="12.75">
      <c r="A63" s="345" t="s">
        <v>321</v>
      </c>
      <c r="B63" s="345"/>
      <c r="C63" s="345"/>
      <c r="D63" s="376" t="s">
        <v>486</v>
      </c>
      <c r="E63" s="377"/>
      <c r="F63" s="377"/>
      <c r="G63" s="378"/>
      <c r="H63" s="36"/>
      <c r="I63" s="36"/>
      <c r="J63" s="36"/>
      <c r="K63" s="36"/>
    </row>
    <row r="64" spans="1:11" ht="12.75">
      <c r="A64" s="361" t="s">
        <v>316</v>
      </c>
      <c r="B64" s="362"/>
      <c r="C64" s="363"/>
      <c r="D64" s="364" t="s">
        <v>487</v>
      </c>
      <c r="E64" s="365"/>
      <c r="F64" s="365"/>
      <c r="G64" s="366"/>
      <c r="H64" s="36"/>
      <c r="I64" s="36"/>
      <c r="J64" s="36"/>
      <c r="K64" s="36"/>
    </row>
    <row r="65" spans="1:11" ht="12.75">
      <c r="A65" s="361" t="s">
        <v>318</v>
      </c>
      <c r="B65" s="362"/>
      <c r="C65" s="363"/>
      <c r="D65" s="364" t="s">
        <v>488</v>
      </c>
      <c r="E65" s="365"/>
      <c r="F65" s="365"/>
      <c r="G65" s="366"/>
      <c r="H65" s="36"/>
      <c r="I65" s="36"/>
      <c r="J65" s="36"/>
      <c r="K65" s="36"/>
    </row>
    <row r="66" spans="1:11" ht="12.75" customHeight="1">
      <c r="A66" s="399" t="s">
        <v>489</v>
      </c>
      <c r="B66" s="400"/>
      <c r="C66" s="400"/>
      <c r="D66" s="400"/>
      <c r="E66" s="400"/>
      <c r="F66" s="400"/>
      <c r="G66" s="401"/>
      <c r="H66" s="170"/>
      <c r="I66" s="36"/>
      <c r="J66" s="36"/>
      <c r="K66" s="36"/>
    </row>
    <row r="67" spans="1:11" ht="12.75">
      <c r="A67" s="402"/>
      <c r="B67" s="402"/>
      <c r="C67" s="402"/>
      <c r="D67" s="402"/>
      <c r="E67" s="402"/>
      <c r="F67" s="402"/>
      <c r="G67" s="402"/>
      <c r="H67" s="36"/>
      <c r="I67" s="36"/>
      <c r="J67" s="36"/>
      <c r="K67" s="36"/>
    </row>
    <row r="68" spans="1:11" ht="12.75">
      <c r="A68" s="231"/>
      <c r="B68" s="231"/>
      <c r="C68" s="231"/>
      <c r="D68" s="231"/>
      <c r="E68" s="231"/>
      <c r="F68" s="231"/>
      <c r="G68" s="231"/>
      <c r="H68" s="36"/>
      <c r="I68" s="36"/>
      <c r="J68" s="36"/>
      <c r="K68" s="36"/>
    </row>
    <row r="69" spans="1:1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8.75" customHeight="1">
      <c r="A70" s="351" t="s">
        <v>310</v>
      </c>
      <c r="B70" s="351"/>
      <c r="C70" s="351"/>
      <c r="D70" s="376" t="s">
        <v>333</v>
      </c>
      <c r="E70" s="377"/>
      <c r="F70" s="377"/>
      <c r="G70" s="378"/>
      <c r="H70" s="36"/>
      <c r="I70" s="36"/>
      <c r="J70" s="36"/>
      <c r="K70" s="36"/>
    </row>
    <row r="71" spans="1:11" ht="12.75">
      <c r="A71" s="351" t="s">
        <v>312</v>
      </c>
      <c r="B71" s="351"/>
      <c r="C71" s="351"/>
      <c r="D71" s="350" t="s">
        <v>334</v>
      </c>
      <c r="E71" s="350"/>
      <c r="F71" s="350"/>
      <c r="G71" s="350"/>
      <c r="H71" s="36"/>
      <c r="I71" s="36"/>
      <c r="J71" s="36"/>
      <c r="K71" s="36"/>
    </row>
    <row r="72" spans="1:11" ht="12.75">
      <c r="A72" s="345" t="s">
        <v>314</v>
      </c>
      <c r="B72" s="345"/>
      <c r="C72" s="345"/>
      <c r="D72" s="382" t="s">
        <v>490</v>
      </c>
      <c r="E72" s="380"/>
      <c r="F72" s="380"/>
      <c r="G72" s="381"/>
      <c r="H72" s="36"/>
      <c r="I72" s="36"/>
      <c r="J72" s="36"/>
      <c r="K72" s="36"/>
    </row>
    <row r="73" spans="1:11" ht="12.75">
      <c r="A73" s="345" t="s">
        <v>321</v>
      </c>
      <c r="B73" s="345"/>
      <c r="C73" s="345"/>
      <c r="D73" s="382" t="s">
        <v>491</v>
      </c>
      <c r="E73" s="380"/>
      <c r="F73" s="380"/>
      <c r="G73" s="381"/>
      <c r="H73" s="36"/>
      <c r="I73" s="36"/>
      <c r="J73" s="36"/>
      <c r="K73" s="36"/>
    </row>
    <row r="74" spans="1:11" ht="12.75">
      <c r="A74" s="361" t="s">
        <v>316</v>
      </c>
      <c r="B74" s="362"/>
      <c r="C74" s="363"/>
      <c r="D74" s="364" t="s">
        <v>492</v>
      </c>
      <c r="E74" s="365"/>
      <c r="F74" s="365"/>
      <c r="G74" s="366"/>
      <c r="H74" s="36"/>
      <c r="I74" s="36"/>
      <c r="J74" s="36"/>
      <c r="K74" s="36"/>
    </row>
    <row r="75" spans="1:11" ht="12.75">
      <c r="A75" s="361" t="s">
        <v>318</v>
      </c>
      <c r="B75" s="362"/>
      <c r="C75" s="363"/>
      <c r="D75" s="364" t="s">
        <v>493</v>
      </c>
      <c r="E75" s="365"/>
      <c r="F75" s="365"/>
      <c r="G75" s="366"/>
      <c r="H75" s="36"/>
      <c r="I75" s="36"/>
      <c r="J75" s="36"/>
      <c r="K75" s="36"/>
    </row>
    <row r="76" spans="1:11" ht="27.75" customHeight="1">
      <c r="A76" s="348" t="s">
        <v>494</v>
      </c>
      <c r="B76" s="348"/>
      <c r="C76" s="348"/>
      <c r="D76" s="348"/>
      <c r="E76" s="348"/>
      <c r="F76" s="348"/>
      <c r="G76" s="348"/>
      <c r="H76" s="170"/>
      <c r="I76" s="36"/>
      <c r="J76" s="36"/>
      <c r="K76" s="36"/>
    </row>
    <row r="77" spans="1:11" ht="12.75" hidden="1">
      <c r="A77" s="367"/>
      <c r="B77" s="368"/>
      <c r="C77" s="368"/>
      <c r="D77" s="368"/>
      <c r="E77" s="368"/>
      <c r="F77" s="368"/>
      <c r="G77" s="369"/>
      <c r="H77" s="36"/>
      <c r="I77" s="36"/>
      <c r="J77" s="36"/>
      <c r="K77" s="36"/>
    </row>
    <row r="78" spans="1:11" ht="12.75" hidden="1">
      <c r="A78" s="370"/>
      <c r="B78" s="371"/>
      <c r="C78" s="371"/>
      <c r="D78" s="371"/>
      <c r="E78" s="371"/>
      <c r="F78" s="371"/>
      <c r="G78" s="372"/>
      <c r="H78" s="36"/>
      <c r="I78" s="36"/>
      <c r="J78" s="36"/>
      <c r="K78" s="36"/>
    </row>
    <row r="79" spans="1:11" ht="12.75" hidden="1">
      <c r="A79" s="370"/>
      <c r="B79" s="371"/>
      <c r="C79" s="371"/>
      <c r="D79" s="371"/>
      <c r="E79" s="371"/>
      <c r="F79" s="371"/>
      <c r="G79" s="372"/>
      <c r="H79" s="36"/>
      <c r="I79" s="36"/>
      <c r="J79" s="36"/>
      <c r="K79" s="36"/>
    </row>
    <row r="80" spans="1:11" ht="12.75" hidden="1">
      <c r="A80" s="370"/>
      <c r="B80" s="371"/>
      <c r="C80" s="371"/>
      <c r="D80" s="371"/>
      <c r="E80" s="371"/>
      <c r="F80" s="371"/>
      <c r="G80" s="372"/>
      <c r="H80" s="36"/>
      <c r="I80" s="36"/>
      <c r="J80" s="36"/>
      <c r="K80" s="36"/>
    </row>
    <row r="81" spans="1:11" ht="0.75" customHeight="1" hidden="1">
      <c r="A81" s="370"/>
      <c r="B81" s="371"/>
      <c r="C81" s="371"/>
      <c r="D81" s="371"/>
      <c r="E81" s="371"/>
      <c r="F81" s="371"/>
      <c r="G81" s="372"/>
      <c r="H81" s="36"/>
      <c r="I81" s="36"/>
      <c r="J81" s="36"/>
      <c r="K81" s="36"/>
    </row>
    <row r="82" spans="1:11" ht="12.75" hidden="1">
      <c r="A82" s="370"/>
      <c r="B82" s="371"/>
      <c r="C82" s="371"/>
      <c r="D82" s="371"/>
      <c r="E82" s="371"/>
      <c r="F82" s="371"/>
      <c r="G82" s="372"/>
      <c r="H82" s="36"/>
      <c r="I82" s="36"/>
      <c r="J82" s="36"/>
      <c r="K82" s="36"/>
    </row>
    <row r="83" spans="1:11" ht="12.75" hidden="1">
      <c r="A83" s="370"/>
      <c r="B83" s="371"/>
      <c r="C83" s="371"/>
      <c r="D83" s="371"/>
      <c r="E83" s="371"/>
      <c r="F83" s="371"/>
      <c r="G83" s="372"/>
      <c r="H83" s="36"/>
      <c r="I83" s="36"/>
      <c r="J83" s="36"/>
      <c r="K83" s="36"/>
    </row>
    <row r="84" spans="1:11" ht="12.75" hidden="1">
      <c r="A84" s="370"/>
      <c r="B84" s="371"/>
      <c r="C84" s="371"/>
      <c r="D84" s="371"/>
      <c r="E84" s="371"/>
      <c r="F84" s="371"/>
      <c r="G84" s="372"/>
      <c r="H84" s="36"/>
      <c r="I84" s="36"/>
      <c r="J84" s="36"/>
      <c r="K84" s="36"/>
    </row>
    <row r="85" spans="1:11" ht="12.75" hidden="1">
      <c r="A85" s="370"/>
      <c r="B85" s="371"/>
      <c r="C85" s="371"/>
      <c r="D85" s="371"/>
      <c r="E85" s="371"/>
      <c r="F85" s="371"/>
      <c r="G85" s="372"/>
      <c r="H85" s="36"/>
      <c r="I85" s="36"/>
      <c r="J85" s="36"/>
      <c r="K85" s="36"/>
    </row>
    <row r="86" spans="1:11" ht="12.75" hidden="1">
      <c r="A86" s="370"/>
      <c r="B86" s="371"/>
      <c r="C86" s="371"/>
      <c r="D86" s="371"/>
      <c r="E86" s="371"/>
      <c r="F86" s="371"/>
      <c r="G86" s="372"/>
      <c r="H86" s="36"/>
      <c r="I86" s="36"/>
      <c r="J86" s="36"/>
      <c r="K86" s="36"/>
    </row>
    <row r="87" spans="1:11" ht="12.75" hidden="1">
      <c r="A87" s="370"/>
      <c r="B87" s="371"/>
      <c r="C87" s="371"/>
      <c r="D87" s="371"/>
      <c r="E87" s="371"/>
      <c r="F87" s="371"/>
      <c r="G87" s="372"/>
      <c r="H87" s="36"/>
      <c r="I87" s="36"/>
      <c r="J87" s="36"/>
      <c r="K87" s="36"/>
    </row>
    <row r="88" spans="1:11" ht="12.75" hidden="1">
      <c r="A88" s="370"/>
      <c r="B88" s="371"/>
      <c r="C88" s="371"/>
      <c r="D88" s="371"/>
      <c r="E88" s="371"/>
      <c r="F88" s="371"/>
      <c r="G88" s="372"/>
      <c r="H88" s="36"/>
      <c r="I88" s="36"/>
      <c r="J88" s="36"/>
      <c r="K88" s="36"/>
    </row>
    <row r="89" spans="1:11" ht="12.75" hidden="1">
      <c r="A89" s="370"/>
      <c r="B89" s="371"/>
      <c r="C89" s="371"/>
      <c r="D89" s="371"/>
      <c r="E89" s="371"/>
      <c r="F89" s="371"/>
      <c r="G89" s="372"/>
      <c r="H89" s="36"/>
      <c r="I89" s="36"/>
      <c r="J89" s="36"/>
      <c r="K89" s="36"/>
    </row>
    <row r="90" spans="1:11" ht="12.75" hidden="1">
      <c r="A90" s="370"/>
      <c r="B90" s="371"/>
      <c r="C90" s="371"/>
      <c r="D90" s="371"/>
      <c r="E90" s="371"/>
      <c r="F90" s="371"/>
      <c r="G90" s="372"/>
      <c r="H90" s="36"/>
      <c r="I90" s="36"/>
      <c r="J90" s="36"/>
      <c r="K90" s="36"/>
    </row>
    <row r="91" spans="1:11" ht="12.75" hidden="1">
      <c r="A91" s="370"/>
      <c r="B91" s="371"/>
      <c r="C91" s="371"/>
      <c r="D91" s="371"/>
      <c r="E91" s="371"/>
      <c r="F91" s="371"/>
      <c r="G91" s="372"/>
      <c r="H91" s="36"/>
      <c r="I91" s="36"/>
      <c r="J91" s="36"/>
      <c r="K91" s="36"/>
    </row>
    <row r="92" spans="1:11" ht="12.75">
      <c r="A92" s="370"/>
      <c r="B92" s="371"/>
      <c r="C92" s="371"/>
      <c r="D92" s="371"/>
      <c r="E92" s="371"/>
      <c r="F92" s="371"/>
      <c r="G92" s="372"/>
      <c r="H92" s="36"/>
      <c r="I92" s="36"/>
      <c r="J92" s="36"/>
      <c r="K92" s="36"/>
    </row>
    <row r="93" spans="1:11" ht="11.25" customHeight="1">
      <c r="A93" s="402"/>
      <c r="B93" s="402"/>
      <c r="C93" s="402"/>
      <c r="D93" s="402"/>
      <c r="E93" s="402"/>
      <c r="F93" s="402"/>
      <c r="G93" s="402"/>
      <c r="H93" s="36"/>
      <c r="I93" s="36"/>
      <c r="J93" s="36"/>
      <c r="K93" s="36"/>
    </row>
    <row r="94" spans="1:11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25.5" customHeight="1">
      <c r="A96" s="351" t="s">
        <v>310</v>
      </c>
      <c r="B96" s="351"/>
      <c r="C96" s="351"/>
      <c r="D96" s="376" t="s">
        <v>335</v>
      </c>
      <c r="E96" s="377"/>
      <c r="F96" s="377"/>
      <c r="G96" s="378"/>
      <c r="H96" s="36"/>
      <c r="I96" s="36"/>
      <c r="J96" s="36"/>
      <c r="K96" s="36"/>
    </row>
    <row r="97" spans="1:11" ht="12.75">
      <c r="A97" s="351" t="s">
        <v>312</v>
      </c>
      <c r="B97" s="351"/>
      <c r="C97" s="351"/>
      <c r="D97" s="350" t="s">
        <v>336</v>
      </c>
      <c r="E97" s="350"/>
      <c r="F97" s="350"/>
      <c r="G97" s="350"/>
      <c r="H97" s="36"/>
      <c r="I97" s="36"/>
      <c r="J97" s="36"/>
      <c r="K97" s="36"/>
    </row>
    <row r="98" spans="1:11" ht="12.75">
      <c r="A98" s="345" t="s">
        <v>314</v>
      </c>
      <c r="B98" s="345"/>
      <c r="C98" s="345"/>
      <c r="D98" s="376" t="s">
        <v>495</v>
      </c>
      <c r="E98" s="377"/>
      <c r="F98" s="377"/>
      <c r="G98" s="378"/>
      <c r="H98" s="36"/>
      <c r="I98" s="36"/>
      <c r="J98" s="36"/>
      <c r="K98" s="36"/>
    </row>
    <row r="99" spans="1:11" ht="24.75" customHeight="1">
      <c r="A99" s="403" t="s">
        <v>484</v>
      </c>
      <c r="B99" s="403"/>
      <c r="C99" s="403"/>
      <c r="D99" s="390" t="s">
        <v>496</v>
      </c>
      <c r="E99" s="391"/>
      <c r="F99" s="391"/>
      <c r="G99" s="392"/>
      <c r="H99" s="36"/>
      <c r="I99" s="36"/>
      <c r="J99" s="36"/>
      <c r="K99" s="36"/>
    </row>
    <row r="100" spans="1:11" ht="12.75">
      <c r="A100" s="345" t="s">
        <v>321</v>
      </c>
      <c r="B100" s="345"/>
      <c r="C100" s="345"/>
      <c r="D100" s="349" t="s">
        <v>352</v>
      </c>
      <c r="E100" s="350"/>
      <c r="F100" s="350"/>
      <c r="G100" s="350"/>
      <c r="H100" s="36"/>
      <c r="I100" s="36"/>
      <c r="J100" s="36"/>
      <c r="K100" s="36"/>
    </row>
    <row r="101" spans="1:11" ht="12.75">
      <c r="A101" s="361" t="s">
        <v>316</v>
      </c>
      <c r="B101" s="362"/>
      <c r="C101" s="363"/>
      <c r="D101" s="364" t="s">
        <v>497</v>
      </c>
      <c r="E101" s="365"/>
      <c r="F101" s="365"/>
      <c r="G101" s="366"/>
      <c r="H101" s="36"/>
      <c r="I101" s="36"/>
      <c r="J101" s="36"/>
      <c r="K101" s="36"/>
    </row>
    <row r="102" spans="1:11" ht="12.75">
      <c r="A102" s="345" t="s">
        <v>318</v>
      </c>
      <c r="B102" s="345"/>
      <c r="C102" s="345"/>
      <c r="D102" s="346" t="s">
        <v>498</v>
      </c>
      <c r="E102" s="347"/>
      <c r="F102" s="347"/>
      <c r="G102" s="347"/>
      <c r="H102" s="36"/>
      <c r="I102" s="36"/>
      <c r="J102" s="36"/>
      <c r="K102" s="36"/>
    </row>
    <row r="103" spans="1:11" ht="29.25" customHeight="1">
      <c r="A103" s="348" t="s">
        <v>499</v>
      </c>
      <c r="B103" s="348"/>
      <c r="C103" s="348"/>
      <c r="D103" s="348"/>
      <c r="E103" s="348"/>
      <c r="F103" s="348"/>
      <c r="G103" s="348"/>
      <c r="H103" s="36"/>
      <c r="I103" s="36"/>
      <c r="J103" s="36"/>
      <c r="K103" s="36"/>
    </row>
    <row r="104" spans="1:11" ht="12.75">
      <c r="A104" s="404"/>
      <c r="B104" s="404"/>
      <c r="C104" s="404"/>
      <c r="D104" s="404"/>
      <c r="E104" s="404"/>
      <c r="F104" s="404"/>
      <c r="G104" s="404"/>
      <c r="H104" s="36"/>
      <c r="I104" s="36"/>
      <c r="J104" s="36"/>
      <c r="K104" s="36"/>
    </row>
    <row r="105" spans="1:11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28.5" customHeight="1">
      <c r="A107" s="351" t="s">
        <v>310</v>
      </c>
      <c r="B107" s="351"/>
      <c r="C107" s="351"/>
      <c r="D107" s="352" t="s">
        <v>349</v>
      </c>
      <c r="E107" s="352"/>
      <c r="F107" s="352"/>
      <c r="G107" s="352"/>
      <c r="H107" s="36"/>
      <c r="I107" s="36"/>
      <c r="J107" s="36"/>
      <c r="K107" s="36"/>
    </row>
    <row r="108" spans="1:11" ht="12.75">
      <c r="A108" s="351" t="s">
        <v>312</v>
      </c>
      <c r="B108" s="351"/>
      <c r="C108" s="351"/>
      <c r="D108" s="350" t="s">
        <v>350</v>
      </c>
      <c r="E108" s="350"/>
      <c r="F108" s="350"/>
      <c r="G108" s="350"/>
      <c r="H108" s="36"/>
      <c r="I108" s="36"/>
      <c r="J108" s="36"/>
      <c r="K108" s="36"/>
    </row>
    <row r="109" spans="1:11" ht="12.75">
      <c r="A109" s="345" t="s">
        <v>314</v>
      </c>
      <c r="B109" s="345"/>
      <c r="C109" s="345"/>
      <c r="D109" s="349" t="s">
        <v>351</v>
      </c>
      <c r="E109" s="350"/>
      <c r="F109" s="350"/>
      <c r="G109" s="350"/>
      <c r="H109" s="36"/>
      <c r="I109" s="36"/>
      <c r="J109" s="36"/>
      <c r="K109" s="36"/>
    </row>
    <row r="110" spans="1:11" ht="12.75">
      <c r="A110" s="345" t="s">
        <v>321</v>
      </c>
      <c r="B110" s="345"/>
      <c r="C110" s="345"/>
      <c r="D110" s="349" t="s">
        <v>352</v>
      </c>
      <c r="E110" s="350"/>
      <c r="F110" s="350"/>
      <c r="G110" s="350"/>
      <c r="H110" s="36"/>
      <c r="I110" s="36"/>
      <c r="J110" s="36"/>
      <c r="K110" s="36"/>
    </row>
    <row r="111" spans="1:11" ht="12.75">
      <c r="A111" s="345" t="s">
        <v>316</v>
      </c>
      <c r="B111" s="345"/>
      <c r="C111" s="345"/>
      <c r="D111" s="346" t="s">
        <v>353</v>
      </c>
      <c r="E111" s="347"/>
      <c r="F111" s="347"/>
      <c r="G111" s="347"/>
      <c r="H111" s="36"/>
      <c r="I111" s="36"/>
      <c r="J111" s="36"/>
      <c r="K111" s="36"/>
    </row>
    <row r="112" spans="1:11" ht="12.75">
      <c r="A112" s="345" t="s">
        <v>318</v>
      </c>
      <c r="B112" s="345"/>
      <c r="C112" s="345"/>
      <c r="D112" s="346" t="s">
        <v>354</v>
      </c>
      <c r="E112" s="347"/>
      <c r="F112" s="347"/>
      <c r="G112" s="347"/>
      <c r="H112" s="36"/>
      <c r="I112" s="36"/>
      <c r="J112" s="36"/>
      <c r="K112" s="36"/>
    </row>
    <row r="113" spans="1:11" ht="28.5" customHeight="1">
      <c r="A113" s="348" t="s">
        <v>500</v>
      </c>
      <c r="B113" s="348"/>
      <c r="C113" s="348"/>
      <c r="D113" s="348"/>
      <c r="E113" s="348"/>
      <c r="F113" s="348"/>
      <c r="G113" s="348"/>
      <c r="H113" s="36"/>
      <c r="I113" s="36"/>
      <c r="J113" s="36"/>
      <c r="K113" s="36"/>
    </row>
    <row r="114" spans="1:11" ht="12.75">
      <c r="A114" s="303"/>
      <c r="B114" s="303"/>
      <c r="C114" s="303"/>
      <c r="D114" s="303"/>
      <c r="E114" s="303"/>
      <c r="F114" s="303"/>
      <c r="G114" s="303"/>
      <c r="H114" s="36"/>
      <c r="I114" s="36"/>
      <c r="J114" s="36"/>
      <c r="K114" s="36"/>
    </row>
    <row r="115" spans="1:11" ht="12.75">
      <c r="A115" s="303"/>
      <c r="B115" s="303"/>
      <c r="C115" s="303"/>
      <c r="D115" s="303"/>
      <c r="E115" s="303"/>
      <c r="F115" s="303"/>
      <c r="G115" s="303"/>
      <c r="H115" s="36"/>
      <c r="I115" s="36"/>
      <c r="J115" s="36"/>
      <c r="K115" s="36"/>
    </row>
    <row r="116" spans="1:11" ht="28.5" customHeight="1">
      <c r="A116" s="351" t="s">
        <v>310</v>
      </c>
      <c r="B116" s="351"/>
      <c r="C116" s="351"/>
      <c r="D116" s="352" t="s">
        <v>355</v>
      </c>
      <c r="E116" s="352"/>
      <c r="F116" s="352"/>
      <c r="G116" s="352"/>
      <c r="H116" s="36"/>
      <c r="I116" s="36"/>
      <c r="J116" s="36"/>
      <c r="K116" s="36"/>
    </row>
    <row r="117" spans="1:11" ht="12.75">
      <c r="A117" s="351" t="s">
        <v>312</v>
      </c>
      <c r="B117" s="351"/>
      <c r="C117" s="351"/>
      <c r="D117" s="350" t="s">
        <v>356</v>
      </c>
      <c r="E117" s="350"/>
      <c r="F117" s="350"/>
      <c r="G117" s="350"/>
      <c r="H117" s="36"/>
      <c r="I117" s="36"/>
      <c r="J117" s="36"/>
      <c r="K117" s="36"/>
    </row>
    <row r="118" spans="1:11" ht="12.75">
      <c r="A118" s="345" t="s">
        <v>314</v>
      </c>
      <c r="B118" s="345"/>
      <c r="C118" s="345"/>
      <c r="D118" s="349" t="s">
        <v>357</v>
      </c>
      <c r="E118" s="350"/>
      <c r="F118" s="350"/>
      <c r="G118" s="350"/>
      <c r="H118" s="36"/>
      <c r="I118" s="36"/>
      <c r="J118" s="36"/>
      <c r="K118" s="36"/>
    </row>
    <row r="119" spans="1:11" ht="12.75">
      <c r="A119" s="345" t="s">
        <v>321</v>
      </c>
      <c r="B119" s="345"/>
      <c r="C119" s="345"/>
      <c r="D119" s="349" t="s">
        <v>352</v>
      </c>
      <c r="E119" s="350"/>
      <c r="F119" s="350"/>
      <c r="G119" s="350"/>
      <c r="H119" s="36"/>
      <c r="I119" s="36"/>
      <c r="J119" s="36"/>
      <c r="K119" s="36"/>
    </row>
    <row r="120" spans="1:11" ht="12.75">
      <c r="A120" s="345" t="s">
        <v>316</v>
      </c>
      <c r="B120" s="345"/>
      <c r="C120" s="345"/>
      <c r="D120" s="346" t="s">
        <v>358</v>
      </c>
      <c r="E120" s="347"/>
      <c r="F120" s="347"/>
      <c r="G120" s="347"/>
      <c r="H120" s="36"/>
      <c r="I120" s="36"/>
      <c r="J120" s="36"/>
      <c r="K120" s="36"/>
    </row>
    <row r="121" spans="1:11" ht="12.75">
      <c r="A121" s="345" t="s">
        <v>318</v>
      </c>
      <c r="B121" s="345"/>
      <c r="C121" s="345"/>
      <c r="D121" s="346" t="s">
        <v>359</v>
      </c>
      <c r="E121" s="347"/>
      <c r="F121" s="347"/>
      <c r="G121" s="347"/>
      <c r="H121" s="36"/>
      <c r="I121" s="36"/>
      <c r="J121" s="36"/>
      <c r="K121" s="36"/>
    </row>
    <row r="122" spans="1:11" ht="24.75" customHeight="1">
      <c r="A122" s="348" t="s">
        <v>500</v>
      </c>
      <c r="B122" s="348"/>
      <c r="C122" s="348"/>
      <c r="D122" s="348"/>
      <c r="E122" s="348"/>
      <c r="F122" s="348"/>
      <c r="G122" s="348"/>
      <c r="H122" s="36"/>
      <c r="I122" s="36"/>
      <c r="J122" s="36"/>
      <c r="K122" s="36"/>
    </row>
    <row r="123" spans="1:11" ht="12.75">
      <c r="A123" s="303"/>
      <c r="B123" s="303"/>
      <c r="C123" s="303"/>
      <c r="D123" s="303"/>
      <c r="E123" s="303"/>
      <c r="F123" s="303"/>
      <c r="G123" s="303"/>
      <c r="H123" s="36"/>
      <c r="I123" s="36"/>
      <c r="J123" s="36"/>
      <c r="K123" s="36"/>
    </row>
    <row r="124" spans="1:11" ht="12.75">
      <c r="A124" s="303"/>
      <c r="B124" s="303"/>
      <c r="C124" s="303"/>
      <c r="D124" s="303"/>
      <c r="E124" s="303"/>
      <c r="F124" s="303"/>
      <c r="G124" s="303"/>
      <c r="H124" s="36"/>
      <c r="I124" s="36"/>
      <c r="J124" s="36"/>
      <c r="K124" s="36"/>
    </row>
    <row r="125" spans="1:11" ht="28.5" customHeight="1">
      <c r="A125" s="351" t="s">
        <v>310</v>
      </c>
      <c r="B125" s="351"/>
      <c r="C125" s="351"/>
      <c r="D125" s="352" t="s">
        <v>360</v>
      </c>
      <c r="E125" s="352"/>
      <c r="F125" s="352"/>
      <c r="G125" s="352"/>
      <c r="H125" s="36"/>
      <c r="I125" s="36"/>
      <c r="J125" s="36"/>
      <c r="K125" s="36"/>
    </row>
    <row r="126" spans="1:11" ht="12.75">
      <c r="A126" s="351" t="s">
        <v>312</v>
      </c>
      <c r="B126" s="351"/>
      <c r="C126" s="351"/>
      <c r="D126" s="350" t="s">
        <v>361</v>
      </c>
      <c r="E126" s="350"/>
      <c r="F126" s="350"/>
      <c r="G126" s="350"/>
      <c r="H126" s="36"/>
      <c r="I126" s="36"/>
      <c r="J126" s="36"/>
      <c r="K126" s="36"/>
    </row>
    <row r="127" spans="1:11" ht="12.75">
      <c r="A127" s="345" t="s">
        <v>314</v>
      </c>
      <c r="B127" s="345"/>
      <c r="C127" s="345"/>
      <c r="D127" s="349" t="s">
        <v>362</v>
      </c>
      <c r="E127" s="350"/>
      <c r="F127" s="350"/>
      <c r="G127" s="350"/>
      <c r="H127" s="36"/>
      <c r="I127" s="36"/>
      <c r="J127" s="36"/>
      <c r="K127" s="36"/>
    </row>
    <row r="128" spans="1:11" ht="12.75">
      <c r="A128" s="345" t="s">
        <v>321</v>
      </c>
      <c r="B128" s="345"/>
      <c r="C128" s="345"/>
      <c r="D128" s="349" t="s">
        <v>352</v>
      </c>
      <c r="E128" s="350"/>
      <c r="F128" s="350"/>
      <c r="G128" s="350"/>
      <c r="H128" s="36"/>
      <c r="I128" s="36"/>
      <c r="J128" s="36"/>
      <c r="K128" s="36"/>
    </row>
    <row r="129" spans="1:11" ht="12.75">
      <c r="A129" s="345" t="s">
        <v>316</v>
      </c>
      <c r="B129" s="345"/>
      <c r="C129" s="345"/>
      <c r="D129" s="346" t="s">
        <v>363</v>
      </c>
      <c r="E129" s="347"/>
      <c r="F129" s="347"/>
      <c r="G129" s="347"/>
      <c r="H129" s="36"/>
      <c r="I129" s="36"/>
      <c r="J129" s="36"/>
      <c r="K129" s="36"/>
    </row>
    <row r="130" spans="1:11" ht="12.75">
      <c r="A130" s="345" t="s">
        <v>318</v>
      </c>
      <c r="B130" s="345"/>
      <c r="C130" s="345"/>
      <c r="D130" s="346" t="s">
        <v>364</v>
      </c>
      <c r="E130" s="347"/>
      <c r="F130" s="347"/>
      <c r="G130" s="347"/>
      <c r="H130" s="36"/>
      <c r="I130" s="36"/>
      <c r="J130" s="36"/>
      <c r="K130" s="36"/>
    </row>
    <row r="131" spans="1:11" ht="12.75" customHeight="1">
      <c r="A131" s="348" t="s">
        <v>501</v>
      </c>
      <c r="B131" s="348"/>
      <c r="C131" s="348"/>
      <c r="D131" s="348"/>
      <c r="E131" s="348"/>
      <c r="F131" s="348"/>
      <c r="G131" s="348"/>
      <c r="H131" s="36"/>
      <c r="I131" s="36"/>
      <c r="J131" s="36"/>
      <c r="K131" s="36"/>
    </row>
  </sheetData>
  <sheetProtection/>
  <mergeCells count="140">
    <mergeCell ref="A118:C118"/>
    <mergeCell ref="D118:G118"/>
    <mergeCell ref="A119:C119"/>
    <mergeCell ref="D119:G119"/>
    <mergeCell ref="A120:C120"/>
    <mergeCell ref="D120:G120"/>
    <mergeCell ref="A112:C112"/>
    <mergeCell ref="D112:G112"/>
    <mergeCell ref="A113:G113"/>
    <mergeCell ref="A116:C116"/>
    <mergeCell ref="D116:G116"/>
    <mergeCell ref="A117:C117"/>
    <mergeCell ref="D117:G117"/>
    <mergeCell ref="A109:C109"/>
    <mergeCell ref="D109:G109"/>
    <mergeCell ref="A110:C110"/>
    <mergeCell ref="D110:G110"/>
    <mergeCell ref="A111:C111"/>
    <mergeCell ref="D111:G111"/>
    <mergeCell ref="A103:G103"/>
    <mergeCell ref="A104:G104"/>
    <mergeCell ref="A107:C107"/>
    <mergeCell ref="D107:G107"/>
    <mergeCell ref="A108:C108"/>
    <mergeCell ref="D108:G108"/>
    <mergeCell ref="A100:C100"/>
    <mergeCell ref="D100:G100"/>
    <mergeCell ref="A101:C101"/>
    <mergeCell ref="D101:G101"/>
    <mergeCell ref="A102:C102"/>
    <mergeCell ref="D102:G102"/>
    <mergeCell ref="A97:C97"/>
    <mergeCell ref="D97:G97"/>
    <mergeCell ref="A98:C98"/>
    <mergeCell ref="D98:G98"/>
    <mergeCell ref="A99:C99"/>
    <mergeCell ref="D99:G99"/>
    <mergeCell ref="A75:C75"/>
    <mergeCell ref="D75:G75"/>
    <mergeCell ref="A76:G76"/>
    <mergeCell ref="A77:G92"/>
    <mergeCell ref="A93:G93"/>
    <mergeCell ref="A96:C96"/>
    <mergeCell ref="D96:G96"/>
    <mergeCell ref="A72:C72"/>
    <mergeCell ref="D72:G72"/>
    <mergeCell ref="A73:C73"/>
    <mergeCell ref="D73:G73"/>
    <mergeCell ref="A74:C74"/>
    <mergeCell ref="D74:G74"/>
    <mergeCell ref="A66:G66"/>
    <mergeCell ref="A67:G67"/>
    <mergeCell ref="A70:C70"/>
    <mergeCell ref="D70:G70"/>
    <mergeCell ref="A71:C71"/>
    <mergeCell ref="D71:G71"/>
    <mergeCell ref="A63:C63"/>
    <mergeCell ref="D63:G63"/>
    <mergeCell ref="A64:C64"/>
    <mergeCell ref="D64:G64"/>
    <mergeCell ref="A65:C65"/>
    <mergeCell ref="D65:G65"/>
    <mergeCell ref="A60:C60"/>
    <mergeCell ref="D60:G60"/>
    <mergeCell ref="A61:C61"/>
    <mergeCell ref="D61:G61"/>
    <mergeCell ref="A62:C62"/>
    <mergeCell ref="D62:G62"/>
    <mergeCell ref="A55:C55"/>
    <mergeCell ref="D55:G55"/>
    <mergeCell ref="A56:G56"/>
    <mergeCell ref="A57:G57"/>
    <mergeCell ref="A59:C59"/>
    <mergeCell ref="D59:G59"/>
    <mergeCell ref="A52:C52"/>
    <mergeCell ref="D52:G52"/>
    <mergeCell ref="A53:C53"/>
    <mergeCell ref="D53:G53"/>
    <mergeCell ref="A54:C54"/>
    <mergeCell ref="D54:G54"/>
    <mergeCell ref="A46:C46"/>
    <mergeCell ref="D46:G46"/>
    <mergeCell ref="A47:G47"/>
    <mergeCell ref="A50:C50"/>
    <mergeCell ref="D50:G50"/>
    <mergeCell ref="A51:C51"/>
    <mergeCell ref="D51:G51"/>
    <mergeCell ref="A43:C43"/>
    <mergeCell ref="D43:G43"/>
    <mergeCell ref="A44:C44"/>
    <mergeCell ref="D44:G44"/>
    <mergeCell ref="A45:C45"/>
    <mergeCell ref="D45:G45"/>
    <mergeCell ref="A37:C37"/>
    <mergeCell ref="D37:G37"/>
    <mergeCell ref="A38:G38"/>
    <mergeCell ref="A41:C41"/>
    <mergeCell ref="D41:G41"/>
    <mergeCell ref="A42:C42"/>
    <mergeCell ref="D42:G42"/>
    <mergeCell ref="A34:C34"/>
    <mergeCell ref="D34:G34"/>
    <mergeCell ref="A35:C35"/>
    <mergeCell ref="D35:G35"/>
    <mergeCell ref="A36:C36"/>
    <mergeCell ref="D36:G36"/>
    <mergeCell ref="A13:G13"/>
    <mergeCell ref="A14:G29"/>
    <mergeCell ref="A32:C32"/>
    <mergeCell ref="D32:G32"/>
    <mergeCell ref="A33:C33"/>
    <mergeCell ref="D33:G33"/>
    <mergeCell ref="A10:C10"/>
    <mergeCell ref="D10:G10"/>
    <mergeCell ref="A11:C11"/>
    <mergeCell ref="D11:G11"/>
    <mergeCell ref="A12:C12"/>
    <mergeCell ref="D12:G12"/>
    <mergeCell ref="A1:G1"/>
    <mergeCell ref="A2:G7"/>
    <mergeCell ref="A8:C8"/>
    <mergeCell ref="D8:G8"/>
    <mergeCell ref="A9:C9"/>
    <mergeCell ref="D9:G9"/>
    <mergeCell ref="A121:C121"/>
    <mergeCell ref="D121:G121"/>
    <mergeCell ref="A122:G122"/>
    <mergeCell ref="A125:C125"/>
    <mergeCell ref="D125:G125"/>
    <mergeCell ref="A126:C126"/>
    <mergeCell ref="D126:G126"/>
    <mergeCell ref="A130:C130"/>
    <mergeCell ref="D130:G130"/>
    <mergeCell ref="A131:G131"/>
    <mergeCell ref="A127:C127"/>
    <mergeCell ref="D127:G127"/>
    <mergeCell ref="A128:C128"/>
    <mergeCell ref="D128:G128"/>
    <mergeCell ref="A129:C129"/>
    <mergeCell ref="D129:G129"/>
  </mergeCells>
  <printOptions/>
  <pageMargins left="0.7" right="0.7" top="0.75" bottom="0.75" header="0.3" footer="0.3"/>
  <pageSetup horizontalDpi="600" verticalDpi="600" orientation="portrait" paperSize="9" scale="85" r:id="rId1"/>
  <headerFooter>
    <oddHeader>&amp;L7 melléklet a  4/2021. (II.24) önk rendelethez</oddHeader>
  </headerFooter>
  <rowBreaks count="1" manualBreakCount="1">
    <brk id="95" max="255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view="pageLayout" workbookViewId="0" topLeftCell="A1">
      <selection activeCell="A6" sqref="A6:B6"/>
    </sheetView>
  </sheetViews>
  <sheetFormatPr defaultColWidth="9.140625" defaultRowHeight="12.75"/>
  <cols>
    <col min="1" max="1" width="39.28125" style="0" customWidth="1"/>
    <col min="3" max="10" width="10.00390625" style="0" bestFit="1" customWidth="1"/>
  </cols>
  <sheetData>
    <row r="1" spans="1:9" ht="18" customHeight="1">
      <c r="A1" s="410" t="s">
        <v>374</v>
      </c>
      <c r="B1" s="410"/>
      <c r="C1" s="410"/>
      <c r="D1" s="410"/>
      <c r="E1" s="410"/>
      <c r="F1" s="410"/>
      <c r="G1" s="410"/>
      <c r="H1" s="410"/>
      <c r="I1" s="410"/>
    </row>
    <row r="2" spans="1:9" ht="18">
      <c r="A2" s="411" t="s">
        <v>296</v>
      </c>
      <c r="B2" s="411"/>
      <c r="C2" s="411"/>
      <c r="D2" s="411"/>
      <c r="E2" s="411"/>
      <c r="F2" s="411"/>
      <c r="G2" s="411"/>
      <c r="H2" s="411"/>
      <c r="I2" s="411"/>
    </row>
    <row r="3" spans="1:2" ht="12.75">
      <c r="A3" s="224"/>
      <c r="B3" s="224"/>
    </row>
    <row r="4" spans="1:2" ht="12.75">
      <c r="A4" s="224"/>
      <c r="B4" s="224"/>
    </row>
    <row r="5" spans="1:9" ht="12.75">
      <c r="A5" s="405" t="s">
        <v>91</v>
      </c>
      <c r="B5" s="406"/>
      <c r="C5" s="188" t="s">
        <v>298</v>
      </c>
      <c r="D5" s="188" t="s">
        <v>299</v>
      </c>
      <c r="E5" s="188" t="s">
        <v>300</v>
      </c>
      <c r="F5" s="188" t="s">
        <v>301</v>
      </c>
      <c r="G5" s="188" t="s">
        <v>302</v>
      </c>
      <c r="H5" s="188" t="s">
        <v>303</v>
      </c>
      <c r="I5" s="188" t="s">
        <v>304</v>
      </c>
    </row>
    <row r="6" spans="1:9" ht="12.75">
      <c r="A6" s="412"/>
      <c r="B6" s="413"/>
      <c r="C6" s="199"/>
      <c r="D6" s="199"/>
      <c r="E6" s="199"/>
      <c r="F6" s="199"/>
      <c r="G6" s="199"/>
      <c r="H6" s="199"/>
      <c r="I6" s="199"/>
    </row>
    <row r="7" spans="1:2" ht="12.75">
      <c r="A7" s="225"/>
      <c r="B7" s="226"/>
    </row>
    <row r="8" spans="1:2" ht="12.75">
      <c r="A8" s="414" t="s">
        <v>307</v>
      </c>
      <c r="B8" s="414"/>
    </row>
    <row r="9" spans="1:10" ht="12.75">
      <c r="A9" s="405" t="s">
        <v>91</v>
      </c>
      <c r="B9" s="406"/>
      <c r="C9" s="188" t="s">
        <v>298</v>
      </c>
      <c r="D9" s="188" t="s">
        <v>299</v>
      </c>
      <c r="E9" s="188" t="s">
        <v>300</v>
      </c>
      <c r="F9" s="188" t="s">
        <v>301</v>
      </c>
      <c r="G9" s="188" t="s">
        <v>302</v>
      </c>
      <c r="H9" s="188" t="s">
        <v>303</v>
      </c>
      <c r="I9" s="188" t="s">
        <v>304</v>
      </c>
      <c r="J9" s="188" t="s">
        <v>368</v>
      </c>
    </row>
    <row r="10" spans="1:10" ht="12.75">
      <c r="A10" s="407" t="s">
        <v>305</v>
      </c>
      <c r="B10" s="407"/>
      <c r="C10" s="229">
        <v>12000</v>
      </c>
      <c r="D10" s="229">
        <v>12000</v>
      </c>
      <c r="E10" s="229">
        <v>12000</v>
      </c>
      <c r="F10" s="229">
        <v>12000</v>
      </c>
      <c r="G10" s="229">
        <v>12000</v>
      </c>
      <c r="H10" s="229">
        <v>12000</v>
      </c>
      <c r="I10" s="229">
        <v>12000</v>
      </c>
      <c r="J10" s="229">
        <v>12000</v>
      </c>
    </row>
    <row r="11" spans="1:10" ht="41.25" customHeight="1">
      <c r="A11" s="408" t="s">
        <v>306</v>
      </c>
      <c r="B11" s="409"/>
      <c r="C11" s="229"/>
      <c r="D11" s="229"/>
      <c r="E11" s="229"/>
      <c r="F11" s="229"/>
      <c r="G11" s="229"/>
      <c r="H11" s="229"/>
      <c r="I11" s="229"/>
      <c r="J11" s="229"/>
    </row>
    <row r="12" spans="1:10" ht="29.25" customHeight="1">
      <c r="A12" s="227" t="s">
        <v>297</v>
      </c>
      <c r="B12" s="228"/>
      <c r="C12" s="230">
        <f aca="true" t="shared" si="0" ref="C12:I12">SUM(C10:C10)</f>
        <v>12000</v>
      </c>
      <c r="D12" s="230">
        <f t="shared" si="0"/>
        <v>12000</v>
      </c>
      <c r="E12" s="230">
        <f t="shared" si="0"/>
        <v>12000</v>
      </c>
      <c r="F12" s="230">
        <f t="shared" si="0"/>
        <v>12000</v>
      </c>
      <c r="G12" s="230">
        <f t="shared" si="0"/>
        <v>12000</v>
      </c>
      <c r="H12" s="230">
        <f t="shared" si="0"/>
        <v>12000</v>
      </c>
      <c r="I12" s="230">
        <f t="shared" si="0"/>
        <v>12000</v>
      </c>
      <c r="J12" s="230">
        <f>SUM(J10:J10)</f>
        <v>12000</v>
      </c>
    </row>
  </sheetData>
  <sheetProtection/>
  <mergeCells count="8">
    <mergeCell ref="A9:B9"/>
    <mergeCell ref="A10:B10"/>
    <mergeCell ref="A11:B11"/>
    <mergeCell ref="A1:I1"/>
    <mergeCell ref="A2:I2"/>
    <mergeCell ref="A5:B5"/>
    <mergeCell ref="A6:B6"/>
    <mergeCell ref="A8:B8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&amp;L8 melléklet a 4/2021. (II.24)  önk. 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9.140625" style="36" customWidth="1"/>
    <col min="2" max="2" width="52.00390625" style="36" customWidth="1"/>
    <col min="3" max="4" width="13.7109375" style="36" customWidth="1"/>
  </cols>
  <sheetData>
    <row r="1" spans="1:4" ht="12.75">
      <c r="A1" s="416" t="s">
        <v>374</v>
      </c>
      <c r="B1" s="416"/>
      <c r="C1" s="416"/>
      <c r="D1" s="416"/>
    </row>
    <row r="2" spans="1:4" ht="12.75">
      <c r="A2" s="417" t="s">
        <v>228</v>
      </c>
      <c r="B2" s="417"/>
      <c r="C2" s="417"/>
      <c r="D2" s="417"/>
    </row>
    <row r="3" spans="1:4" ht="25.5">
      <c r="A3" s="187" t="s">
        <v>123</v>
      </c>
      <c r="B3" s="188" t="s">
        <v>229</v>
      </c>
      <c r="C3" s="189" t="s">
        <v>341</v>
      </c>
      <c r="D3" s="189" t="s">
        <v>380</v>
      </c>
    </row>
    <row r="4" spans="1:4" ht="12.75">
      <c r="A4" s="294" t="s">
        <v>230</v>
      </c>
      <c r="B4" s="169" t="s">
        <v>231</v>
      </c>
      <c r="C4" s="168">
        <v>27579</v>
      </c>
      <c r="D4" s="168">
        <v>28875</v>
      </c>
    </row>
    <row r="5" spans="1:4" ht="12.75">
      <c r="A5" s="294" t="s">
        <v>232</v>
      </c>
      <c r="B5" s="169" t="s">
        <v>233</v>
      </c>
      <c r="C5" s="168">
        <v>6185</v>
      </c>
      <c r="D5" s="168">
        <v>6175</v>
      </c>
    </row>
    <row r="6" spans="1:4" ht="12.75">
      <c r="A6" s="294" t="s">
        <v>234</v>
      </c>
      <c r="B6" s="20" t="s">
        <v>337</v>
      </c>
      <c r="C6" s="168">
        <v>0</v>
      </c>
      <c r="D6" s="168">
        <v>15000</v>
      </c>
    </row>
    <row r="7" spans="1:4" ht="12.75">
      <c r="A7" s="294" t="s">
        <v>235</v>
      </c>
      <c r="B7" s="20" t="s">
        <v>203</v>
      </c>
      <c r="C7" s="168">
        <v>3101</v>
      </c>
      <c r="D7" s="168">
        <v>3594</v>
      </c>
    </row>
    <row r="8" spans="1:4" ht="12.75">
      <c r="A8" s="294" t="s">
        <v>470</v>
      </c>
      <c r="B8" s="20" t="s">
        <v>471</v>
      </c>
      <c r="C8" s="168"/>
      <c r="D8" s="168">
        <v>15346</v>
      </c>
    </row>
    <row r="9" spans="1:4" ht="12.75">
      <c r="A9" s="415" t="s">
        <v>236</v>
      </c>
      <c r="B9" s="415"/>
      <c r="C9" s="118">
        <f>SUM(C4:C7)</f>
        <v>36865</v>
      </c>
      <c r="D9" s="118">
        <f>SUM(D4:D8)</f>
        <v>68990</v>
      </c>
    </row>
    <row r="10" spans="1:4" ht="12.75">
      <c r="A10" s="295"/>
      <c r="B10" s="295"/>
      <c r="C10" s="190"/>
      <c r="D10" s="190"/>
    </row>
    <row r="11" spans="1:4" ht="12.75" customHeight="1">
      <c r="A11" s="418" t="s">
        <v>399</v>
      </c>
      <c r="B11" s="418"/>
      <c r="C11" s="418"/>
      <c r="D11" s="418"/>
    </row>
    <row r="12" spans="2:4" ht="12.75">
      <c r="B12" s="3"/>
      <c r="C12" s="190"/>
      <c r="D12" s="190"/>
    </row>
    <row r="13" spans="1:4" ht="12.75">
      <c r="A13" s="191" t="s">
        <v>230</v>
      </c>
      <c r="B13" s="117" t="s">
        <v>102</v>
      </c>
      <c r="C13" s="118">
        <v>1000</v>
      </c>
      <c r="D13" s="118">
        <v>15000</v>
      </c>
    </row>
    <row r="14" spans="1:4" ht="12.75">
      <c r="A14" s="59"/>
      <c r="B14" s="117" t="s">
        <v>236</v>
      </c>
      <c r="C14" s="118">
        <f>SUM(C13)</f>
        <v>1000</v>
      </c>
      <c r="D14" s="118">
        <f>SUM(D13)</f>
        <v>15000</v>
      </c>
    </row>
    <row r="15" spans="1:4" ht="12.75">
      <c r="A15" s="415" t="s">
        <v>237</v>
      </c>
      <c r="B15" s="415"/>
      <c r="C15" s="118">
        <f>C9+C14</f>
        <v>37865</v>
      </c>
      <c r="D15" s="118">
        <f>D9+D14</f>
        <v>83990</v>
      </c>
    </row>
  </sheetData>
  <sheetProtection/>
  <mergeCells count="5">
    <mergeCell ref="A9:B9"/>
    <mergeCell ref="A15:B15"/>
    <mergeCell ref="A1:D1"/>
    <mergeCell ref="A2:D2"/>
    <mergeCell ref="A11:D11"/>
  </mergeCells>
  <printOptions/>
  <pageMargins left="0.7" right="0.7" top="0.75" bottom="0.75" header="0.3" footer="0.3"/>
  <pageSetup horizontalDpi="600" verticalDpi="600" orientation="portrait" paperSize="9" r:id="rId1"/>
  <headerFooter>
    <oddHeader>&amp;L9. melléklet a 4/2021. (II.24) önk. rendelethez, ezer Ft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6"/>
  <sheetViews>
    <sheetView view="pageLayout" workbookViewId="0" topLeftCell="A1">
      <selection activeCell="H6" sqref="H6"/>
    </sheetView>
  </sheetViews>
  <sheetFormatPr defaultColWidth="9.140625" defaultRowHeight="12.75"/>
  <cols>
    <col min="1" max="1" width="16.7109375" style="8" customWidth="1"/>
  </cols>
  <sheetData>
    <row r="1" spans="1:14" ht="18">
      <c r="A1" s="419" t="s">
        <v>374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</row>
    <row r="2" spans="1:14" ht="18">
      <c r="A2" s="421" t="s">
        <v>252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4" ht="12.75">
      <c r="A3" s="203" t="s">
        <v>91</v>
      </c>
      <c r="B3" s="204" t="s">
        <v>253</v>
      </c>
      <c r="C3" s="204" t="s">
        <v>254</v>
      </c>
      <c r="D3" s="204" t="s">
        <v>255</v>
      </c>
      <c r="E3" s="204" t="s">
        <v>256</v>
      </c>
      <c r="F3" s="204" t="s">
        <v>257</v>
      </c>
      <c r="G3" s="204" t="s">
        <v>258</v>
      </c>
      <c r="H3" s="204" t="s">
        <v>259</v>
      </c>
      <c r="I3" s="204" t="s">
        <v>260</v>
      </c>
      <c r="J3" s="204" t="s">
        <v>261</v>
      </c>
      <c r="K3" s="204" t="s">
        <v>262</v>
      </c>
      <c r="L3" s="204" t="s">
        <v>263</v>
      </c>
      <c r="M3" s="204" t="s">
        <v>264</v>
      </c>
      <c r="N3" s="204" t="s">
        <v>265</v>
      </c>
    </row>
    <row r="4" spans="1:14" ht="38.25">
      <c r="A4" s="205" t="s">
        <v>110</v>
      </c>
      <c r="B4" s="239">
        <v>11962</v>
      </c>
      <c r="C4" s="239">
        <v>11962</v>
      </c>
      <c r="D4" s="239">
        <v>11962</v>
      </c>
      <c r="E4" s="239">
        <v>11962</v>
      </c>
      <c r="F4" s="239">
        <v>11962</v>
      </c>
      <c r="G4" s="239">
        <v>11962</v>
      </c>
      <c r="H4" s="239">
        <v>11962</v>
      </c>
      <c r="I4" s="239">
        <v>11962</v>
      </c>
      <c r="J4" s="239">
        <v>11962</v>
      </c>
      <c r="K4" s="239">
        <v>11962</v>
      </c>
      <c r="L4" s="239">
        <v>11962</v>
      </c>
      <c r="M4" s="239">
        <v>11965</v>
      </c>
      <c r="N4" s="91">
        <f>SUM(B4:M4)</f>
        <v>143547</v>
      </c>
    </row>
    <row r="5" spans="1:14" ht="38.25">
      <c r="A5" s="205" t="s">
        <v>401</v>
      </c>
      <c r="B5" s="206">
        <v>2549</v>
      </c>
      <c r="C5" s="206">
        <v>1392</v>
      </c>
      <c r="D5" s="206">
        <v>1392</v>
      </c>
      <c r="E5" s="206">
        <v>1392</v>
      </c>
      <c r="F5" s="206">
        <v>1392</v>
      </c>
      <c r="G5" s="206">
        <v>1392</v>
      </c>
      <c r="H5" s="206">
        <v>4392</v>
      </c>
      <c r="I5" s="206">
        <v>1392</v>
      </c>
      <c r="J5" s="206">
        <v>1392</v>
      </c>
      <c r="K5" s="206">
        <v>1392</v>
      </c>
      <c r="L5" s="206">
        <v>1392</v>
      </c>
      <c r="M5" s="206">
        <v>1393</v>
      </c>
      <c r="N5" s="91">
        <f>SUM(B5:M5)</f>
        <v>20862</v>
      </c>
    </row>
    <row r="6" spans="1:14" ht="24.75" customHeight="1">
      <c r="A6" s="209" t="s">
        <v>266</v>
      </c>
      <c r="B6" s="210">
        <f>SUM(B4:B5)</f>
        <v>14511</v>
      </c>
      <c r="C6" s="210">
        <f aca="true" t="shared" si="0" ref="C6:M6">SUM(C4:C5)</f>
        <v>13354</v>
      </c>
      <c r="D6" s="210">
        <f t="shared" si="0"/>
        <v>13354</v>
      </c>
      <c r="E6" s="210">
        <f t="shared" si="0"/>
        <v>13354</v>
      </c>
      <c r="F6" s="210">
        <f t="shared" si="0"/>
        <v>13354</v>
      </c>
      <c r="G6" s="210">
        <f t="shared" si="0"/>
        <v>13354</v>
      </c>
      <c r="H6" s="210">
        <f t="shared" si="0"/>
        <v>16354</v>
      </c>
      <c r="I6" s="210">
        <f t="shared" si="0"/>
        <v>13354</v>
      </c>
      <c r="J6" s="210">
        <f t="shared" si="0"/>
        <v>13354</v>
      </c>
      <c r="K6" s="210">
        <f t="shared" si="0"/>
        <v>13354</v>
      </c>
      <c r="L6" s="210">
        <f t="shared" si="0"/>
        <v>13354</v>
      </c>
      <c r="M6" s="210">
        <f t="shared" si="0"/>
        <v>13358</v>
      </c>
      <c r="N6" s="210">
        <f>SUM(N4:N5)</f>
        <v>164409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8" r:id="rId1"/>
  <headerFooter>
    <oddHeader>&amp;L10 melléklet a 4/2021. (II.24)  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view="pageLayout" workbookViewId="0" topLeftCell="A1">
      <selection activeCell="H11" sqref="H11"/>
    </sheetView>
  </sheetViews>
  <sheetFormatPr defaultColWidth="9.140625" defaultRowHeight="12.75"/>
  <cols>
    <col min="8" max="8" width="18.140625" style="0" customWidth="1"/>
  </cols>
  <sheetData>
    <row r="1" spans="1:8" ht="15">
      <c r="A1" s="422" t="s">
        <v>469</v>
      </c>
      <c r="B1" s="422"/>
      <c r="C1" s="422"/>
      <c r="D1" s="422"/>
      <c r="E1" s="422"/>
      <c r="F1" s="422"/>
      <c r="G1" s="422"/>
      <c r="H1" s="422"/>
    </row>
    <row r="5" spans="1:8" ht="12.75">
      <c r="A5" s="3" t="s">
        <v>267</v>
      </c>
      <c r="B5" s="3"/>
      <c r="C5" s="3"/>
      <c r="D5" s="3"/>
      <c r="E5" s="3"/>
      <c r="H5" s="238">
        <v>3901725</v>
      </c>
    </row>
    <row r="7" spans="1:3" ht="12.75">
      <c r="A7" s="3"/>
      <c r="B7" s="3"/>
      <c r="C7" s="3"/>
    </row>
    <row r="9" ht="12.75">
      <c r="H9" s="211"/>
    </row>
    <row r="10" ht="12.75">
      <c r="H10" s="211"/>
    </row>
    <row r="11" ht="12.75">
      <c r="H11" s="211"/>
    </row>
    <row r="12" ht="12.75">
      <c r="H12" s="211"/>
    </row>
    <row r="13" spans="1:8" ht="25.5" customHeight="1">
      <c r="A13" s="423"/>
      <c r="B13" s="423"/>
      <c r="C13" s="423"/>
      <c r="D13" s="423"/>
      <c r="E13" s="423"/>
      <c r="F13" s="423"/>
      <c r="G13" s="423"/>
      <c r="H13" s="211"/>
    </row>
    <row r="14" spans="1:8" ht="12.75">
      <c r="A14" s="3"/>
      <c r="H14" s="238"/>
    </row>
    <row r="16" spans="1:8" ht="12.75">
      <c r="A16" s="3"/>
      <c r="B16" s="3"/>
      <c r="C16" s="3"/>
      <c r="D16" s="3"/>
      <c r="H16" s="238"/>
    </row>
    <row r="17" spans="1:8" ht="12.75">
      <c r="A17" s="36"/>
      <c r="H17" s="211"/>
    </row>
    <row r="19" ht="12.75">
      <c r="A19" s="36"/>
    </row>
  </sheetData>
  <sheetProtection/>
  <mergeCells count="2">
    <mergeCell ref="A1:H1"/>
    <mergeCell ref="A13:G13"/>
  </mergeCells>
  <printOptions/>
  <pageMargins left="0.7" right="0.7" top="0.75" bottom="0.75" header="0.3" footer="0.3"/>
  <pageSetup horizontalDpi="600" verticalDpi="600" orientation="portrait" paperSize="9" r:id="rId1"/>
  <headerFooter>
    <oddHeader>&amp;L11. melléklet a  4/2021. (II.24)  önk.rendelethez,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59"/>
  <sheetViews>
    <sheetView view="pageLayout" workbookViewId="0" topLeftCell="A1">
      <selection activeCell="E5" sqref="E5"/>
    </sheetView>
  </sheetViews>
  <sheetFormatPr defaultColWidth="13.57421875" defaultRowHeight="12.75"/>
  <cols>
    <col min="1" max="1" width="12.00390625" style="36" bestFit="1" customWidth="1"/>
    <col min="2" max="2" width="44.00390625" style="12" customWidth="1"/>
    <col min="3" max="3" width="8.57421875" style="12" customWidth="1"/>
    <col min="4" max="4" width="10.7109375" style="12" customWidth="1"/>
    <col min="5" max="5" width="11.7109375" style="12" customWidth="1"/>
    <col min="6" max="6" width="14.8515625" style="190" customWidth="1"/>
    <col min="7" max="7" width="10.140625" style="36" bestFit="1" customWidth="1"/>
    <col min="8" max="249" width="8.8515625" style="36" customWidth="1"/>
    <col min="250" max="250" width="10.00390625" style="36" customWidth="1"/>
    <col min="251" max="251" width="44.00390625" style="36" customWidth="1"/>
    <col min="252" max="254" width="0" style="36" hidden="1" customWidth="1"/>
    <col min="255" max="255" width="8.00390625" style="36" bestFit="1" customWidth="1"/>
    <col min="256" max="16384" width="13.57421875" style="36" bestFit="1" customWidth="1"/>
  </cols>
  <sheetData>
    <row r="1" spans="1:5" ht="12.75">
      <c r="A1" s="373" t="s">
        <v>402</v>
      </c>
      <c r="B1" s="374"/>
      <c r="C1" s="374"/>
      <c r="D1" s="374"/>
      <c r="E1" s="374"/>
    </row>
    <row r="2" spans="1:5" ht="38.25">
      <c r="A2" s="424" t="s">
        <v>91</v>
      </c>
      <c r="B2" s="424"/>
      <c r="C2" s="245" t="s">
        <v>187</v>
      </c>
      <c r="D2" s="245" t="s">
        <v>188</v>
      </c>
      <c r="E2" s="267" t="s">
        <v>189</v>
      </c>
    </row>
    <row r="3" spans="1:5" ht="12.75">
      <c r="A3" s="424"/>
      <c r="B3" s="424"/>
      <c r="C3" s="267">
        <v>2021</v>
      </c>
      <c r="D3" s="267">
        <v>2021</v>
      </c>
      <c r="E3" s="267"/>
    </row>
    <row r="4" spans="1:256" ht="12.75">
      <c r="A4" s="46" t="s">
        <v>6</v>
      </c>
      <c r="B4" s="246" t="s">
        <v>190</v>
      </c>
      <c r="C4" s="247"/>
      <c r="D4" s="247"/>
      <c r="E4" s="247"/>
      <c r="F4" s="29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5.5">
      <c r="A5" s="46" t="s">
        <v>403</v>
      </c>
      <c r="B5" s="207" t="s">
        <v>404</v>
      </c>
      <c r="C5" s="169">
        <v>20.37</v>
      </c>
      <c r="D5" s="242">
        <v>5475000</v>
      </c>
      <c r="E5" s="242">
        <f>C5*D5</f>
        <v>111525750</v>
      </c>
      <c r="F5" s="29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5.5">
      <c r="A6" s="46" t="s">
        <v>405</v>
      </c>
      <c r="B6" s="207" t="s">
        <v>406</v>
      </c>
      <c r="C6" s="169"/>
      <c r="D6" s="243"/>
      <c r="E6" s="242">
        <v>100072977</v>
      </c>
      <c r="F6" s="29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8.25">
      <c r="A7" s="46" t="s">
        <v>407</v>
      </c>
      <c r="B7" s="207" t="s">
        <v>408</v>
      </c>
      <c r="C7" s="169"/>
      <c r="D7" s="243"/>
      <c r="E7" s="242">
        <v>100072977</v>
      </c>
      <c r="F7" s="29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5.5">
      <c r="A8" s="46" t="s">
        <v>409</v>
      </c>
      <c r="B8" s="207" t="s">
        <v>410</v>
      </c>
      <c r="C8" s="46"/>
      <c r="D8" s="241"/>
      <c r="E8" s="240">
        <v>111525750</v>
      </c>
      <c r="F8" s="29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5.5">
      <c r="A9" s="46" t="s">
        <v>411</v>
      </c>
      <c r="B9" s="207" t="s">
        <v>412</v>
      </c>
      <c r="C9" s="46"/>
      <c r="D9" s="242">
        <v>25200</v>
      </c>
      <c r="E9" s="242">
        <v>9150120</v>
      </c>
      <c r="F9" s="29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5.5">
      <c r="A10" s="46" t="s">
        <v>413</v>
      </c>
      <c r="B10" s="207" t="s">
        <v>414</v>
      </c>
      <c r="C10" s="46"/>
      <c r="D10" s="242">
        <v>25200</v>
      </c>
      <c r="E10" s="240">
        <v>9150120</v>
      </c>
      <c r="F10" s="296"/>
      <c r="G10" s="29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5.5">
      <c r="A11" s="46" t="s">
        <v>415</v>
      </c>
      <c r="B11" s="207" t="s">
        <v>416</v>
      </c>
      <c r="C11" s="46"/>
      <c r="D11" s="242"/>
      <c r="E11" s="242">
        <v>25024000</v>
      </c>
      <c r="F11" s="29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5.5">
      <c r="A12" s="46" t="s">
        <v>417</v>
      </c>
      <c r="B12" s="207" t="s">
        <v>418</v>
      </c>
      <c r="C12" s="46"/>
      <c r="D12" s="242"/>
      <c r="E12" s="240">
        <v>25024000</v>
      </c>
      <c r="F12" s="29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5.5">
      <c r="A13" s="46" t="s">
        <v>419</v>
      </c>
      <c r="B13" s="207" t="s">
        <v>420</v>
      </c>
      <c r="C13" s="46"/>
      <c r="D13" s="243"/>
      <c r="E13" s="242">
        <v>1511928</v>
      </c>
      <c r="F13" s="29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5.5">
      <c r="A14" s="46" t="s">
        <v>421</v>
      </c>
      <c r="B14" s="207" t="s">
        <v>422</v>
      </c>
      <c r="C14" s="46"/>
      <c r="D14" s="243"/>
      <c r="E14" s="240">
        <v>1511928</v>
      </c>
      <c r="F14" s="29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5.5">
      <c r="A15" s="46" t="s">
        <v>423</v>
      </c>
      <c r="B15" s="207" t="s">
        <v>424</v>
      </c>
      <c r="C15" s="46"/>
      <c r="D15" s="243"/>
      <c r="E15" s="242">
        <v>8466419</v>
      </c>
      <c r="F15" s="29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46" t="s">
        <v>425</v>
      </c>
      <c r="B16" s="207" t="s">
        <v>426</v>
      </c>
      <c r="C16" s="46"/>
      <c r="D16" s="243"/>
      <c r="E16" s="240">
        <v>8466419</v>
      </c>
      <c r="F16" s="29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5.5">
      <c r="A17" s="46" t="s">
        <v>427</v>
      </c>
      <c r="B17" s="207" t="s">
        <v>428</v>
      </c>
      <c r="C17" s="46"/>
      <c r="D17" s="243"/>
      <c r="E17" s="242">
        <v>13140900</v>
      </c>
      <c r="F17" s="29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46" t="s">
        <v>429</v>
      </c>
      <c r="B18" s="207" t="s">
        <v>430</v>
      </c>
      <c r="C18" s="46"/>
      <c r="D18" s="243"/>
      <c r="E18" s="240">
        <v>13140900</v>
      </c>
      <c r="F18" s="29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38.25">
      <c r="A19" s="46" t="s">
        <v>431</v>
      </c>
      <c r="B19" s="207" t="s">
        <v>432</v>
      </c>
      <c r="C19" s="46"/>
      <c r="D19" s="242"/>
      <c r="E19" s="242">
        <v>918000</v>
      </c>
      <c r="F19" s="29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5.5">
      <c r="A20" s="46" t="s">
        <v>433</v>
      </c>
      <c r="B20" s="207" t="s">
        <v>434</v>
      </c>
      <c r="C20" s="46"/>
      <c r="D20" s="241"/>
      <c r="E20" s="240">
        <v>918000</v>
      </c>
      <c r="F20" s="29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248"/>
      <c r="B21" s="246" t="s">
        <v>2</v>
      </c>
      <c r="C21" s="249"/>
      <c r="D21" s="249"/>
      <c r="E21" s="249">
        <f>E8+E10+E12+E14+E16+E18+E20</f>
        <v>169737117</v>
      </c>
      <c r="F21" s="29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297" t="s">
        <v>435</v>
      </c>
      <c r="B22" s="250" t="s">
        <v>436</v>
      </c>
      <c r="C22" s="240"/>
      <c r="D22" s="240"/>
      <c r="E22" s="240"/>
      <c r="F22" s="29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5" ht="25.5">
      <c r="A23" s="251" t="s">
        <v>437</v>
      </c>
      <c r="B23" s="207" t="s">
        <v>438</v>
      </c>
      <c r="C23" s="244">
        <v>131</v>
      </c>
      <c r="D23" s="163">
        <v>97400</v>
      </c>
      <c r="E23" s="240">
        <f aca="true" t="shared" si="0" ref="E23:E29">C23*D23</f>
        <v>12759400</v>
      </c>
    </row>
    <row r="24" spans="1:5" ht="12.75">
      <c r="A24" s="251" t="s">
        <v>439</v>
      </c>
      <c r="B24" s="207" t="s">
        <v>440</v>
      </c>
      <c r="C24" s="244">
        <v>13</v>
      </c>
      <c r="D24" s="163">
        <v>4861500</v>
      </c>
      <c r="E24" s="240">
        <f t="shared" si="0"/>
        <v>63199500</v>
      </c>
    </row>
    <row r="25" spans="1:5" ht="51">
      <c r="A25" s="251" t="s">
        <v>441</v>
      </c>
      <c r="B25" s="207" t="s">
        <v>442</v>
      </c>
      <c r="C25" s="244">
        <v>2</v>
      </c>
      <c r="D25" s="163">
        <v>432000</v>
      </c>
      <c r="E25" s="240">
        <f t="shared" si="0"/>
        <v>864000</v>
      </c>
    </row>
    <row r="26" spans="1:5" ht="38.25">
      <c r="A26" s="251" t="s">
        <v>443</v>
      </c>
      <c r="B26" s="207" t="s">
        <v>444</v>
      </c>
      <c r="C26" s="244">
        <v>2</v>
      </c>
      <c r="D26" s="163">
        <v>811600</v>
      </c>
      <c r="E26" s="240">
        <f t="shared" si="0"/>
        <v>1623200</v>
      </c>
    </row>
    <row r="27" spans="1:5" ht="25.5">
      <c r="A27" s="251" t="s">
        <v>445</v>
      </c>
      <c r="B27" s="207" t="s">
        <v>446</v>
      </c>
      <c r="C27" s="244">
        <v>8</v>
      </c>
      <c r="D27" s="163">
        <v>2919000</v>
      </c>
      <c r="E27" s="240">
        <f t="shared" si="0"/>
        <v>23352000</v>
      </c>
    </row>
    <row r="28" spans="1:5" ht="25.5">
      <c r="A28" s="251" t="s">
        <v>447</v>
      </c>
      <c r="B28" s="207" t="s">
        <v>448</v>
      </c>
      <c r="C28" s="244">
        <v>0.5</v>
      </c>
      <c r="D28" s="163">
        <v>4861500</v>
      </c>
      <c r="E28" s="240">
        <f t="shared" si="0"/>
        <v>2430750</v>
      </c>
    </row>
    <row r="29" spans="1:5" ht="25.5">
      <c r="A29" s="297" t="s">
        <v>449</v>
      </c>
      <c r="B29" s="207" t="s">
        <v>191</v>
      </c>
      <c r="C29" s="240">
        <v>4</v>
      </c>
      <c r="D29" s="163">
        <v>189000</v>
      </c>
      <c r="E29" s="240">
        <f t="shared" si="0"/>
        <v>756000</v>
      </c>
    </row>
    <row r="30" spans="1:5" ht="12.75">
      <c r="A30" s="253"/>
      <c r="B30" s="250" t="s">
        <v>2</v>
      </c>
      <c r="C30" s="254"/>
      <c r="D30" s="254"/>
      <c r="E30" s="254">
        <f>SUM(E23:E29)</f>
        <v>104984850</v>
      </c>
    </row>
    <row r="31" spans="1:5" ht="25.5">
      <c r="A31" s="252"/>
      <c r="B31" s="255" t="s">
        <v>450</v>
      </c>
      <c r="C31" s="240"/>
      <c r="D31" s="240"/>
      <c r="E31" s="240">
        <f>C31*D31</f>
        <v>0</v>
      </c>
    </row>
    <row r="32" spans="1:5" ht="25.5">
      <c r="A32" s="297" t="s">
        <v>451</v>
      </c>
      <c r="B32" s="207" t="s">
        <v>452</v>
      </c>
      <c r="C32" s="240"/>
      <c r="D32" s="240"/>
      <c r="E32" s="240">
        <v>20968000</v>
      </c>
    </row>
    <row r="33" spans="1:5" ht="25.5">
      <c r="A33" s="252" t="s">
        <v>453</v>
      </c>
      <c r="B33" s="207" t="s">
        <v>454</v>
      </c>
      <c r="C33" s="244">
        <v>3</v>
      </c>
      <c r="D33" s="163">
        <v>5100000</v>
      </c>
      <c r="E33" s="240">
        <f>C33*D33</f>
        <v>15300000</v>
      </c>
    </row>
    <row r="34" spans="1:5" ht="38.25">
      <c r="A34" s="252" t="s">
        <v>455</v>
      </c>
      <c r="B34" s="207" t="s">
        <v>456</v>
      </c>
      <c r="C34" s="244">
        <v>1.2</v>
      </c>
      <c r="D34" s="163">
        <v>4260000</v>
      </c>
      <c r="E34" s="240">
        <f>C34*D34</f>
        <v>5112000</v>
      </c>
    </row>
    <row r="35" spans="1:5" ht="12.75">
      <c r="A35" s="252" t="s">
        <v>457</v>
      </c>
      <c r="B35" s="207" t="s">
        <v>458</v>
      </c>
      <c r="C35" s="244"/>
      <c r="D35" s="163"/>
      <c r="E35" s="240">
        <v>1714000</v>
      </c>
    </row>
    <row r="36" spans="1:5" ht="12.75">
      <c r="A36" s="252" t="s">
        <v>459</v>
      </c>
      <c r="B36" s="207" t="s">
        <v>460</v>
      </c>
      <c r="C36" s="244">
        <v>7.5</v>
      </c>
      <c r="D36" s="163">
        <v>2376000</v>
      </c>
      <c r="E36" s="240">
        <f>C36*D36</f>
        <v>17820000</v>
      </c>
    </row>
    <row r="37" spans="1:5" ht="25.5">
      <c r="A37" s="252" t="s">
        <v>461</v>
      </c>
      <c r="B37" s="207" t="s">
        <v>462</v>
      </c>
      <c r="C37" s="244"/>
      <c r="D37" s="163"/>
      <c r="E37" s="240">
        <v>18775595</v>
      </c>
    </row>
    <row r="38" spans="1:5" ht="12.75">
      <c r="A38" s="297" t="s">
        <v>463</v>
      </c>
      <c r="B38" s="207" t="s">
        <v>464</v>
      </c>
      <c r="C38" s="244">
        <v>174</v>
      </c>
      <c r="D38" s="163">
        <v>513</v>
      </c>
      <c r="E38" s="240">
        <f>C38*D38</f>
        <v>89262</v>
      </c>
    </row>
    <row r="39" spans="1:5" ht="12.75">
      <c r="A39" s="256"/>
      <c r="B39" s="255" t="s">
        <v>2</v>
      </c>
      <c r="C39" s="257"/>
      <c r="D39" s="257"/>
      <c r="E39" s="257">
        <f>SUM(E32:E38)</f>
        <v>79778857</v>
      </c>
    </row>
    <row r="40" spans="1:5" ht="12.75">
      <c r="A40" s="252"/>
      <c r="B40" s="258" t="s">
        <v>192</v>
      </c>
      <c r="C40" s="244"/>
      <c r="D40" s="163"/>
      <c r="E40" s="240"/>
    </row>
    <row r="41" spans="1:256" ht="38.25">
      <c r="A41" s="297" t="s">
        <v>465</v>
      </c>
      <c r="B41" s="207" t="s">
        <v>466</v>
      </c>
      <c r="C41" s="244"/>
      <c r="D41" s="163">
        <v>2170</v>
      </c>
      <c r="E41" s="240">
        <v>10561390</v>
      </c>
      <c r="F41" s="29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259"/>
      <c r="B42" s="258" t="s">
        <v>2</v>
      </c>
      <c r="C42" s="260"/>
      <c r="D42" s="260"/>
      <c r="E42" s="260">
        <f>SUM(E41:E41)</f>
        <v>10561390</v>
      </c>
      <c r="F42" s="29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298" t="s">
        <v>467</v>
      </c>
      <c r="B43" s="299" t="s">
        <v>468</v>
      </c>
      <c r="C43" s="300"/>
      <c r="D43" s="300"/>
      <c r="E43" s="300"/>
      <c r="F43" s="29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261"/>
      <c r="B44" s="262" t="s">
        <v>193</v>
      </c>
      <c r="C44" s="263"/>
      <c r="D44" s="263"/>
      <c r="E44" s="263">
        <f>E21+E30+E39+E42</f>
        <v>365062214</v>
      </c>
      <c r="F44" s="29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3"/>
      <c r="B45" s="212" t="s">
        <v>194</v>
      </c>
      <c r="C45" s="212"/>
      <c r="D45" s="212"/>
      <c r="E45" s="212"/>
      <c r="F45" s="29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3"/>
      <c r="B46" s="212"/>
      <c r="C46" s="212"/>
      <c r="D46" s="212"/>
      <c r="E46" s="212"/>
      <c r="F46" s="29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3"/>
      <c r="B47" s="212"/>
      <c r="C47" s="212"/>
      <c r="D47" s="212"/>
      <c r="E47" s="212"/>
      <c r="F47" s="29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2:5" ht="12.75">
      <c r="B48" s="36"/>
      <c r="C48" s="36"/>
      <c r="D48" s="36"/>
      <c r="E48" s="36"/>
    </row>
    <row r="49" spans="2:5" ht="12.75">
      <c r="B49" s="36"/>
      <c r="C49" s="36"/>
      <c r="D49" s="36"/>
      <c r="E49" s="36"/>
    </row>
    <row r="50" spans="2:5" ht="12.75">
      <c r="B50" s="36"/>
      <c r="C50" s="36"/>
      <c r="D50" s="36"/>
      <c r="E50" s="36"/>
    </row>
    <row r="51" spans="2:5" ht="12.75">
      <c r="B51" s="36"/>
      <c r="C51" s="36"/>
      <c r="D51" s="36"/>
      <c r="E51" s="36"/>
    </row>
    <row r="52" spans="2:5" ht="12.75">
      <c r="B52" s="36"/>
      <c r="C52" s="36"/>
      <c r="D52" s="36"/>
      <c r="E52" s="36"/>
    </row>
    <row r="53" spans="2:5" ht="12.75">
      <c r="B53" s="36"/>
      <c r="C53" s="36"/>
      <c r="D53" s="36"/>
      <c r="E53" s="36"/>
    </row>
    <row r="54" spans="2:5" ht="12.75">
      <c r="B54" s="36"/>
      <c r="C54" s="36"/>
      <c r="D54" s="36"/>
      <c r="E54" s="36"/>
    </row>
    <row r="55" spans="2:5" ht="12.75">
      <c r="B55" s="36"/>
      <c r="C55" s="36"/>
      <c r="D55" s="36"/>
      <c r="E55" s="36"/>
    </row>
    <row r="56" spans="2:5" ht="12.75">
      <c r="B56" s="36"/>
      <c r="C56" s="36"/>
      <c r="D56" s="36"/>
      <c r="E56" s="36"/>
    </row>
    <row r="57" spans="2:5" ht="12.75">
      <c r="B57" s="36"/>
      <c r="C57" s="36"/>
      <c r="D57" s="36"/>
      <c r="E57" s="36"/>
    </row>
    <row r="58" spans="2:5" ht="12.75">
      <c r="B58" s="36"/>
      <c r="C58" s="36"/>
      <c r="D58" s="36"/>
      <c r="E58" s="36"/>
    </row>
    <row r="59" spans="2:5" ht="12.75">
      <c r="B59" s="36"/>
      <c r="C59" s="36"/>
      <c r="D59" s="36"/>
      <c r="E59" s="36"/>
    </row>
  </sheetData>
  <sheetProtection/>
  <mergeCells count="2">
    <mergeCell ref="A2:B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&amp;L12. melléklet a  4/2021. (II.24) Önk. rendelethez,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Layout" workbookViewId="0" topLeftCell="A1">
      <selection activeCell="E25" sqref="E25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5.00390625" style="0" customWidth="1"/>
    <col min="6" max="6" width="13.28125" style="0" customWidth="1"/>
  </cols>
  <sheetData>
    <row r="1" spans="1:6" ht="15.75">
      <c r="A1" s="425" t="s">
        <v>400</v>
      </c>
      <c r="B1" s="425"/>
      <c r="C1" s="425"/>
      <c r="D1" s="425"/>
      <c r="E1" s="425"/>
      <c r="F1" s="425"/>
    </row>
    <row r="2" spans="1:6" s="186" customFormat="1" ht="36">
      <c r="A2" s="213" t="s">
        <v>268</v>
      </c>
      <c r="B2" s="214" t="s">
        <v>91</v>
      </c>
      <c r="C2" s="214" t="s">
        <v>102</v>
      </c>
      <c r="D2" s="214" t="s">
        <v>269</v>
      </c>
      <c r="E2" s="214" t="s">
        <v>395</v>
      </c>
      <c r="F2" s="215" t="s">
        <v>2</v>
      </c>
    </row>
    <row r="3" spans="1:6" ht="12.75">
      <c r="A3" s="169" t="s">
        <v>70</v>
      </c>
      <c r="B3" s="20" t="s">
        <v>103</v>
      </c>
      <c r="C3" s="208">
        <v>54289</v>
      </c>
      <c r="D3" s="208">
        <v>115917</v>
      </c>
      <c r="E3" s="208">
        <v>11598</v>
      </c>
      <c r="F3" s="91">
        <f aca="true" t="shared" si="0" ref="F3:F23">SUM(C3:E3)</f>
        <v>181804</v>
      </c>
    </row>
    <row r="4" spans="1:6" ht="12.75">
      <c r="A4" s="169" t="s">
        <v>72</v>
      </c>
      <c r="B4" s="20" t="s">
        <v>104</v>
      </c>
      <c r="C4" s="208">
        <v>7760</v>
      </c>
      <c r="D4" s="208">
        <v>20896</v>
      </c>
      <c r="E4" s="208">
        <v>1601</v>
      </c>
      <c r="F4" s="91">
        <f t="shared" si="0"/>
        <v>30257</v>
      </c>
    </row>
    <row r="5" spans="1:6" ht="12.75">
      <c r="A5" s="169" t="s">
        <v>73</v>
      </c>
      <c r="B5" s="20" t="s">
        <v>0</v>
      </c>
      <c r="C5" s="208">
        <v>167024</v>
      </c>
      <c r="D5" s="179">
        <v>11869</v>
      </c>
      <c r="E5" s="208">
        <v>13918</v>
      </c>
      <c r="F5" s="91">
        <f t="shared" si="0"/>
        <v>192811</v>
      </c>
    </row>
    <row r="6" spans="1:6" ht="12.75">
      <c r="A6" s="169" t="s">
        <v>74</v>
      </c>
      <c r="B6" s="20" t="s">
        <v>105</v>
      </c>
      <c r="C6" s="208">
        <v>18300</v>
      </c>
      <c r="D6" s="179"/>
      <c r="E6" s="208"/>
      <c r="F6" s="91">
        <f t="shared" si="0"/>
        <v>18300</v>
      </c>
    </row>
    <row r="7" spans="1:6" ht="12.75">
      <c r="A7" s="169" t="s">
        <v>75</v>
      </c>
      <c r="B7" s="20" t="s">
        <v>80</v>
      </c>
      <c r="C7" s="208">
        <v>390898</v>
      </c>
      <c r="D7" s="179"/>
      <c r="E7" s="208"/>
      <c r="F7" s="91">
        <f t="shared" si="0"/>
        <v>390898</v>
      </c>
    </row>
    <row r="8" spans="1:6" ht="12.75">
      <c r="A8" s="169" t="s">
        <v>76</v>
      </c>
      <c r="B8" s="20" t="s">
        <v>270</v>
      </c>
      <c r="C8" s="208">
        <v>650657</v>
      </c>
      <c r="D8" s="179">
        <v>1000</v>
      </c>
      <c r="E8" s="208">
        <v>885</v>
      </c>
      <c r="F8" s="91">
        <f t="shared" si="0"/>
        <v>652542</v>
      </c>
    </row>
    <row r="9" spans="1:6" ht="12.75">
      <c r="A9" s="169" t="s">
        <v>77</v>
      </c>
      <c r="B9" s="20" t="s">
        <v>21</v>
      </c>
      <c r="C9" s="208">
        <v>183716</v>
      </c>
      <c r="D9" s="179"/>
      <c r="E9" s="208"/>
      <c r="F9" s="91">
        <f t="shared" si="0"/>
        <v>183716</v>
      </c>
    </row>
    <row r="10" spans="1:6" ht="12.75">
      <c r="A10" s="169" t="s">
        <v>78</v>
      </c>
      <c r="B10" s="20" t="s">
        <v>88</v>
      </c>
      <c r="C10" s="208"/>
      <c r="D10" s="179"/>
      <c r="E10" s="208"/>
      <c r="F10" s="91">
        <f t="shared" si="0"/>
        <v>0</v>
      </c>
    </row>
    <row r="11" spans="1:6" ht="12.75">
      <c r="A11" s="216" t="s">
        <v>118</v>
      </c>
      <c r="B11" s="217" t="s">
        <v>117</v>
      </c>
      <c r="C11" s="208">
        <v>26602</v>
      </c>
      <c r="D11" s="179"/>
      <c r="E11" s="208"/>
      <c r="F11" s="91">
        <f t="shared" si="0"/>
        <v>26602</v>
      </c>
    </row>
    <row r="12" spans="1:6" ht="12.75">
      <c r="A12" s="218"/>
      <c r="B12" s="219" t="s">
        <v>271</v>
      </c>
      <c r="C12" s="220"/>
      <c r="D12" s="221"/>
      <c r="E12" s="220"/>
      <c r="F12" s="101">
        <f t="shared" si="0"/>
        <v>0</v>
      </c>
    </row>
    <row r="13" spans="1:6" ht="12.75">
      <c r="A13" s="426" t="s">
        <v>272</v>
      </c>
      <c r="B13" s="427"/>
      <c r="C13" s="222">
        <f>SUM(C3:C12)</f>
        <v>1499246</v>
      </c>
      <c r="D13" s="222">
        <f>SUM(D3:D10)</f>
        <v>149682</v>
      </c>
      <c r="E13" s="222">
        <f>SUM(E3:E10)</f>
        <v>28002</v>
      </c>
      <c r="F13" s="222">
        <f t="shared" si="0"/>
        <v>1676930</v>
      </c>
    </row>
    <row r="14" spans="1:6" ht="25.5">
      <c r="A14" s="1" t="s">
        <v>33</v>
      </c>
      <c r="B14" s="19" t="s">
        <v>34</v>
      </c>
      <c r="C14" s="208">
        <v>423994</v>
      </c>
      <c r="D14" s="208">
        <v>5881</v>
      </c>
      <c r="E14" s="208"/>
      <c r="F14" s="91">
        <f t="shared" si="0"/>
        <v>429875</v>
      </c>
    </row>
    <row r="15" spans="1:6" ht="25.5">
      <c r="A15" s="1" t="s">
        <v>36</v>
      </c>
      <c r="B15" s="19" t="s">
        <v>35</v>
      </c>
      <c r="C15" s="208">
        <v>13302</v>
      </c>
      <c r="D15" s="208"/>
      <c r="E15" s="208"/>
      <c r="F15" s="91">
        <f t="shared" si="0"/>
        <v>13302</v>
      </c>
    </row>
    <row r="16" spans="1:6" ht="12.75">
      <c r="A16" s="1" t="s">
        <v>39</v>
      </c>
      <c r="B16" s="19" t="s">
        <v>40</v>
      </c>
      <c r="C16" s="208">
        <v>107300</v>
      </c>
      <c r="D16" s="208"/>
      <c r="E16" s="208"/>
      <c r="F16" s="91">
        <f t="shared" si="0"/>
        <v>107300</v>
      </c>
    </row>
    <row r="17" spans="1:6" ht="12.75">
      <c r="A17" s="1" t="s">
        <v>41</v>
      </c>
      <c r="B17" s="19" t="s">
        <v>42</v>
      </c>
      <c r="C17" s="208">
        <v>48777</v>
      </c>
      <c r="D17" s="208"/>
      <c r="E17" s="208">
        <v>2543</v>
      </c>
      <c r="F17" s="91">
        <f t="shared" si="0"/>
        <v>51320</v>
      </c>
    </row>
    <row r="18" spans="1:6" ht="12.75">
      <c r="A18" s="1" t="s">
        <v>45</v>
      </c>
      <c r="B18" s="19" t="s">
        <v>46</v>
      </c>
      <c r="C18" s="208"/>
      <c r="D18" s="208">
        <v>254</v>
      </c>
      <c r="E18" s="208"/>
      <c r="F18" s="91">
        <f t="shared" si="0"/>
        <v>254</v>
      </c>
    </row>
    <row r="19" spans="1:6" ht="25.5">
      <c r="A19" s="1" t="s">
        <v>47</v>
      </c>
      <c r="B19" s="19" t="s">
        <v>48</v>
      </c>
      <c r="C19" s="208">
        <v>1014</v>
      </c>
      <c r="D19" s="208"/>
      <c r="E19" s="208"/>
      <c r="F19" s="91">
        <f t="shared" si="0"/>
        <v>1014</v>
      </c>
    </row>
    <row r="20" spans="1:6" ht="25.5">
      <c r="A20" s="1" t="s">
        <v>51</v>
      </c>
      <c r="B20" s="19" t="s">
        <v>52</v>
      </c>
      <c r="C20" s="208">
        <v>9000</v>
      </c>
      <c r="D20" s="208"/>
      <c r="E20" s="208"/>
      <c r="F20" s="91">
        <f t="shared" si="0"/>
        <v>9000</v>
      </c>
    </row>
    <row r="21" spans="1:6" ht="12.75">
      <c r="A21" s="1" t="s">
        <v>55</v>
      </c>
      <c r="B21" s="20" t="s">
        <v>56</v>
      </c>
      <c r="C21" s="208">
        <v>1060268</v>
      </c>
      <c r="D21" s="208"/>
      <c r="E21" s="208">
        <v>4597</v>
      </c>
      <c r="F21" s="91">
        <f t="shared" si="0"/>
        <v>1064865</v>
      </c>
    </row>
    <row r="22" spans="1:6" ht="12.75">
      <c r="A22" s="428" t="s">
        <v>273</v>
      </c>
      <c r="B22" s="428"/>
      <c r="C22" s="222">
        <f>SUM(C14:C21)</f>
        <v>1663655</v>
      </c>
      <c r="D22" s="222">
        <f>SUM(D14:D21)</f>
        <v>6135</v>
      </c>
      <c r="E22" s="222">
        <f>SUM(E14:E21)</f>
        <v>7140</v>
      </c>
      <c r="F22" s="222">
        <f>SUM(C22:E22)</f>
        <v>1676930</v>
      </c>
    </row>
    <row r="23" spans="1:6" ht="12.75">
      <c r="A23" s="117"/>
      <c r="B23" s="121" t="s">
        <v>274</v>
      </c>
      <c r="C23" s="101"/>
      <c r="D23" s="101">
        <f>D13-D22</f>
        <v>143547</v>
      </c>
      <c r="E23" s="101">
        <f>E13-E22</f>
        <v>20862</v>
      </c>
      <c r="F23" s="101">
        <f t="shared" si="0"/>
        <v>164409</v>
      </c>
    </row>
    <row r="24" spans="1:6" ht="12.75">
      <c r="A24" s="1"/>
      <c r="B24" s="20" t="s">
        <v>275</v>
      </c>
      <c r="C24" s="208"/>
      <c r="D24" s="208">
        <v>111526</v>
      </c>
      <c r="E24" s="208">
        <v>10561</v>
      </c>
      <c r="F24" s="91">
        <f>SUM(C24:E24)</f>
        <v>122087</v>
      </c>
    </row>
    <row r="25" spans="1:6" ht="25.5">
      <c r="A25" s="1"/>
      <c r="B25" s="20" t="s">
        <v>276</v>
      </c>
      <c r="C25" s="208"/>
      <c r="D25" s="208">
        <v>34844</v>
      </c>
      <c r="E25" s="208">
        <f>E23-E24</f>
        <v>10301</v>
      </c>
      <c r="F25" s="91">
        <f>SUM(C25:E25)</f>
        <v>45145</v>
      </c>
    </row>
  </sheetData>
  <sheetProtection/>
  <mergeCells count="3">
    <mergeCell ref="A1:F1"/>
    <mergeCell ref="A13:B13"/>
    <mergeCell ref="A22:B22"/>
  </mergeCells>
  <printOptions/>
  <pageMargins left="0.7" right="0.7" top="0.75" bottom="0.75" header="0.3" footer="0.3"/>
  <pageSetup horizontalDpi="600" verticalDpi="600" orientation="portrait" paperSize="9" r:id="rId1"/>
  <headerFooter>
    <oddHeader>&amp;L13. melléklet a 4/2021. (II.24)  Önk.rendelethez,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view="pageLayout" workbookViewId="0" topLeftCell="A1">
      <selection activeCell="M6" sqref="M6"/>
    </sheetView>
  </sheetViews>
  <sheetFormatPr defaultColWidth="9.140625" defaultRowHeight="12.75"/>
  <cols>
    <col min="1" max="1" width="22.28125" style="0" customWidth="1"/>
    <col min="2" max="2" width="9.140625" style="0" bestFit="1" customWidth="1"/>
  </cols>
  <sheetData>
    <row r="1" spans="1:14" ht="18">
      <c r="A1" s="410" t="s">
        <v>374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ht="18">
      <c r="A2" s="430" t="s">
        <v>502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1:14" ht="12.75">
      <c r="A3" s="203" t="s">
        <v>91</v>
      </c>
      <c r="B3" s="204" t="s">
        <v>253</v>
      </c>
      <c r="C3" s="204" t="s">
        <v>254</v>
      </c>
      <c r="D3" s="204" t="s">
        <v>255</v>
      </c>
      <c r="E3" s="204" t="s">
        <v>277</v>
      </c>
      <c r="F3" s="204" t="s">
        <v>257</v>
      </c>
      <c r="G3" s="204" t="s">
        <v>258</v>
      </c>
      <c r="H3" s="204" t="s">
        <v>259</v>
      </c>
      <c r="I3" s="204" t="s">
        <v>260</v>
      </c>
      <c r="J3" s="204" t="s">
        <v>261</v>
      </c>
      <c r="K3" s="204" t="s">
        <v>278</v>
      </c>
      <c r="L3" s="204" t="s">
        <v>263</v>
      </c>
      <c r="M3" s="204" t="s">
        <v>264</v>
      </c>
      <c r="N3" s="204" t="s">
        <v>2</v>
      </c>
    </row>
    <row r="4" spans="1:14" ht="12.75">
      <c r="A4" s="209" t="s">
        <v>195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5"/>
    </row>
    <row r="5" spans="1:16" ht="24.75" customHeight="1">
      <c r="A5" s="19" t="s">
        <v>279</v>
      </c>
      <c r="B5" s="2">
        <v>35823</v>
      </c>
      <c r="C5" s="2">
        <v>35823</v>
      </c>
      <c r="D5" s="2">
        <v>35823</v>
      </c>
      <c r="E5" s="2">
        <v>35823</v>
      </c>
      <c r="F5" s="2">
        <v>35823</v>
      </c>
      <c r="G5" s="2">
        <v>35823</v>
      </c>
      <c r="H5" s="2">
        <v>35823</v>
      </c>
      <c r="I5" s="2">
        <v>35823</v>
      </c>
      <c r="J5" s="2">
        <v>35823</v>
      </c>
      <c r="K5" s="2">
        <v>35823</v>
      </c>
      <c r="L5" s="2">
        <v>35823</v>
      </c>
      <c r="M5" s="2">
        <v>35822</v>
      </c>
      <c r="N5" s="35">
        <f aca="true" t="shared" si="0" ref="N5:N10">SUM(B5:M5)</f>
        <v>429875</v>
      </c>
      <c r="O5" s="236"/>
      <c r="P5" s="237"/>
    </row>
    <row r="6" spans="1:16" ht="24.75" customHeight="1">
      <c r="A6" s="19" t="s">
        <v>280</v>
      </c>
      <c r="B6" s="2"/>
      <c r="C6" s="2"/>
      <c r="D6" s="2">
        <v>16000</v>
      </c>
      <c r="E6" s="2">
        <v>150</v>
      </c>
      <c r="F6" s="2"/>
      <c r="G6" s="2">
        <v>37500</v>
      </c>
      <c r="H6" s="2"/>
      <c r="I6" s="2"/>
      <c r="J6" s="2">
        <v>16000</v>
      </c>
      <c r="K6" s="2">
        <v>150</v>
      </c>
      <c r="L6" s="2">
        <v>37500</v>
      </c>
      <c r="M6" s="2"/>
      <c r="N6" s="35">
        <f t="shared" si="0"/>
        <v>107300</v>
      </c>
      <c r="O6" s="236"/>
      <c r="P6" s="237"/>
    </row>
    <row r="7" spans="1:14" ht="24.75" customHeight="1">
      <c r="A7" s="19" t="s">
        <v>281</v>
      </c>
      <c r="B7" s="2">
        <v>4298</v>
      </c>
      <c r="C7" s="2">
        <v>4298</v>
      </c>
      <c r="D7" s="2">
        <v>4298</v>
      </c>
      <c r="E7" s="2">
        <v>4298</v>
      </c>
      <c r="F7" s="2">
        <v>4298</v>
      </c>
      <c r="G7" s="2">
        <v>4298</v>
      </c>
      <c r="H7" s="2">
        <v>4298</v>
      </c>
      <c r="I7" s="2">
        <v>4298</v>
      </c>
      <c r="J7" s="2">
        <v>4298</v>
      </c>
      <c r="K7" s="2">
        <v>4298</v>
      </c>
      <c r="L7" s="2">
        <v>4298</v>
      </c>
      <c r="M7" s="2">
        <v>4296</v>
      </c>
      <c r="N7" s="35">
        <f t="shared" si="0"/>
        <v>51574</v>
      </c>
    </row>
    <row r="8" spans="1:16" ht="38.25" customHeight="1">
      <c r="A8" s="20" t="s">
        <v>366</v>
      </c>
      <c r="B8" s="2">
        <v>750</v>
      </c>
      <c r="C8" s="2">
        <v>750</v>
      </c>
      <c r="D8" s="2">
        <v>750</v>
      </c>
      <c r="E8" s="2">
        <v>750</v>
      </c>
      <c r="F8" s="2">
        <v>750</v>
      </c>
      <c r="G8" s="2">
        <v>750</v>
      </c>
      <c r="H8" s="2">
        <v>750</v>
      </c>
      <c r="I8" s="2">
        <v>750</v>
      </c>
      <c r="J8" s="2">
        <v>750</v>
      </c>
      <c r="K8" s="2">
        <v>750</v>
      </c>
      <c r="L8" s="2">
        <v>750</v>
      </c>
      <c r="M8" s="2">
        <v>750</v>
      </c>
      <c r="N8" s="35">
        <f t="shared" si="0"/>
        <v>9000</v>
      </c>
      <c r="O8" s="236"/>
      <c r="P8" s="237"/>
    </row>
    <row r="9" spans="1:14" ht="24.75" customHeight="1">
      <c r="A9" s="19" t="s">
        <v>282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1014</v>
      </c>
      <c r="M9" s="2"/>
      <c r="N9" s="35">
        <f t="shared" si="0"/>
        <v>1014</v>
      </c>
    </row>
    <row r="10" spans="1:14" ht="24.75" customHeight="1">
      <c r="A10" s="19" t="s">
        <v>283</v>
      </c>
      <c r="B10" s="2">
        <v>1064865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5">
        <f t="shared" si="0"/>
        <v>1064865</v>
      </c>
    </row>
    <row r="11" spans="1:14" ht="24.75" customHeight="1">
      <c r="A11" s="19" t="s">
        <v>284</v>
      </c>
      <c r="B11" s="2"/>
      <c r="C11" s="2"/>
      <c r="D11" s="2">
        <v>13302</v>
      </c>
      <c r="E11" s="2"/>
      <c r="F11" s="2"/>
      <c r="G11" s="2"/>
      <c r="H11" s="2"/>
      <c r="I11" s="2"/>
      <c r="J11" s="2"/>
      <c r="K11" s="2"/>
      <c r="L11" s="2"/>
      <c r="M11" s="2"/>
      <c r="N11" s="35">
        <f>SUM(B11:M11)</f>
        <v>13302</v>
      </c>
    </row>
    <row r="12" spans="1:14" ht="24.75" customHeight="1">
      <c r="A12" s="121" t="s">
        <v>285</v>
      </c>
      <c r="B12" s="118">
        <f aca="true" t="shared" si="1" ref="B12:M12">SUM(B5:B11)</f>
        <v>1105736</v>
      </c>
      <c r="C12" s="118">
        <f t="shared" si="1"/>
        <v>40871</v>
      </c>
      <c r="D12" s="118">
        <f t="shared" si="1"/>
        <v>70173</v>
      </c>
      <c r="E12" s="118">
        <f t="shared" si="1"/>
        <v>41021</v>
      </c>
      <c r="F12" s="118">
        <f t="shared" si="1"/>
        <v>40871</v>
      </c>
      <c r="G12" s="118">
        <f t="shared" si="1"/>
        <v>78371</v>
      </c>
      <c r="H12" s="118">
        <f t="shared" si="1"/>
        <v>40871</v>
      </c>
      <c r="I12" s="118">
        <f t="shared" si="1"/>
        <v>40871</v>
      </c>
      <c r="J12" s="118">
        <f t="shared" si="1"/>
        <v>56871</v>
      </c>
      <c r="K12" s="118">
        <f t="shared" si="1"/>
        <v>41021</v>
      </c>
      <c r="L12" s="118">
        <f t="shared" si="1"/>
        <v>79385</v>
      </c>
      <c r="M12" s="118">
        <f t="shared" si="1"/>
        <v>40868</v>
      </c>
      <c r="N12" s="118">
        <f>SUM(N5:N11)</f>
        <v>1676930</v>
      </c>
    </row>
    <row r="13" spans="1:14" ht="24.75" customHeight="1">
      <c r="A13" s="209" t="s">
        <v>200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5"/>
    </row>
    <row r="14" spans="1:14" ht="24.75" customHeight="1">
      <c r="A14" s="19" t="s">
        <v>286</v>
      </c>
      <c r="B14" s="2">
        <v>67839</v>
      </c>
      <c r="C14" s="2">
        <v>67839</v>
      </c>
      <c r="D14" s="2">
        <v>67839</v>
      </c>
      <c r="E14" s="2">
        <v>67839</v>
      </c>
      <c r="F14" s="2">
        <v>67839</v>
      </c>
      <c r="G14" s="2">
        <v>67839</v>
      </c>
      <c r="H14" s="2">
        <v>67839</v>
      </c>
      <c r="I14" s="2">
        <v>67839</v>
      </c>
      <c r="J14" s="2">
        <v>67839</v>
      </c>
      <c r="K14" s="2">
        <v>67839</v>
      </c>
      <c r="L14" s="2">
        <v>67839</v>
      </c>
      <c r="M14" s="2">
        <v>67841</v>
      </c>
      <c r="N14" s="35">
        <f aca="true" t="shared" si="2" ref="N14:N19">SUM(B14:M14)</f>
        <v>814070</v>
      </c>
    </row>
    <row r="15" spans="1:14" ht="24.75" customHeight="1">
      <c r="A15" s="19" t="s">
        <v>287</v>
      </c>
      <c r="B15" s="2">
        <v>7000</v>
      </c>
      <c r="C15" s="2">
        <v>7000</v>
      </c>
      <c r="D15" s="2">
        <v>7000</v>
      </c>
      <c r="E15" s="2">
        <v>7000</v>
      </c>
      <c r="F15" s="2">
        <v>7000</v>
      </c>
      <c r="G15" s="2">
        <v>7000</v>
      </c>
      <c r="H15" s="2">
        <v>7000</v>
      </c>
      <c r="I15" s="2">
        <v>7000</v>
      </c>
      <c r="J15" s="2">
        <v>7000</v>
      </c>
      <c r="K15" s="2">
        <v>7000</v>
      </c>
      <c r="L15" s="2">
        <v>7000</v>
      </c>
      <c r="M15" s="2">
        <v>6990</v>
      </c>
      <c r="N15" s="35">
        <f t="shared" si="2"/>
        <v>83990</v>
      </c>
    </row>
    <row r="16" spans="1:14" ht="24.75" customHeight="1">
      <c r="A16" s="19" t="s">
        <v>288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91">
        <f t="shared" si="2"/>
        <v>0</v>
      </c>
    </row>
    <row r="17" spans="1:14" ht="24.75" customHeight="1">
      <c r="A17" s="19" t="s">
        <v>289</v>
      </c>
      <c r="B17" s="2"/>
      <c r="C17" s="2"/>
      <c r="D17" s="2"/>
      <c r="E17" s="2">
        <v>45930</v>
      </c>
      <c r="F17" s="2"/>
      <c r="G17" s="2">
        <v>45930</v>
      </c>
      <c r="H17" s="2">
        <v>45930</v>
      </c>
      <c r="I17" s="2"/>
      <c r="J17" s="2"/>
      <c r="K17" s="2">
        <v>45926</v>
      </c>
      <c r="L17" s="2"/>
      <c r="M17" s="2"/>
      <c r="N17" s="35">
        <f t="shared" si="2"/>
        <v>183716</v>
      </c>
    </row>
    <row r="18" spans="1:14" ht="24.75" customHeight="1">
      <c r="A18" s="19" t="s">
        <v>290</v>
      </c>
      <c r="B18" s="2"/>
      <c r="C18" s="2"/>
      <c r="D18" s="2">
        <v>66256</v>
      </c>
      <c r="E18" s="2">
        <v>66254</v>
      </c>
      <c r="F18" s="2">
        <v>66254</v>
      </c>
      <c r="G18" s="2">
        <v>66254</v>
      </c>
      <c r="H18" s="2">
        <v>66254</v>
      </c>
      <c r="I18" s="2">
        <v>66254</v>
      </c>
      <c r="J18" s="2">
        <v>66254</v>
      </c>
      <c r="K18" s="2">
        <v>66254</v>
      </c>
      <c r="L18" s="2">
        <v>66254</v>
      </c>
      <c r="M18" s="2">
        <v>56254</v>
      </c>
      <c r="N18" s="35">
        <f t="shared" si="2"/>
        <v>652542</v>
      </c>
    </row>
    <row r="19" spans="1:14" ht="24.75" customHeight="1">
      <c r="A19" s="20" t="s">
        <v>291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5">
        <f t="shared" si="2"/>
        <v>0</v>
      </c>
    </row>
    <row r="20" spans="1:14" ht="24.75" customHeight="1">
      <c r="A20" s="20" t="s">
        <v>292</v>
      </c>
      <c r="B20" s="2">
        <v>14602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12000</v>
      </c>
      <c r="N20" s="35">
        <f>SUM(B20:M20)</f>
        <v>26602</v>
      </c>
    </row>
    <row r="21" spans="1:14" ht="24.75" customHeight="1">
      <c r="A21" s="121" t="s">
        <v>293</v>
      </c>
      <c r="B21" s="118">
        <f>B14+B16+B17+B18+B19+B20</f>
        <v>82441</v>
      </c>
      <c r="C21" s="118">
        <f aca="true" t="shared" si="3" ref="C21:M21">C14+C16+C17+C18+C19+C20</f>
        <v>67839</v>
      </c>
      <c r="D21" s="118">
        <f t="shared" si="3"/>
        <v>134095</v>
      </c>
      <c r="E21" s="118">
        <f t="shared" si="3"/>
        <v>180023</v>
      </c>
      <c r="F21" s="118">
        <f t="shared" si="3"/>
        <v>134093</v>
      </c>
      <c r="G21" s="118">
        <f t="shared" si="3"/>
        <v>180023</v>
      </c>
      <c r="H21" s="118">
        <f t="shared" si="3"/>
        <v>180023</v>
      </c>
      <c r="I21" s="118">
        <f t="shared" si="3"/>
        <v>134093</v>
      </c>
      <c r="J21" s="118">
        <f t="shared" si="3"/>
        <v>134093</v>
      </c>
      <c r="K21" s="118">
        <f t="shared" si="3"/>
        <v>180019</v>
      </c>
      <c r="L21" s="118">
        <f t="shared" si="3"/>
        <v>134093</v>
      </c>
      <c r="M21" s="118">
        <f t="shared" si="3"/>
        <v>136095</v>
      </c>
      <c r="N21" s="118">
        <f>N14+N16+N17+N18+N19+N20</f>
        <v>1676930</v>
      </c>
    </row>
    <row r="22" spans="1:14" ht="24.75" customHeight="1">
      <c r="A22" s="223" t="s">
        <v>294</v>
      </c>
      <c r="B22" s="2">
        <f aca="true" t="shared" si="4" ref="B22:M22">B12-B21</f>
        <v>1023295</v>
      </c>
      <c r="C22" s="2">
        <f t="shared" si="4"/>
        <v>-26968</v>
      </c>
      <c r="D22" s="2">
        <f t="shared" si="4"/>
        <v>-63922</v>
      </c>
      <c r="E22" s="2">
        <f t="shared" si="4"/>
        <v>-139002</v>
      </c>
      <c r="F22" s="2">
        <f t="shared" si="4"/>
        <v>-93222</v>
      </c>
      <c r="G22" s="2">
        <f t="shared" si="4"/>
        <v>-101652</v>
      </c>
      <c r="H22" s="2">
        <f t="shared" si="4"/>
        <v>-139152</v>
      </c>
      <c r="I22" s="2">
        <f t="shared" si="4"/>
        <v>-93222</v>
      </c>
      <c r="J22" s="2">
        <f t="shared" si="4"/>
        <v>-77222</v>
      </c>
      <c r="K22" s="2">
        <f t="shared" si="4"/>
        <v>-138998</v>
      </c>
      <c r="L22" s="2">
        <f t="shared" si="4"/>
        <v>-54708</v>
      </c>
      <c r="M22" s="2">
        <f t="shared" si="4"/>
        <v>-95227</v>
      </c>
      <c r="N22" s="35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4" r:id="rId1"/>
  <headerFooter>
    <oddHeader>&amp;L14. melléklet a 4/2021. (II.24) önk. rendelethez (ezer Ft)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C32" sqref="C32"/>
    </sheetView>
  </sheetViews>
  <sheetFormatPr defaultColWidth="9.140625" defaultRowHeight="12.75"/>
  <cols>
    <col min="1" max="1" width="28.421875" style="0" customWidth="1"/>
    <col min="3" max="3" width="10.140625" style="0" bestFit="1" customWidth="1"/>
    <col min="4" max="4" width="11.8515625" style="0" customWidth="1"/>
    <col min="5" max="5" width="13.00390625" style="0" customWidth="1"/>
    <col min="6" max="6" width="10.140625" style="0" bestFit="1" customWidth="1"/>
  </cols>
  <sheetData>
    <row r="1" spans="1:6" ht="15.75">
      <c r="A1" s="432" t="s">
        <v>135</v>
      </c>
      <c r="B1" s="432"/>
      <c r="C1" s="432"/>
      <c r="D1" s="432"/>
      <c r="E1" s="432"/>
      <c r="F1" s="432"/>
    </row>
    <row r="2" spans="1:6" ht="15.75">
      <c r="A2" s="432" t="s">
        <v>511</v>
      </c>
      <c r="B2" s="432"/>
      <c r="C2" s="432"/>
      <c r="D2" s="432"/>
      <c r="E2" s="432"/>
      <c r="F2" s="432"/>
    </row>
    <row r="3" spans="1:6" ht="12.75">
      <c r="A3" s="433" t="s">
        <v>136</v>
      </c>
      <c r="B3" s="433"/>
      <c r="C3" s="433"/>
      <c r="D3" s="433"/>
      <c r="E3" s="433"/>
      <c r="F3" s="433"/>
    </row>
    <row r="4" spans="1:6" ht="12.75">
      <c r="A4" s="135" t="s">
        <v>91</v>
      </c>
      <c r="B4" s="136" t="s">
        <v>123</v>
      </c>
      <c r="C4" s="137">
        <v>2021</v>
      </c>
      <c r="D4" s="304">
        <v>2022</v>
      </c>
      <c r="E4" s="305">
        <v>2023</v>
      </c>
      <c r="F4" s="306">
        <v>2024</v>
      </c>
    </row>
    <row r="5" spans="1:6" ht="12.75">
      <c r="A5" s="135">
        <v>1</v>
      </c>
      <c r="B5" s="141">
        <v>2</v>
      </c>
      <c r="C5" s="135">
        <v>3</v>
      </c>
      <c r="D5" s="142">
        <v>4</v>
      </c>
      <c r="E5" s="142">
        <v>5</v>
      </c>
      <c r="F5" s="143"/>
    </row>
    <row r="6" spans="1:6" ht="12.75">
      <c r="A6" s="434" t="s">
        <v>139</v>
      </c>
      <c r="B6" s="435"/>
      <c r="C6" s="435"/>
      <c r="D6" s="435"/>
      <c r="E6" s="435"/>
      <c r="F6" s="435"/>
    </row>
    <row r="7" spans="1:6" ht="24.75" customHeight="1">
      <c r="A7" s="144" t="s">
        <v>34</v>
      </c>
      <c r="B7" s="307">
        <v>1</v>
      </c>
      <c r="C7" s="146">
        <v>429875</v>
      </c>
      <c r="D7" s="147">
        <f aca="true" t="shared" si="0" ref="D7:F11">C7*1.05</f>
        <v>451368.75</v>
      </c>
      <c r="E7" s="147">
        <f t="shared" si="0"/>
        <v>473937.1875</v>
      </c>
      <c r="F7" s="147">
        <f t="shared" si="0"/>
        <v>497634.046875</v>
      </c>
    </row>
    <row r="8" spans="1:6" ht="24.75" customHeight="1">
      <c r="A8" s="144" t="s">
        <v>40</v>
      </c>
      <c r="B8" s="307">
        <v>2</v>
      </c>
      <c r="C8" s="146">
        <v>107300</v>
      </c>
      <c r="D8" s="147">
        <f t="shared" si="0"/>
        <v>112665</v>
      </c>
      <c r="E8" s="147">
        <f t="shared" si="0"/>
        <v>118298.25</v>
      </c>
      <c r="F8" s="147">
        <f t="shared" si="0"/>
        <v>124213.1625</v>
      </c>
    </row>
    <row r="9" spans="1:6" ht="24.75" customHeight="1">
      <c r="A9" s="144" t="s">
        <v>42</v>
      </c>
      <c r="B9" s="307">
        <v>3</v>
      </c>
      <c r="C9" s="146">
        <v>51574</v>
      </c>
      <c r="D9" s="147">
        <f t="shared" si="0"/>
        <v>54152.700000000004</v>
      </c>
      <c r="E9" s="147">
        <f t="shared" si="0"/>
        <v>56860.33500000001</v>
      </c>
      <c r="F9" s="147">
        <f t="shared" si="0"/>
        <v>59703.35175000001</v>
      </c>
    </row>
    <row r="10" spans="1:6" ht="24.75" customHeight="1">
      <c r="A10" s="144" t="s">
        <v>48</v>
      </c>
      <c r="B10" s="307">
        <v>4</v>
      </c>
      <c r="C10" s="146">
        <v>1014</v>
      </c>
      <c r="D10" s="147">
        <f t="shared" si="0"/>
        <v>1064.7</v>
      </c>
      <c r="E10" s="147">
        <f t="shared" si="0"/>
        <v>1117.9350000000002</v>
      </c>
      <c r="F10" s="147">
        <f t="shared" si="0"/>
        <v>1173.8317500000003</v>
      </c>
    </row>
    <row r="11" spans="1:6" ht="24.75" customHeight="1">
      <c r="A11" s="144" t="s">
        <v>140</v>
      </c>
      <c r="B11" s="307">
        <v>5</v>
      </c>
      <c r="C11" s="146">
        <v>214307</v>
      </c>
      <c r="D11" s="147">
        <f t="shared" si="0"/>
        <v>225022.35</v>
      </c>
      <c r="E11" s="147">
        <f t="shared" si="0"/>
        <v>236273.46750000003</v>
      </c>
      <c r="F11" s="147">
        <f t="shared" si="0"/>
        <v>248087.14087500004</v>
      </c>
    </row>
    <row r="12" spans="1:6" ht="24.75" customHeight="1">
      <c r="A12" s="148" t="s">
        <v>503</v>
      </c>
      <c r="B12" s="308">
        <v>6</v>
      </c>
      <c r="C12" s="150">
        <f>SUM(C7:C11)</f>
        <v>804070</v>
      </c>
      <c r="D12" s="151">
        <f>SUM(D7:D11)</f>
        <v>844273.4999999999</v>
      </c>
      <c r="E12" s="152">
        <f>SUM(E7:E11)</f>
        <v>886487.175</v>
      </c>
      <c r="F12" s="152">
        <f>SUM(F7:F11)</f>
        <v>930811.5337500001</v>
      </c>
    </row>
    <row r="13" spans="1:6" ht="24.75" customHeight="1">
      <c r="A13" s="144" t="s">
        <v>3</v>
      </c>
      <c r="B13" s="307">
        <v>7</v>
      </c>
      <c r="C13" s="146">
        <v>181804</v>
      </c>
      <c r="D13" s="147">
        <f>C13*1.05</f>
        <v>190894.2</v>
      </c>
      <c r="E13" s="147">
        <f>D13*1.05</f>
        <v>200438.91000000003</v>
      </c>
      <c r="F13" s="147">
        <f>E13*1.0505</f>
        <v>210561.07495500002</v>
      </c>
    </row>
    <row r="14" spans="1:6" ht="24.75" customHeight="1">
      <c r="A14" s="144" t="s">
        <v>71</v>
      </c>
      <c r="B14" s="307">
        <v>8</v>
      </c>
      <c r="C14" s="146">
        <v>30257</v>
      </c>
      <c r="D14" s="147">
        <f aca="true" t="shared" si="1" ref="D14:E21">C14*1.05</f>
        <v>31769.850000000002</v>
      </c>
      <c r="E14" s="147">
        <f t="shared" si="1"/>
        <v>33358.342500000006</v>
      </c>
      <c r="F14" s="147">
        <f aca="true" t="shared" si="2" ref="F14:F21">E14*1.0505</f>
        <v>35042.938796250004</v>
      </c>
    </row>
    <row r="15" spans="1:6" ht="24.75" customHeight="1">
      <c r="A15" s="144" t="s">
        <v>0</v>
      </c>
      <c r="B15" s="307">
        <v>9</v>
      </c>
      <c r="C15" s="146">
        <v>192811</v>
      </c>
      <c r="D15" s="147">
        <f t="shared" si="1"/>
        <v>202451.55000000002</v>
      </c>
      <c r="E15" s="147">
        <f t="shared" si="1"/>
        <v>212574.12750000003</v>
      </c>
      <c r="F15" s="147">
        <f t="shared" si="2"/>
        <v>223309.12093875004</v>
      </c>
    </row>
    <row r="16" spans="1:6" ht="24.75" customHeight="1">
      <c r="A16" s="144" t="s">
        <v>79</v>
      </c>
      <c r="B16" s="307">
        <v>10</v>
      </c>
      <c r="C16" s="146">
        <v>18300</v>
      </c>
      <c r="D16" s="147">
        <f t="shared" si="1"/>
        <v>19215</v>
      </c>
      <c r="E16" s="147">
        <f t="shared" si="1"/>
        <v>20175.75</v>
      </c>
      <c r="F16" s="147">
        <f t="shared" si="2"/>
        <v>21194.625375</v>
      </c>
    </row>
    <row r="17" spans="1:6" ht="24.75" customHeight="1">
      <c r="A17" s="144" t="s">
        <v>80</v>
      </c>
      <c r="B17" s="307">
        <v>11</v>
      </c>
      <c r="C17" s="146">
        <v>390898</v>
      </c>
      <c r="D17" s="147">
        <f t="shared" si="1"/>
        <v>410442.9</v>
      </c>
      <c r="E17" s="147">
        <f t="shared" si="1"/>
        <v>430965.04500000004</v>
      </c>
      <c r="F17" s="147">
        <f t="shared" si="2"/>
        <v>452728.77977250004</v>
      </c>
    </row>
    <row r="18" spans="1:6" ht="24.75" customHeight="1">
      <c r="A18" s="144" t="s">
        <v>182</v>
      </c>
      <c r="B18" s="307">
        <v>12</v>
      </c>
      <c r="C18" s="146"/>
      <c r="D18" s="147">
        <f t="shared" si="1"/>
        <v>0</v>
      </c>
      <c r="E18" s="147">
        <f t="shared" si="1"/>
        <v>0</v>
      </c>
      <c r="F18" s="147">
        <f t="shared" si="2"/>
        <v>0</v>
      </c>
    </row>
    <row r="19" spans="1:6" ht="42" customHeight="1">
      <c r="A19" s="144" t="s">
        <v>81</v>
      </c>
      <c r="B19" s="307">
        <v>13</v>
      </c>
      <c r="C19" s="146">
        <v>176694</v>
      </c>
      <c r="D19" s="147">
        <f t="shared" si="1"/>
        <v>185528.7</v>
      </c>
      <c r="E19" s="147">
        <f t="shared" si="1"/>
        <v>194805.135</v>
      </c>
      <c r="F19" s="147">
        <f t="shared" si="2"/>
        <v>204642.7943175</v>
      </c>
    </row>
    <row r="20" spans="1:6" ht="42" customHeight="1">
      <c r="A20" s="144" t="s">
        <v>83</v>
      </c>
      <c r="B20" s="307">
        <v>14</v>
      </c>
      <c r="C20" s="146">
        <v>130214</v>
      </c>
      <c r="D20" s="147">
        <f t="shared" si="1"/>
        <v>136724.7</v>
      </c>
      <c r="E20" s="147">
        <f t="shared" si="1"/>
        <v>143560.93500000003</v>
      </c>
      <c r="F20" s="147">
        <f t="shared" si="2"/>
        <v>150810.7622175</v>
      </c>
    </row>
    <row r="21" spans="1:6" ht="24.75" customHeight="1">
      <c r="A21" s="144" t="s">
        <v>86</v>
      </c>
      <c r="B21" s="307">
        <v>15</v>
      </c>
      <c r="C21" s="146">
        <v>83990</v>
      </c>
      <c r="D21" s="147">
        <f t="shared" si="1"/>
        <v>88189.5</v>
      </c>
      <c r="E21" s="147">
        <f t="shared" si="1"/>
        <v>92598.975</v>
      </c>
      <c r="F21" s="147">
        <f t="shared" si="2"/>
        <v>97275.2232375</v>
      </c>
    </row>
    <row r="22" spans="1:6" ht="24.75" customHeight="1">
      <c r="A22" s="148" t="s">
        <v>504</v>
      </c>
      <c r="B22" s="308">
        <v>16</v>
      </c>
      <c r="C22" s="150">
        <f>C13+C14+C15+C16+C17</f>
        <v>814070</v>
      </c>
      <c r="D22" s="150">
        <f>D13+D14+D15+D16+D17</f>
        <v>854773.5</v>
      </c>
      <c r="E22" s="152">
        <f>SUM(E13:E17)</f>
        <v>897512.175</v>
      </c>
      <c r="F22" s="152">
        <f>SUM(F13:F17)</f>
        <v>942836.5398375001</v>
      </c>
    </row>
    <row r="23" spans="1:6" ht="24.75" customHeight="1">
      <c r="A23" s="434" t="s">
        <v>143</v>
      </c>
      <c r="B23" s="435"/>
      <c r="C23" s="435"/>
      <c r="D23" s="435"/>
      <c r="E23" s="435"/>
      <c r="F23" s="435"/>
    </row>
    <row r="24" spans="1:6" ht="24.75" customHeight="1">
      <c r="A24" s="144" t="s">
        <v>35</v>
      </c>
      <c r="B24" s="153" t="s">
        <v>146</v>
      </c>
      <c r="C24" s="143">
        <v>13302</v>
      </c>
      <c r="D24" s="143">
        <f aca="true" t="shared" si="3" ref="D24:F27">C24*1.05</f>
        <v>13967.1</v>
      </c>
      <c r="E24" s="143">
        <f t="shared" si="3"/>
        <v>14665.455000000002</v>
      </c>
      <c r="F24" s="143">
        <f t="shared" si="3"/>
        <v>15398.727750000002</v>
      </c>
    </row>
    <row r="25" spans="1:6" ht="24.75" customHeight="1">
      <c r="A25" s="144" t="s">
        <v>145</v>
      </c>
      <c r="B25" s="153" t="s">
        <v>147</v>
      </c>
      <c r="C25" s="309"/>
      <c r="D25" s="143">
        <f t="shared" si="3"/>
        <v>0</v>
      </c>
      <c r="E25" s="143">
        <f t="shared" si="3"/>
        <v>0</v>
      </c>
      <c r="F25" s="143">
        <f t="shared" si="3"/>
        <v>0</v>
      </c>
    </row>
    <row r="26" spans="1:6" ht="24.75" customHeight="1">
      <c r="A26" s="144" t="s">
        <v>52</v>
      </c>
      <c r="B26" s="153" t="s">
        <v>148</v>
      </c>
      <c r="C26" s="309">
        <v>9000</v>
      </c>
      <c r="D26" s="143">
        <f t="shared" si="3"/>
        <v>9450</v>
      </c>
      <c r="E26" s="143">
        <f t="shared" si="3"/>
        <v>9922.5</v>
      </c>
      <c r="F26" s="143">
        <f t="shared" si="3"/>
        <v>10418.625</v>
      </c>
    </row>
    <row r="27" spans="1:6" ht="24.75" customHeight="1">
      <c r="A27" s="144" t="s">
        <v>58</v>
      </c>
      <c r="B27" s="153" t="s">
        <v>150</v>
      </c>
      <c r="C27" s="309">
        <v>850558</v>
      </c>
      <c r="D27" s="143">
        <f t="shared" si="3"/>
        <v>893085.9</v>
      </c>
      <c r="E27" s="143">
        <f t="shared" si="3"/>
        <v>937740.1950000001</v>
      </c>
      <c r="F27" s="143">
        <f t="shared" si="3"/>
        <v>984627.2047500001</v>
      </c>
    </row>
    <row r="28" spans="1:6" ht="24.75" customHeight="1">
      <c r="A28" s="148" t="s">
        <v>505</v>
      </c>
      <c r="B28" s="153" t="s">
        <v>152</v>
      </c>
      <c r="C28" s="310">
        <f>SUM(C24:C27)</f>
        <v>872860</v>
      </c>
      <c r="D28" s="310">
        <f>SUM(D25:D27)</f>
        <v>902535.9</v>
      </c>
      <c r="E28" s="311">
        <f>SUM(E25:E27)</f>
        <v>947662.6950000001</v>
      </c>
      <c r="F28" s="152">
        <f>SUM(F25:F27)</f>
        <v>995045.8297500001</v>
      </c>
    </row>
    <row r="29" spans="1:6" ht="24.75" customHeight="1">
      <c r="A29" s="144" t="s">
        <v>151</v>
      </c>
      <c r="B29" s="153" t="s">
        <v>154</v>
      </c>
      <c r="C29" s="309">
        <v>652542</v>
      </c>
      <c r="D29" s="143">
        <f aca="true" t="shared" si="4" ref="D29:F35">C29*1.05</f>
        <v>685169.1</v>
      </c>
      <c r="E29" s="143">
        <f t="shared" si="4"/>
        <v>719427.555</v>
      </c>
      <c r="F29" s="143">
        <f t="shared" si="4"/>
        <v>755398.93275</v>
      </c>
    </row>
    <row r="30" spans="1:6" ht="24.75" customHeight="1">
      <c r="A30" s="144" t="s">
        <v>153</v>
      </c>
      <c r="B30" s="153" t="s">
        <v>155</v>
      </c>
      <c r="C30" s="309">
        <v>183716</v>
      </c>
      <c r="D30" s="143">
        <f t="shared" si="4"/>
        <v>192901.80000000002</v>
      </c>
      <c r="E30" s="143">
        <f t="shared" si="4"/>
        <v>202546.89</v>
      </c>
      <c r="F30" s="143">
        <f t="shared" si="4"/>
        <v>212674.23450000002</v>
      </c>
    </row>
    <row r="31" spans="1:6" ht="24.75" customHeight="1">
      <c r="A31" s="144" t="s">
        <v>88</v>
      </c>
      <c r="B31" s="153" t="s">
        <v>157</v>
      </c>
      <c r="C31" s="309"/>
      <c r="D31" s="143">
        <f t="shared" si="4"/>
        <v>0</v>
      </c>
      <c r="E31" s="143">
        <f t="shared" si="4"/>
        <v>0</v>
      </c>
      <c r="F31" s="143">
        <f t="shared" si="4"/>
        <v>0</v>
      </c>
    </row>
    <row r="32" spans="1:6" ht="24.75" customHeight="1">
      <c r="A32" s="144" t="s">
        <v>506</v>
      </c>
      <c r="B32" s="153" t="s">
        <v>158</v>
      </c>
      <c r="C32" s="309"/>
      <c r="D32" s="143">
        <f t="shared" si="4"/>
        <v>0</v>
      </c>
      <c r="E32" s="143">
        <f t="shared" si="4"/>
        <v>0</v>
      </c>
      <c r="F32" s="143">
        <f t="shared" si="4"/>
        <v>0</v>
      </c>
    </row>
    <row r="33" spans="1:6" ht="24.75" customHeight="1">
      <c r="A33" s="144" t="s">
        <v>89</v>
      </c>
      <c r="B33" s="153" t="s">
        <v>159</v>
      </c>
      <c r="C33" s="309"/>
      <c r="D33" s="143">
        <f t="shared" si="4"/>
        <v>0</v>
      </c>
      <c r="E33" s="143">
        <f t="shared" si="4"/>
        <v>0</v>
      </c>
      <c r="F33" s="143">
        <f t="shared" si="4"/>
        <v>0</v>
      </c>
    </row>
    <row r="34" spans="1:6" ht="24.75" customHeight="1">
      <c r="A34" s="144" t="s">
        <v>175</v>
      </c>
      <c r="B34" s="153" t="s">
        <v>161</v>
      </c>
      <c r="C34" s="309">
        <v>14602</v>
      </c>
      <c r="D34" s="143">
        <f t="shared" si="4"/>
        <v>15332.1</v>
      </c>
      <c r="E34" s="143">
        <f t="shared" si="4"/>
        <v>16098.705000000002</v>
      </c>
      <c r="F34" s="143">
        <f t="shared" si="4"/>
        <v>16903.640250000004</v>
      </c>
    </row>
    <row r="35" spans="1:6" ht="24.75" customHeight="1">
      <c r="A35" s="144" t="s">
        <v>160</v>
      </c>
      <c r="B35" s="153" t="s">
        <v>163</v>
      </c>
      <c r="C35" s="309">
        <v>12000</v>
      </c>
      <c r="D35" s="143">
        <f t="shared" si="4"/>
        <v>12600</v>
      </c>
      <c r="E35" s="143">
        <f t="shared" si="4"/>
        <v>13230</v>
      </c>
      <c r="F35" s="143">
        <f t="shared" si="4"/>
        <v>13891.5</v>
      </c>
    </row>
    <row r="36" spans="1:6" ht="24.75" customHeight="1">
      <c r="A36" s="144" t="s">
        <v>162</v>
      </c>
      <c r="B36" s="153" t="s">
        <v>165</v>
      </c>
      <c r="C36" s="309"/>
      <c r="D36" s="143"/>
      <c r="E36" s="143"/>
      <c r="F36" s="143"/>
    </row>
    <row r="37" spans="1:6" ht="24.75" customHeight="1">
      <c r="A37" s="144" t="s">
        <v>164</v>
      </c>
      <c r="B37" s="153" t="s">
        <v>167</v>
      </c>
      <c r="C37" s="309"/>
      <c r="D37" s="143">
        <f>C37*1.05</f>
        <v>0</v>
      </c>
      <c r="E37" s="143">
        <f>D37*1.05</f>
        <v>0</v>
      </c>
      <c r="F37" s="143">
        <f>E37*1.05</f>
        <v>0</v>
      </c>
    </row>
    <row r="38" spans="1:6" ht="24.75" customHeight="1">
      <c r="A38" s="148" t="s">
        <v>507</v>
      </c>
      <c r="B38" s="153" t="s">
        <v>169</v>
      </c>
      <c r="C38" s="310">
        <f>C29+C30+C31+C35+C37+C34</f>
        <v>862860</v>
      </c>
      <c r="D38" s="310">
        <f>D29+D30+D31+D35+D37+D34</f>
        <v>906003</v>
      </c>
      <c r="E38" s="310">
        <f>E29+E30+E31+E35+E37+E34</f>
        <v>951303.15</v>
      </c>
      <c r="F38" s="152">
        <f>SUM(F29:F37)</f>
        <v>998868.3075000001</v>
      </c>
    </row>
    <row r="39" spans="1:6" ht="24.75" customHeight="1">
      <c r="A39" s="148" t="s">
        <v>508</v>
      </c>
      <c r="B39" s="153" t="s">
        <v>171</v>
      </c>
      <c r="C39" s="312">
        <f>C12+C28</f>
        <v>1676930</v>
      </c>
      <c r="D39" s="312">
        <f>D12+D28</f>
        <v>1746809.4</v>
      </c>
      <c r="E39" s="312">
        <f>E12+E28</f>
        <v>1834149.87</v>
      </c>
      <c r="F39" s="143">
        <f>F12+F28</f>
        <v>1925857.3635000002</v>
      </c>
    </row>
    <row r="40" spans="1:6" ht="24.75" customHeight="1">
      <c r="A40" s="148" t="s">
        <v>509</v>
      </c>
      <c r="B40" s="153" t="s">
        <v>510</v>
      </c>
      <c r="C40" s="312">
        <f>C22+C38</f>
        <v>1676930</v>
      </c>
      <c r="D40" s="312">
        <f>D22+D38</f>
        <v>1760776.5</v>
      </c>
      <c r="E40" s="312">
        <f>E22+E38</f>
        <v>1848815.3250000002</v>
      </c>
      <c r="F40" s="143">
        <f>F22+F38</f>
        <v>1941704.8473375002</v>
      </c>
    </row>
  </sheetData>
  <sheetProtection/>
  <mergeCells count="5">
    <mergeCell ref="A1:F1"/>
    <mergeCell ref="A2:F2"/>
    <mergeCell ref="A3:F3"/>
    <mergeCell ref="A6:F6"/>
    <mergeCell ref="A23:F23"/>
  </mergeCells>
  <printOptions/>
  <pageMargins left="0.7" right="0.7" top="0.75" bottom="0.75" header="0.3" footer="0.3"/>
  <pageSetup horizontalDpi="600" verticalDpi="600" orientation="portrait" paperSize="9" scale="84" r:id="rId1"/>
  <headerFooter>
    <oddHeader>&amp;L15. melléklet a 4/2021. (II.24)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8">
      <selection activeCell="M44" sqref="M4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4363454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workbookViewId="0" topLeftCell="A1">
      <selection activeCell="E7" sqref="E7"/>
    </sheetView>
  </sheetViews>
  <sheetFormatPr defaultColWidth="9.140625" defaultRowHeight="12.75"/>
  <cols>
    <col min="4" max="4" width="33.140625" style="0" customWidth="1"/>
  </cols>
  <sheetData>
    <row r="1" spans="1:5" ht="15.75">
      <c r="A1" s="332" t="s">
        <v>177</v>
      </c>
      <c r="B1" s="332"/>
      <c r="C1" s="332"/>
      <c r="D1" s="332"/>
      <c r="E1" s="332"/>
    </row>
    <row r="2" spans="1:5" ht="15.75">
      <c r="A2" s="333" t="s">
        <v>106</v>
      </c>
      <c r="B2" s="333"/>
      <c r="C2" s="333"/>
      <c r="D2" s="333"/>
      <c r="E2" s="333"/>
    </row>
    <row r="3" spans="1:6" ht="25.5" customHeight="1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134</v>
      </c>
      <c r="F3" s="55" t="s">
        <v>178</v>
      </c>
    </row>
    <row r="4" spans="1:6" ht="15" customHeight="1">
      <c r="A4" s="46" t="s">
        <v>7</v>
      </c>
      <c r="B4" s="46" t="s">
        <v>78</v>
      </c>
      <c r="C4" s="49"/>
      <c r="D4" s="56" t="s">
        <v>107</v>
      </c>
      <c r="E4" s="35"/>
      <c r="F4" s="35"/>
    </row>
    <row r="5" spans="1:6" ht="15" customHeight="1">
      <c r="A5" s="1"/>
      <c r="B5" s="1"/>
      <c r="C5" s="49" t="s">
        <v>108</v>
      </c>
      <c r="D5" s="131" t="s">
        <v>88</v>
      </c>
      <c r="E5" s="2"/>
      <c r="F5" s="2"/>
    </row>
    <row r="6" spans="1:6" ht="30" customHeight="1">
      <c r="A6" s="1"/>
      <c r="B6" s="1"/>
      <c r="C6" s="6"/>
      <c r="D6" s="57" t="s">
        <v>122</v>
      </c>
      <c r="E6" s="58"/>
      <c r="F6" s="58"/>
    </row>
    <row r="7" spans="1:6" ht="58.5" customHeight="1">
      <c r="A7" s="1"/>
      <c r="B7" s="1"/>
      <c r="C7" s="6"/>
      <c r="D7" s="24" t="s">
        <v>120</v>
      </c>
      <c r="E7" s="58"/>
      <c r="F7" s="58"/>
    </row>
    <row r="8" spans="1:6" ht="30" customHeight="1">
      <c r="A8" s="1"/>
      <c r="B8" s="1"/>
      <c r="C8" s="6"/>
      <c r="D8" s="130" t="s">
        <v>126</v>
      </c>
      <c r="E8" s="58"/>
      <c r="F8" s="58"/>
    </row>
    <row r="9" spans="1:6" ht="17.25" customHeight="1">
      <c r="A9" s="122"/>
      <c r="B9" s="122"/>
      <c r="C9" s="123"/>
      <c r="D9" s="125" t="s">
        <v>2</v>
      </c>
      <c r="E9" s="118">
        <f>SUM(E6:E8)</f>
        <v>0</v>
      </c>
      <c r="F9" s="118">
        <f>SUM(F6:F8)</f>
        <v>0</v>
      </c>
    </row>
  </sheetData>
  <sheetProtection/>
  <mergeCells count="2">
    <mergeCell ref="A1:E1"/>
    <mergeCell ref="A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&amp;L4. melléklet a .../2017. (...) önk.rendelethez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workbookViewId="0" topLeftCell="A1">
      <selection activeCell="J19" sqref="J19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32" t="s">
        <v>135</v>
      </c>
      <c r="B1" s="432"/>
      <c r="C1" s="432"/>
      <c r="D1" s="432"/>
      <c r="E1" s="432"/>
      <c r="F1" s="432"/>
    </row>
    <row r="2" spans="1:6" ht="15.75">
      <c r="A2" s="432" t="s">
        <v>179</v>
      </c>
      <c r="B2" s="432"/>
      <c r="C2" s="432"/>
      <c r="D2" s="432"/>
      <c r="E2" s="432"/>
      <c r="F2" s="432"/>
    </row>
    <row r="3" spans="1:6" ht="12.75">
      <c r="A3" s="433" t="s">
        <v>136</v>
      </c>
      <c r="B3" s="433"/>
      <c r="C3" s="433"/>
      <c r="D3" s="433"/>
      <c r="E3" s="433"/>
      <c r="F3" s="433"/>
    </row>
    <row r="4" spans="1:6" ht="12.75">
      <c r="A4" s="135" t="s">
        <v>91</v>
      </c>
      <c r="B4" s="136" t="s">
        <v>123</v>
      </c>
      <c r="C4" s="137" t="s">
        <v>137</v>
      </c>
      <c r="D4" s="138" t="s">
        <v>138</v>
      </c>
      <c r="E4" s="139" t="s">
        <v>176</v>
      </c>
      <c r="F4" s="140" t="s">
        <v>180</v>
      </c>
    </row>
    <row r="5" spans="1:6" ht="12.75">
      <c r="A5" s="135">
        <v>1</v>
      </c>
      <c r="B5" s="141">
        <v>2</v>
      </c>
      <c r="C5" s="135">
        <v>3</v>
      </c>
      <c r="D5" s="142">
        <v>4</v>
      </c>
      <c r="E5" s="142">
        <v>5</v>
      </c>
      <c r="F5" s="143"/>
    </row>
    <row r="6" spans="1:6" ht="12.75">
      <c r="A6" s="434" t="s">
        <v>139</v>
      </c>
      <c r="B6" s="435"/>
      <c r="C6" s="435"/>
      <c r="D6" s="435"/>
      <c r="E6" s="435"/>
      <c r="F6" s="435"/>
    </row>
    <row r="7" spans="1:6" ht="12.75">
      <c r="A7" s="144" t="s">
        <v>34</v>
      </c>
      <c r="B7" s="145">
        <v>1</v>
      </c>
      <c r="C7" s="146">
        <v>382164</v>
      </c>
      <c r="D7" s="147">
        <f aca="true" t="shared" si="0" ref="D7:F11">C7*1.05</f>
        <v>401272.2</v>
      </c>
      <c r="E7" s="147">
        <f t="shared" si="0"/>
        <v>421335.81000000006</v>
      </c>
      <c r="F7" s="147">
        <f t="shared" si="0"/>
        <v>442402.60050000006</v>
      </c>
    </row>
    <row r="8" spans="1:6" ht="12.75">
      <c r="A8" s="144" t="s">
        <v>40</v>
      </c>
      <c r="B8" s="145">
        <v>2</v>
      </c>
      <c r="C8" s="146">
        <v>149846</v>
      </c>
      <c r="D8" s="147">
        <f t="shared" si="0"/>
        <v>157338.30000000002</v>
      </c>
      <c r="E8" s="147">
        <f t="shared" si="0"/>
        <v>165205.21500000003</v>
      </c>
      <c r="F8" s="147">
        <f t="shared" si="0"/>
        <v>173465.47575000004</v>
      </c>
    </row>
    <row r="9" spans="1:6" ht="12.75">
      <c r="A9" s="144" t="s">
        <v>42</v>
      </c>
      <c r="B9" s="145">
        <v>3</v>
      </c>
      <c r="C9" s="146">
        <v>132572</v>
      </c>
      <c r="D9" s="147">
        <f t="shared" si="0"/>
        <v>139200.6</v>
      </c>
      <c r="E9" s="147">
        <f t="shared" si="0"/>
        <v>146160.63</v>
      </c>
      <c r="F9" s="147">
        <f t="shared" si="0"/>
        <v>153468.66150000002</v>
      </c>
    </row>
    <row r="10" spans="1:6" ht="12.75">
      <c r="A10" s="144" t="s">
        <v>48</v>
      </c>
      <c r="B10" s="145">
        <v>4</v>
      </c>
      <c r="C10" s="146"/>
      <c r="D10" s="147">
        <f t="shared" si="0"/>
        <v>0</v>
      </c>
      <c r="E10" s="147">
        <f t="shared" si="0"/>
        <v>0</v>
      </c>
      <c r="F10" s="147">
        <f t="shared" si="0"/>
        <v>0</v>
      </c>
    </row>
    <row r="11" spans="1:6" ht="25.5">
      <c r="A11" s="144" t="s">
        <v>140</v>
      </c>
      <c r="B11" s="145">
        <v>5</v>
      </c>
      <c r="C11" s="146">
        <v>17135</v>
      </c>
      <c r="D11" s="147">
        <f t="shared" si="0"/>
        <v>17991.75</v>
      </c>
      <c r="E11" s="147">
        <f t="shared" si="0"/>
        <v>18891.3375</v>
      </c>
      <c r="F11" s="147">
        <f t="shared" si="0"/>
        <v>19835.904375000002</v>
      </c>
    </row>
    <row r="12" spans="1:6" ht="12.75">
      <c r="A12" s="148" t="s">
        <v>141</v>
      </c>
      <c r="B12" s="149">
        <v>6</v>
      </c>
      <c r="C12" s="150">
        <f>SUM(C7:C11)</f>
        <v>681717</v>
      </c>
      <c r="D12" s="151">
        <f>SUM(D7:D11)</f>
        <v>715802.85</v>
      </c>
      <c r="E12" s="152">
        <f>SUM(E7:E11)</f>
        <v>751592.9925000002</v>
      </c>
      <c r="F12" s="152">
        <f>SUM(F7:F11)</f>
        <v>789172.6421250002</v>
      </c>
    </row>
    <row r="13" spans="1:6" ht="12.75">
      <c r="A13" s="144" t="s">
        <v>3</v>
      </c>
      <c r="B13" s="145">
        <v>7</v>
      </c>
      <c r="C13" s="146">
        <v>229795</v>
      </c>
      <c r="D13" s="147">
        <f>C13*1.0505</f>
        <v>241399.6475</v>
      </c>
      <c r="E13" s="147">
        <f>D13*1.0505</f>
        <v>253590.32969875</v>
      </c>
      <c r="F13" s="147">
        <f>E13*1.0505</f>
        <v>266396.6413485369</v>
      </c>
    </row>
    <row r="14" spans="1:6" ht="12.75">
      <c r="A14" s="144" t="s">
        <v>71</v>
      </c>
      <c r="B14" s="145">
        <v>8</v>
      </c>
      <c r="C14" s="146">
        <v>52321</v>
      </c>
      <c r="D14" s="147">
        <f aca="true" t="shared" si="1" ref="D14:F20">C14*1.0505</f>
        <v>54963.2105</v>
      </c>
      <c r="E14" s="147">
        <f t="shared" si="1"/>
        <v>57738.85263025</v>
      </c>
      <c r="F14" s="147">
        <f t="shared" si="1"/>
        <v>60654.664688077624</v>
      </c>
    </row>
    <row r="15" spans="1:6" ht="12.75">
      <c r="A15" s="144" t="s">
        <v>0</v>
      </c>
      <c r="B15" s="145">
        <v>9</v>
      </c>
      <c r="C15" s="146">
        <v>261874</v>
      </c>
      <c r="D15" s="147">
        <f t="shared" si="1"/>
        <v>275098.637</v>
      </c>
      <c r="E15" s="147">
        <f t="shared" si="1"/>
        <v>288991.11816849996</v>
      </c>
      <c r="F15" s="147">
        <f t="shared" si="1"/>
        <v>303585.1696360092</v>
      </c>
    </row>
    <row r="16" spans="1:6" ht="12.75">
      <c r="A16" s="144" t="s">
        <v>79</v>
      </c>
      <c r="B16" s="145">
        <v>10</v>
      </c>
      <c r="C16" s="146">
        <v>24584</v>
      </c>
      <c r="D16" s="147">
        <f t="shared" si="1"/>
        <v>25825.492</v>
      </c>
      <c r="E16" s="147">
        <f t="shared" si="1"/>
        <v>27129.679345999997</v>
      </c>
      <c r="F16" s="147">
        <f t="shared" si="1"/>
        <v>28499.728152972995</v>
      </c>
    </row>
    <row r="17" spans="1:6" ht="12.75">
      <c r="A17" s="144" t="s">
        <v>80</v>
      </c>
      <c r="B17" s="145">
        <v>11</v>
      </c>
      <c r="C17" s="146">
        <f>C18+C19+C20</f>
        <v>169052</v>
      </c>
      <c r="D17" s="147">
        <f t="shared" si="1"/>
        <v>177589.126</v>
      </c>
      <c r="E17" s="147">
        <f t="shared" si="1"/>
        <v>186557.37686299998</v>
      </c>
      <c r="F17" s="147">
        <f t="shared" si="1"/>
        <v>195978.52439458147</v>
      </c>
    </row>
    <row r="18" spans="1:6" ht="12.75">
      <c r="A18" s="144" t="s">
        <v>81</v>
      </c>
      <c r="B18" s="145">
        <v>12</v>
      </c>
      <c r="C18" s="146">
        <v>141523</v>
      </c>
      <c r="D18" s="147">
        <f t="shared" si="1"/>
        <v>148669.9115</v>
      </c>
      <c r="E18" s="147">
        <f t="shared" si="1"/>
        <v>156177.74203075</v>
      </c>
      <c r="F18" s="147">
        <f t="shared" si="1"/>
        <v>164064.71800330287</v>
      </c>
    </row>
    <row r="19" spans="1:6" ht="12.75">
      <c r="A19" s="144" t="s">
        <v>83</v>
      </c>
      <c r="B19" s="145">
        <v>13</v>
      </c>
      <c r="C19" s="146">
        <v>17601</v>
      </c>
      <c r="D19" s="147">
        <f t="shared" si="1"/>
        <v>18489.8505</v>
      </c>
      <c r="E19" s="147">
        <f t="shared" si="1"/>
        <v>19423.58795025</v>
      </c>
      <c r="F19" s="147">
        <f t="shared" si="1"/>
        <v>20404.479141737625</v>
      </c>
    </row>
    <row r="20" spans="1:6" ht="12.75">
      <c r="A20" s="144" t="s">
        <v>86</v>
      </c>
      <c r="B20" s="145">
        <v>14</v>
      </c>
      <c r="C20" s="146">
        <v>9928</v>
      </c>
      <c r="D20" s="147">
        <f t="shared" si="1"/>
        <v>10429.364</v>
      </c>
      <c r="E20" s="147">
        <f t="shared" si="1"/>
        <v>10956.046881999999</v>
      </c>
      <c r="F20" s="147">
        <f t="shared" si="1"/>
        <v>11509.327249540998</v>
      </c>
    </row>
    <row r="21" spans="1:6" ht="12.75">
      <c r="A21" s="148" t="s">
        <v>142</v>
      </c>
      <c r="B21" s="149">
        <v>15</v>
      </c>
      <c r="C21" s="150">
        <f>C13+C14+C15+C16+C17</f>
        <v>737626</v>
      </c>
      <c r="D21" s="150">
        <f>D13+D14+D15+D16+D17</f>
        <v>774876.1129999999</v>
      </c>
      <c r="E21" s="152">
        <f>SUM(E13:E17)</f>
        <v>814007.3567064999</v>
      </c>
      <c r="F21" s="152">
        <f>SUM(F13:F17)</f>
        <v>855114.7282201782</v>
      </c>
    </row>
    <row r="22" spans="1:6" ht="12.75">
      <c r="A22" s="434" t="s">
        <v>143</v>
      </c>
      <c r="B22" s="435"/>
      <c r="C22" s="435"/>
      <c r="D22" s="435"/>
      <c r="E22" s="435"/>
      <c r="F22" s="435"/>
    </row>
    <row r="23" spans="1:6" ht="12.75">
      <c r="A23" s="144" t="s">
        <v>35</v>
      </c>
      <c r="B23" s="153" t="s">
        <v>144</v>
      </c>
      <c r="C23" s="154">
        <v>51408</v>
      </c>
      <c r="D23" s="143">
        <f aca="true" t="shared" si="2" ref="D23:F26">C23*1.05</f>
        <v>53978.4</v>
      </c>
      <c r="E23" s="143">
        <f t="shared" si="2"/>
        <v>56677.32000000001</v>
      </c>
      <c r="F23" s="143">
        <f t="shared" si="2"/>
        <v>59511.18600000001</v>
      </c>
    </row>
    <row r="24" spans="1:6" ht="12.75">
      <c r="A24" s="144" t="s">
        <v>145</v>
      </c>
      <c r="B24" s="153" t="s">
        <v>146</v>
      </c>
      <c r="C24" s="155"/>
      <c r="D24" s="143">
        <f t="shared" si="2"/>
        <v>0</v>
      </c>
      <c r="E24" s="143">
        <f t="shared" si="2"/>
        <v>0</v>
      </c>
      <c r="F24" s="143">
        <f t="shared" si="2"/>
        <v>0</v>
      </c>
    </row>
    <row r="25" spans="1:6" ht="12.75">
      <c r="A25" s="144" t="s">
        <v>52</v>
      </c>
      <c r="B25" s="153" t="s">
        <v>147</v>
      </c>
      <c r="C25" s="155">
        <v>13050</v>
      </c>
      <c r="D25" s="143">
        <f t="shared" si="2"/>
        <v>13702.5</v>
      </c>
      <c r="E25" s="143">
        <f t="shared" si="2"/>
        <v>14387.625</v>
      </c>
      <c r="F25" s="143">
        <f t="shared" si="2"/>
        <v>15107.00625</v>
      </c>
    </row>
    <row r="26" spans="1:6" ht="12.75">
      <c r="A26" s="144" t="s">
        <v>58</v>
      </c>
      <c r="B26" s="153" t="s">
        <v>148</v>
      </c>
      <c r="C26" s="155">
        <v>230000</v>
      </c>
      <c r="D26" s="143">
        <f t="shared" si="2"/>
        <v>241500</v>
      </c>
      <c r="E26" s="143">
        <f t="shared" si="2"/>
        <v>253575</v>
      </c>
      <c r="F26" s="143">
        <f t="shared" si="2"/>
        <v>266253.75</v>
      </c>
    </row>
    <row r="27" spans="1:6" ht="12.75">
      <c r="A27" s="148" t="s">
        <v>149</v>
      </c>
      <c r="B27" s="153" t="s">
        <v>150</v>
      </c>
      <c r="C27" s="156">
        <f>SUM(C23:C26)</f>
        <v>294458</v>
      </c>
      <c r="D27" s="157">
        <f>SUM(D24:D26)</f>
        <v>255202.5</v>
      </c>
      <c r="E27" s="158">
        <f>SUM(E24:E26)</f>
        <v>267962.625</v>
      </c>
      <c r="F27" s="152">
        <f>SUM(F24:F26)</f>
        <v>281360.75625</v>
      </c>
    </row>
    <row r="28" spans="1:6" ht="12.75">
      <c r="A28" s="144" t="s">
        <v>151</v>
      </c>
      <c r="B28" s="153" t="s">
        <v>152</v>
      </c>
      <c r="C28" s="155">
        <v>11253</v>
      </c>
      <c r="D28" s="143">
        <f aca="true" t="shared" si="3" ref="D28:F31">C28*1.05</f>
        <v>11815.65</v>
      </c>
      <c r="E28" s="143">
        <f t="shared" si="3"/>
        <v>12406.4325</v>
      </c>
      <c r="F28" s="143">
        <f t="shared" si="3"/>
        <v>13026.754125000001</v>
      </c>
    </row>
    <row r="29" spans="1:6" ht="12.75">
      <c r="A29" s="144" t="s">
        <v>153</v>
      </c>
      <c r="B29" s="153" t="s">
        <v>154</v>
      </c>
      <c r="C29" s="155">
        <v>20990</v>
      </c>
      <c r="D29" s="143">
        <f t="shared" si="3"/>
        <v>22039.5</v>
      </c>
      <c r="E29" s="143">
        <f t="shared" si="3"/>
        <v>23141.475000000002</v>
      </c>
      <c r="F29" s="143">
        <f t="shared" si="3"/>
        <v>24298.54875</v>
      </c>
    </row>
    <row r="30" spans="1:6" ht="12.75">
      <c r="A30" s="144" t="s">
        <v>88</v>
      </c>
      <c r="B30" s="153" t="s">
        <v>155</v>
      </c>
      <c r="C30" s="155"/>
      <c r="D30" s="143">
        <f t="shared" si="3"/>
        <v>0</v>
      </c>
      <c r="E30" s="143">
        <f t="shared" si="3"/>
        <v>0</v>
      </c>
      <c r="F30" s="143">
        <f t="shared" si="3"/>
        <v>0</v>
      </c>
    </row>
    <row r="31" spans="1:6" ht="12.75">
      <c r="A31" s="144" t="s">
        <v>156</v>
      </c>
      <c r="B31" s="153" t="s">
        <v>157</v>
      </c>
      <c r="C31" s="155"/>
      <c r="D31" s="143">
        <f t="shared" si="3"/>
        <v>0</v>
      </c>
      <c r="E31" s="143">
        <f t="shared" si="3"/>
        <v>0</v>
      </c>
      <c r="F31" s="143">
        <f t="shared" si="3"/>
        <v>0</v>
      </c>
    </row>
    <row r="32" spans="1:6" ht="12.75">
      <c r="A32" s="144" t="s">
        <v>89</v>
      </c>
      <c r="B32" s="153" t="s">
        <v>158</v>
      </c>
      <c r="C32" s="155"/>
      <c r="D32" s="143"/>
      <c r="E32" s="143"/>
      <c r="F32" s="143"/>
    </row>
    <row r="33" spans="1:6" ht="12.75">
      <c r="A33" s="144" t="s">
        <v>175</v>
      </c>
      <c r="B33" s="153" t="s">
        <v>159</v>
      </c>
      <c r="C33" s="155">
        <v>12097</v>
      </c>
      <c r="D33" s="143"/>
      <c r="E33" s="143"/>
      <c r="F33" s="143"/>
    </row>
    <row r="34" spans="1:6" ht="12.75">
      <c r="A34" s="144" t="s">
        <v>160</v>
      </c>
      <c r="B34" s="153" t="s">
        <v>161</v>
      </c>
      <c r="C34" s="155"/>
      <c r="D34" s="143"/>
      <c r="E34" s="143"/>
      <c r="F34" s="143"/>
    </row>
    <row r="35" spans="1:6" ht="12.75">
      <c r="A35" s="144" t="s">
        <v>162</v>
      </c>
      <c r="B35" s="153" t="s">
        <v>163</v>
      </c>
      <c r="C35" s="155"/>
      <c r="D35" s="143"/>
      <c r="E35" s="143"/>
      <c r="F35" s="143"/>
    </row>
    <row r="36" spans="1:6" ht="12.75">
      <c r="A36" s="144" t="s">
        <v>164</v>
      </c>
      <c r="B36" s="153" t="s">
        <v>165</v>
      </c>
      <c r="C36" s="155">
        <v>194209</v>
      </c>
      <c r="D36" s="143">
        <f>C36*1.05</f>
        <v>203919.45</v>
      </c>
      <c r="E36" s="143">
        <f>D36*1.05</f>
        <v>214115.42250000002</v>
      </c>
      <c r="F36" s="143">
        <f>E36*1.05</f>
        <v>224821.193625</v>
      </c>
    </row>
    <row r="37" spans="1:6" ht="12.75">
      <c r="A37" s="148" t="s">
        <v>166</v>
      </c>
      <c r="B37" s="153" t="s">
        <v>167</v>
      </c>
      <c r="C37" s="156">
        <f>C28+C29+C30+C34+C36+C33</f>
        <v>238549</v>
      </c>
      <c r="D37" s="159">
        <f>D28+D29+D30+D34</f>
        <v>33855.15</v>
      </c>
      <c r="E37" s="159">
        <f>E28+E29+E30+E34</f>
        <v>35547.9075</v>
      </c>
      <c r="F37" s="152">
        <f>SUM(F28:F36)</f>
        <v>262146.4965</v>
      </c>
    </row>
    <row r="38" spans="1:6" ht="12.75">
      <c r="A38" s="148" t="s">
        <v>168</v>
      </c>
      <c r="B38" s="153" t="s">
        <v>169</v>
      </c>
      <c r="C38" s="160">
        <f>C12+C27</f>
        <v>976175</v>
      </c>
      <c r="D38" s="161">
        <f>D12+D27</f>
        <v>971005.35</v>
      </c>
      <c r="E38" s="161">
        <f>E12+E27</f>
        <v>1019555.6175000002</v>
      </c>
      <c r="F38" s="143">
        <f>F12+F27</f>
        <v>1070533.3983750003</v>
      </c>
    </row>
    <row r="39" spans="1:6" ht="12.75">
      <c r="A39" s="148" t="s">
        <v>170</v>
      </c>
      <c r="B39" s="153" t="s">
        <v>171</v>
      </c>
      <c r="C39" s="160">
        <f>C21+C37</f>
        <v>976175</v>
      </c>
      <c r="D39" s="161">
        <f>D21+D37</f>
        <v>808731.2629999999</v>
      </c>
      <c r="E39" s="161">
        <f>E21+E37</f>
        <v>849555.2642064999</v>
      </c>
      <c r="F39" s="143">
        <f>F21+F37</f>
        <v>1117261.2247201782</v>
      </c>
    </row>
  </sheetData>
  <sheetProtection/>
  <mergeCells count="5">
    <mergeCell ref="A1:F1"/>
    <mergeCell ref="A2:F2"/>
    <mergeCell ref="A3:F3"/>
    <mergeCell ref="A6:F6"/>
    <mergeCell ref="A22:F22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&amp;L15. melléklet a .../2017. (....) önk. 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"/>
  <sheetViews>
    <sheetView view="pageLayout" zoomScale="85" zoomScalePageLayoutView="85" workbookViewId="0" topLeftCell="A1">
      <selection activeCell="I11" sqref="I11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9.5" customHeight="1">
      <c r="A1" s="313" t="s">
        <v>375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24.75" customHeight="1">
      <c r="A2" s="314" t="s">
        <v>22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s="8" customFormat="1" ht="78.75">
      <c r="A3" s="21" t="s">
        <v>18</v>
      </c>
      <c r="B3" s="21" t="s">
        <v>19</v>
      </c>
      <c r="C3" s="21" t="s">
        <v>16</v>
      </c>
      <c r="D3" s="21" t="s">
        <v>17</v>
      </c>
      <c r="E3" s="32" t="s">
        <v>338</v>
      </c>
      <c r="F3" s="32" t="s">
        <v>339</v>
      </c>
      <c r="G3" s="32" t="s">
        <v>340</v>
      </c>
      <c r="H3" s="32" t="s">
        <v>2</v>
      </c>
      <c r="I3" s="32" t="s">
        <v>371</v>
      </c>
      <c r="J3" s="32" t="s">
        <v>372</v>
      </c>
      <c r="K3" s="32" t="s">
        <v>373</v>
      </c>
      <c r="L3" s="32" t="s">
        <v>2</v>
      </c>
    </row>
    <row r="4" spans="1:12" s="9" customFormat="1" ht="31.5">
      <c r="A4" s="28" t="s">
        <v>6</v>
      </c>
      <c r="B4" s="28" t="s">
        <v>33</v>
      </c>
      <c r="C4" s="29"/>
      <c r="D4" s="30" t="s">
        <v>34</v>
      </c>
      <c r="E4" s="31">
        <f aca="true" t="shared" si="0" ref="E4:L4">SUM(E5:E10)</f>
        <v>357120</v>
      </c>
      <c r="F4" s="31">
        <f t="shared" si="0"/>
        <v>32014</v>
      </c>
      <c r="G4" s="31">
        <f t="shared" si="0"/>
        <v>0</v>
      </c>
      <c r="H4" s="31">
        <f t="shared" si="0"/>
        <v>389134</v>
      </c>
      <c r="I4" s="31">
        <f t="shared" si="0"/>
        <v>415943</v>
      </c>
      <c r="J4" s="31">
        <f t="shared" si="0"/>
        <v>13932</v>
      </c>
      <c r="K4" s="31">
        <f t="shared" si="0"/>
        <v>0</v>
      </c>
      <c r="L4" s="31">
        <f t="shared" si="0"/>
        <v>429875</v>
      </c>
    </row>
    <row r="5" spans="1:12" ht="24" customHeight="1">
      <c r="A5" s="22"/>
      <c r="B5" s="22"/>
      <c r="C5" s="23" t="s">
        <v>28</v>
      </c>
      <c r="D5" s="24" t="s">
        <v>23</v>
      </c>
      <c r="E5" s="94">
        <v>134200</v>
      </c>
      <c r="F5" s="40"/>
      <c r="G5" s="40"/>
      <c r="H5" s="40">
        <f aca="true" t="shared" si="1" ref="H5:H13">SUM(E5:G5)</f>
        <v>134200</v>
      </c>
      <c r="I5" s="94">
        <v>169737</v>
      </c>
      <c r="J5" s="40"/>
      <c r="K5" s="40"/>
      <c r="L5" s="40">
        <f aca="true" t="shared" si="2" ref="L5:L13">SUM(I5:K5)</f>
        <v>169737</v>
      </c>
    </row>
    <row r="6" spans="1:12" ht="33" customHeight="1">
      <c r="A6" s="22"/>
      <c r="B6" s="22"/>
      <c r="C6" s="23" t="s">
        <v>29</v>
      </c>
      <c r="D6" s="24" t="s">
        <v>24</v>
      </c>
      <c r="E6" s="94">
        <v>92365</v>
      </c>
      <c r="F6" s="40"/>
      <c r="G6" s="40"/>
      <c r="H6" s="40">
        <f t="shared" si="1"/>
        <v>92365</v>
      </c>
      <c r="I6" s="94">
        <v>104985</v>
      </c>
      <c r="J6" s="40"/>
      <c r="K6" s="40"/>
      <c r="L6" s="40">
        <f t="shared" si="2"/>
        <v>104985</v>
      </c>
    </row>
    <row r="7" spans="1:12" ht="24.75" customHeight="1">
      <c r="A7" s="22"/>
      <c r="B7" s="22"/>
      <c r="C7" s="23" t="s">
        <v>30</v>
      </c>
      <c r="D7" s="24" t="s">
        <v>25</v>
      </c>
      <c r="E7" s="94">
        <v>68558</v>
      </c>
      <c r="F7" s="40"/>
      <c r="G7" s="40"/>
      <c r="H7" s="40">
        <f t="shared" si="1"/>
        <v>68558</v>
      </c>
      <c r="I7" s="94">
        <v>79779</v>
      </c>
      <c r="J7" s="40"/>
      <c r="K7" s="40"/>
      <c r="L7" s="40">
        <f t="shared" si="2"/>
        <v>79779</v>
      </c>
    </row>
    <row r="8" spans="1:12" ht="23.25" customHeight="1">
      <c r="A8" s="22"/>
      <c r="B8" s="22"/>
      <c r="C8" s="23" t="s">
        <v>31</v>
      </c>
      <c r="D8" s="24" t="s">
        <v>26</v>
      </c>
      <c r="E8" s="94">
        <v>6220</v>
      </c>
      <c r="F8" s="50"/>
      <c r="G8" s="50"/>
      <c r="H8" s="40">
        <f t="shared" si="1"/>
        <v>6220</v>
      </c>
      <c r="I8" s="94">
        <v>10561</v>
      </c>
      <c r="J8" s="50"/>
      <c r="K8" s="50"/>
      <c r="L8" s="40">
        <f t="shared" si="2"/>
        <v>10561</v>
      </c>
    </row>
    <row r="9" spans="1:12" ht="27" customHeight="1">
      <c r="A9" s="22"/>
      <c r="B9" s="22"/>
      <c r="C9" s="23" t="s">
        <v>32</v>
      </c>
      <c r="D9" s="24" t="s">
        <v>27</v>
      </c>
      <c r="E9" s="90">
        <v>50661</v>
      </c>
      <c r="F9" s="41"/>
      <c r="G9" s="41"/>
      <c r="H9" s="40">
        <f t="shared" si="1"/>
        <v>50661</v>
      </c>
      <c r="I9" s="90">
        <v>45000</v>
      </c>
      <c r="J9" s="41">
        <v>13932</v>
      </c>
      <c r="K9" s="41"/>
      <c r="L9" s="40">
        <f t="shared" si="2"/>
        <v>58932</v>
      </c>
    </row>
    <row r="10" spans="1:12" ht="27.75" customHeight="1">
      <c r="A10" s="22"/>
      <c r="B10" s="22"/>
      <c r="C10" s="23" t="s">
        <v>66</v>
      </c>
      <c r="D10" s="24" t="s">
        <v>67</v>
      </c>
      <c r="E10" s="71">
        <v>5116</v>
      </c>
      <c r="F10" s="71">
        <v>32014</v>
      </c>
      <c r="G10" s="40"/>
      <c r="H10" s="40">
        <f t="shared" si="1"/>
        <v>37130</v>
      </c>
      <c r="I10" s="71">
        <v>5881</v>
      </c>
      <c r="J10" s="71"/>
      <c r="K10" s="40"/>
      <c r="L10" s="40">
        <f t="shared" si="2"/>
        <v>5881</v>
      </c>
    </row>
    <row r="11" spans="1:12" s="11" customFormat="1" ht="31.5">
      <c r="A11" s="28" t="s">
        <v>7</v>
      </c>
      <c r="B11" s="28" t="s">
        <v>36</v>
      </c>
      <c r="C11" s="29"/>
      <c r="D11" s="30" t="s">
        <v>35</v>
      </c>
      <c r="E11" s="31">
        <f>E12+E13</f>
        <v>0</v>
      </c>
      <c r="F11" s="31">
        <f>F12+F13</f>
        <v>345784</v>
      </c>
      <c r="G11" s="31">
        <f>G12+G13</f>
        <v>0</v>
      </c>
      <c r="H11" s="31">
        <f t="shared" si="1"/>
        <v>345784</v>
      </c>
      <c r="I11" s="31">
        <f>I12+I13</f>
        <v>0</v>
      </c>
      <c r="J11" s="31">
        <f>J12+J13</f>
        <v>13302</v>
      </c>
      <c r="K11" s="31">
        <f>K12+K13</f>
        <v>0</v>
      </c>
      <c r="L11" s="31">
        <f t="shared" si="2"/>
        <v>13302</v>
      </c>
    </row>
    <row r="12" spans="1:12" ht="15">
      <c r="A12" s="22"/>
      <c r="B12" s="22"/>
      <c r="C12" s="23" t="s">
        <v>37</v>
      </c>
      <c r="D12" s="24" t="s">
        <v>38</v>
      </c>
      <c r="E12" s="34">
        <v>0</v>
      </c>
      <c r="F12" s="233">
        <v>301378</v>
      </c>
      <c r="G12" s="34">
        <v>0</v>
      </c>
      <c r="H12" s="33">
        <f t="shared" si="1"/>
        <v>301378</v>
      </c>
      <c r="I12" s="34"/>
      <c r="J12" s="233"/>
      <c r="K12" s="34">
        <v>0</v>
      </c>
      <c r="L12" s="33">
        <f t="shared" si="2"/>
        <v>0</v>
      </c>
    </row>
    <row r="13" spans="1:12" s="36" customFormat="1" ht="25.5">
      <c r="A13" s="22"/>
      <c r="B13" s="22"/>
      <c r="C13" s="23" t="s">
        <v>68</v>
      </c>
      <c r="D13" s="24" t="s">
        <v>69</v>
      </c>
      <c r="E13" s="132">
        <v>0</v>
      </c>
      <c r="F13" s="233">
        <v>44406</v>
      </c>
      <c r="G13" s="132"/>
      <c r="H13" s="40">
        <f t="shared" si="1"/>
        <v>44406</v>
      </c>
      <c r="I13" s="132">
        <v>0</v>
      </c>
      <c r="J13" s="233">
        <v>13302</v>
      </c>
      <c r="K13" s="132"/>
      <c r="L13" s="40">
        <f t="shared" si="2"/>
        <v>13302</v>
      </c>
    </row>
    <row r="14" spans="1:12" s="11" customFormat="1" ht="15.75">
      <c r="A14" s="28" t="s">
        <v>8</v>
      </c>
      <c r="B14" s="28" t="s">
        <v>39</v>
      </c>
      <c r="C14" s="29"/>
      <c r="D14" s="30" t="s">
        <v>40</v>
      </c>
      <c r="E14" s="31">
        <f>E17+E19+E23+E16</f>
        <v>164600</v>
      </c>
      <c r="F14" s="31">
        <v>0</v>
      </c>
      <c r="G14" s="31">
        <v>0</v>
      </c>
      <c r="H14" s="31">
        <f>SUM(E14:G14)</f>
        <v>164600</v>
      </c>
      <c r="I14" s="31">
        <f>I17+I19+I23+I16</f>
        <v>107300</v>
      </c>
      <c r="J14" s="31">
        <v>0</v>
      </c>
      <c r="K14" s="31">
        <v>0</v>
      </c>
      <c r="L14" s="31">
        <f>SUM(I14:K14)</f>
        <v>107300</v>
      </c>
    </row>
    <row r="15" spans="1:12" s="11" customFormat="1" ht="15.75">
      <c r="A15" s="47"/>
      <c r="B15" s="47"/>
      <c r="C15" s="26" t="s">
        <v>97</v>
      </c>
      <c r="D15" s="27" t="s">
        <v>98</v>
      </c>
      <c r="E15" s="76">
        <f>E16</f>
        <v>0</v>
      </c>
      <c r="F15" s="38">
        <f>F16</f>
        <v>0</v>
      </c>
      <c r="G15" s="38">
        <f>G16</f>
        <v>0</v>
      </c>
      <c r="H15" s="38">
        <f>SUM(E15:G15)</f>
        <v>0</v>
      </c>
      <c r="I15" s="76">
        <f>I16</f>
        <v>0</v>
      </c>
      <c r="J15" s="38">
        <f>J16</f>
        <v>0</v>
      </c>
      <c r="K15" s="38">
        <f>K16</f>
        <v>0</v>
      </c>
      <c r="L15" s="38">
        <f>SUM(I15:K15)</f>
        <v>0</v>
      </c>
    </row>
    <row r="16" spans="1:12" s="9" customFormat="1" ht="15">
      <c r="A16" s="51"/>
      <c r="B16" s="51"/>
      <c r="C16" s="23" t="s">
        <v>100</v>
      </c>
      <c r="D16" s="24" t="s">
        <v>99</v>
      </c>
      <c r="E16" s="71">
        <v>0</v>
      </c>
      <c r="F16" s="40"/>
      <c r="G16" s="40"/>
      <c r="H16" s="40">
        <f>SUM(E16:G16)</f>
        <v>0</v>
      </c>
      <c r="I16" s="71">
        <v>0</v>
      </c>
      <c r="J16" s="40"/>
      <c r="K16" s="40"/>
      <c r="L16" s="40">
        <f>SUM(I16:K16)</f>
        <v>0</v>
      </c>
    </row>
    <row r="17" spans="1:12" s="11" customFormat="1" ht="15.75">
      <c r="A17" s="25"/>
      <c r="B17" s="25"/>
      <c r="C17" s="26" t="s">
        <v>59</v>
      </c>
      <c r="D17" s="27" t="s">
        <v>60</v>
      </c>
      <c r="E17" s="76">
        <f>E18</f>
        <v>17000</v>
      </c>
      <c r="F17" s="38">
        <f>F18</f>
        <v>0</v>
      </c>
      <c r="G17" s="38">
        <f>G18</f>
        <v>0</v>
      </c>
      <c r="H17" s="38">
        <f>SUM(E17:G17)</f>
        <v>17000</v>
      </c>
      <c r="I17" s="76">
        <f>I18</f>
        <v>17500</v>
      </c>
      <c r="J17" s="38">
        <f>J18</f>
        <v>0</v>
      </c>
      <c r="K17" s="38">
        <f>K18</f>
        <v>0</v>
      </c>
      <c r="L17" s="38">
        <f>SUM(I17:K17)</f>
        <v>17500</v>
      </c>
    </row>
    <row r="18" spans="1:12" s="11" customFormat="1" ht="15.75">
      <c r="A18" s="25"/>
      <c r="B18" s="25"/>
      <c r="C18" s="26"/>
      <c r="D18" s="24" t="s">
        <v>61</v>
      </c>
      <c r="E18" s="71">
        <v>17000</v>
      </c>
      <c r="F18" s="38"/>
      <c r="G18" s="38"/>
      <c r="H18" s="40">
        <f>SUM(E18:G18)</f>
        <v>17000</v>
      </c>
      <c r="I18" s="71">
        <v>17500</v>
      </c>
      <c r="J18" s="38"/>
      <c r="K18" s="38"/>
      <c r="L18" s="40">
        <f>SUM(I18:K18)</f>
        <v>17500</v>
      </c>
    </row>
    <row r="19" spans="1:12" s="11" customFormat="1" ht="15.75">
      <c r="A19" s="25"/>
      <c r="B19" s="25"/>
      <c r="C19" s="26" t="s">
        <v>62</v>
      </c>
      <c r="D19" s="27" t="s">
        <v>92</v>
      </c>
      <c r="E19" s="76">
        <f>E20+E21+E22</f>
        <v>133600</v>
      </c>
      <c r="F19" s="38">
        <f>F20+F22</f>
        <v>0</v>
      </c>
      <c r="G19" s="38">
        <f>G20+G22</f>
        <v>0</v>
      </c>
      <c r="H19" s="38">
        <f>H20+H21+H22</f>
        <v>133600</v>
      </c>
      <c r="I19" s="76">
        <f>I20+I21+I22</f>
        <v>75200</v>
      </c>
      <c r="J19" s="38">
        <f>J20+J22</f>
        <v>0</v>
      </c>
      <c r="K19" s="38">
        <f>K20+K22</f>
        <v>0</v>
      </c>
      <c r="L19" s="38">
        <f>L20+L21+L22</f>
        <v>75200</v>
      </c>
    </row>
    <row r="20" spans="1:12" s="11" customFormat="1" ht="15.75">
      <c r="A20" s="25"/>
      <c r="B20" s="25"/>
      <c r="C20" s="26"/>
      <c r="D20" s="24" t="s">
        <v>4</v>
      </c>
      <c r="E20" s="94">
        <v>120000</v>
      </c>
      <c r="F20" s="38"/>
      <c r="G20" s="38"/>
      <c r="H20" s="40">
        <f aca="true" t="shared" si="3" ref="H20:H25">SUM(E20:G20)</f>
        <v>120000</v>
      </c>
      <c r="I20" s="94">
        <v>75000</v>
      </c>
      <c r="J20" s="38"/>
      <c r="K20" s="38"/>
      <c r="L20" s="40">
        <f aca="true" t="shared" si="4" ref="L20:L25">SUM(I20:K20)</f>
        <v>75000</v>
      </c>
    </row>
    <row r="21" spans="1:12" s="11" customFormat="1" ht="15.75">
      <c r="A21" s="25"/>
      <c r="B21" s="25"/>
      <c r="C21" s="26"/>
      <c r="D21" s="24" t="s">
        <v>101</v>
      </c>
      <c r="E21" s="94">
        <v>200</v>
      </c>
      <c r="F21" s="38"/>
      <c r="G21" s="38"/>
      <c r="H21" s="40">
        <f t="shared" si="3"/>
        <v>200</v>
      </c>
      <c r="I21" s="94">
        <v>200</v>
      </c>
      <c r="J21" s="38"/>
      <c r="K21" s="38"/>
      <c r="L21" s="40">
        <f t="shared" si="4"/>
        <v>200</v>
      </c>
    </row>
    <row r="22" spans="1:12" s="3" customFormat="1" ht="12.75">
      <c r="A22" s="25"/>
      <c r="B22" s="25"/>
      <c r="C22" s="23" t="s">
        <v>96</v>
      </c>
      <c r="D22" s="24" t="s">
        <v>5</v>
      </c>
      <c r="E22" s="94">
        <v>13400</v>
      </c>
      <c r="F22" s="38"/>
      <c r="G22" s="38"/>
      <c r="H22" s="40">
        <f t="shared" si="3"/>
        <v>13400</v>
      </c>
      <c r="I22" s="94">
        <v>0</v>
      </c>
      <c r="J22" s="38"/>
      <c r="K22" s="38"/>
      <c r="L22" s="40">
        <f t="shared" si="4"/>
        <v>0</v>
      </c>
    </row>
    <row r="23" spans="1:12" s="11" customFormat="1" ht="15.75">
      <c r="A23" s="25"/>
      <c r="B23" s="25"/>
      <c r="C23" s="26" t="s">
        <v>63</v>
      </c>
      <c r="D23" s="27" t="s">
        <v>64</v>
      </c>
      <c r="E23" s="76">
        <f>E24+E25</f>
        <v>14000</v>
      </c>
      <c r="F23" s="38">
        <f>F24</f>
        <v>0</v>
      </c>
      <c r="G23" s="38">
        <f>G24</f>
        <v>0</v>
      </c>
      <c r="H23" s="38">
        <f t="shared" si="3"/>
        <v>14000</v>
      </c>
      <c r="I23" s="76">
        <f>I24+I25</f>
        <v>14600</v>
      </c>
      <c r="J23" s="38">
        <f>J24</f>
        <v>0</v>
      </c>
      <c r="K23" s="38">
        <f>K24</f>
        <v>0</v>
      </c>
      <c r="L23" s="38">
        <f t="shared" si="4"/>
        <v>14600</v>
      </c>
    </row>
    <row r="24" spans="1:12" s="3" customFormat="1" ht="12.75">
      <c r="A24" s="25"/>
      <c r="B24" s="25"/>
      <c r="C24" s="26"/>
      <c r="D24" s="24" t="s">
        <v>65</v>
      </c>
      <c r="E24" s="71">
        <v>500</v>
      </c>
      <c r="F24" s="38"/>
      <c r="G24" s="38"/>
      <c r="H24" s="40">
        <f t="shared" si="3"/>
        <v>500</v>
      </c>
      <c r="I24" s="71">
        <v>600</v>
      </c>
      <c r="J24" s="38"/>
      <c r="K24" s="38"/>
      <c r="L24" s="40">
        <f t="shared" si="4"/>
        <v>600</v>
      </c>
    </row>
    <row r="25" spans="1:12" s="129" customFormat="1" ht="12.75">
      <c r="A25" s="25"/>
      <c r="B25" s="25"/>
      <c r="C25" s="26"/>
      <c r="D25" s="24" t="s">
        <v>125</v>
      </c>
      <c r="E25" s="71">
        <v>13500</v>
      </c>
      <c r="F25" s="38"/>
      <c r="G25" s="38"/>
      <c r="H25" s="40">
        <f t="shared" si="3"/>
        <v>13500</v>
      </c>
      <c r="I25" s="71">
        <v>14000</v>
      </c>
      <c r="J25" s="38"/>
      <c r="K25" s="38"/>
      <c r="L25" s="40">
        <f t="shared" si="4"/>
        <v>14000</v>
      </c>
    </row>
    <row r="26" spans="1:12" s="11" customFormat="1" ht="15.75">
      <c r="A26" s="28" t="s">
        <v>9</v>
      </c>
      <c r="B26" s="28" t="s">
        <v>41</v>
      </c>
      <c r="C26" s="29"/>
      <c r="D26" s="30" t="s">
        <v>42</v>
      </c>
      <c r="E26" s="31">
        <v>12362</v>
      </c>
      <c r="F26" s="31">
        <v>139440</v>
      </c>
      <c r="G26" s="31">
        <v>2000</v>
      </c>
      <c r="H26" s="31">
        <f>SUM(E26:G26)</f>
        <v>153802</v>
      </c>
      <c r="I26" s="31">
        <v>12345</v>
      </c>
      <c r="J26" s="31">
        <v>37229</v>
      </c>
      <c r="K26" s="31">
        <v>2000</v>
      </c>
      <c r="L26" s="31">
        <f>SUM(I26:K26)</f>
        <v>51574</v>
      </c>
    </row>
    <row r="27" spans="1:12" s="11" customFormat="1" ht="15.75">
      <c r="A27" s="22"/>
      <c r="B27" s="22"/>
      <c r="C27" s="23" t="s">
        <v>43</v>
      </c>
      <c r="D27" s="24" t="s">
        <v>44</v>
      </c>
      <c r="E27" s="33"/>
      <c r="F27" s="33">
        <v>0</v>
      </c>
      <c r="G27" s="33">
        <v>2000</v>
      </c>
      <c r="H27" s="33">
        <f>SUM(E27:G27)</f>
        <v>2000</v>
      </c>
      <c r="I27" s="33"/>
      <c r="J27" s="33">
        <v>0</v>
      </c>
      <c r="K27" s="33">
        <v>2000</v>
      </c>
      <c r="L27" s="33">
        <f>SUM(I27:K27)</f>
        <v>2000</v>
      </c>
    </row>
    <row r="28" spans="1:12" s="11" customFormat="1" ht="15.75">
      <c r="A28" s="28" t="s">
        <v>10</v>
      </c>
      <c r="B28" s="28" t="s">
        <v>45</v>
      </c>
      <c r="C28" s="29"/>
      <c r="D28" s="30" t="s">
        <v>46</v>
      </c>
      <c r="E28" s="45"/>
      <c r="F28" s="45">
        <v>20927</v>
      </c>
      <c r="G28" s="45"/>
      <c r="H28" s="31">
        <f>SUM(E28:G28)</f>
        <v>20927</v>
      </c>
      <c r="I28" s="45"/>
      <c r="J28" s="45"/>
      <c r="K28" s="45"/>
      <c r="L28" s="31">
        <f>SUM(I28:K28)</f>
        <v>0</v>
      </c>
    </row>
    <row r="29" spans="1:12" s="11" customFormat="1" ht="15.75">
      <c r="A29" s="28" t="s">
        <v>20</v>
      </c>
      <c r="B29" s="28" t="s">
        <v>47</v>
      </c>
      <c r="C29" s="29"/>
      <c r="D29" s="30" t="s">
        <v>48</v>
      </c>
      <c r="E29" s="31">
        <f aca="true" t="shared" si="5" ref="E29:L29">E30+E31</f>
        <v>0</v>
      </c>
      <c r="F29" s="31">
        <f t="shared" si="5"/>
        <v>0</v>
      </c>
      <c r="G29" s="31">
        <f t="shared" si="5"/>
        <v>4514</v>
      </c>
      <c r="H29" s="31">
        <f t="shared" si="5"/>
        <v>4514</v>
      </c>
      <c r="I29" s="31">
        <f t="shared" si="5"/>
        <v>0</v>
      </c>
      <c r="J29" s="31">
        <f t="shared" si="5"/>
        <v>0</v>
      </c>
      <c r="K29" s="31">
        <f t="shared" si="5"/>
        <v>1014</v>
      </c>
      <c r="L29" s="31">
        <f t="shared" si="5"/>
        <v>1014</v>
      </c>
    </row>
    <row r="30" spans="1:12" s="11" customFormat="1" ht="15.75">
      <c r="A30" s="22"/>
      <c r="B30" s="22"/>
      <c r="C30" s="23" t="s">
        <v>93</v>
      </c>
      <c r="D30" s="24" t="s">
        <v>94</v>
      </c>
      <c r="E30" s="39"/>
      <c r="F30" s="39"/>
      <c r="G30" s="39">
        <v>4514</v>
      </c>
      <c r="H30" s="39">
        <f>SUM(E30:G30)</f>
        <v>4514</v>
      </c>
      <c r="I30" s="39"/>
      <c r="J30" s="39"/>
      <c r="K30" s="39">
        <v>1014</v>
      </c>
      <c r="L30" s="39">
        <f>SUM(I30:K30)</f>
        <v>1014</v>
      </c>
    </row>
    <row r="31" spans="1:12" s="11" customFormat="1" ht="15.75">
      <c r="A31" s="22"/>
      <c r="B31" s="22"/>
      <c r="C31" s="23" t="s">
        <v>50</v>
      </c>
      <c r="D31" s="24" t="s">
        <v>49</v>
      </c>
      <c r="E31" s="33"/>
      <c r="F31" s="33"/>
      <c r="G31" s="33"/>
      <c r="H31" s="33">
        <f>SUM(E31:G31)</f>
        <v>0</v>
      </c>
      <c r="I31" s="33"/>
      <c r="J31" s="33"/>
      <c r="K31" s="33"/>
      <c r="L31" s="33">
        <f>SUM(I31:K31)</f>
        <v>0</v>
      </c>
    </row>
    <row r="32" spans="1:12" s="11" customFormat="1" ht="31.5">
      <c r="A32" s="28" t="s">
        <v>11</v>
      </c>
      <c r="B32" s="28" t="s">
        <v>51</v>
      </c>
      <c r="C32" s="29"/>
      <c r="D32" s="30" t="s">
        <v>52</v>
      </c>
      <c r="E32" s="31">
        <f aca="true" t="shared" si="6" ref="E32:L32">E33+E34</f>
        <v>0</v>
      </c>
      <c r="F32" s="31">
        <f t="shared" si="6"/>
        <v>20104</v>
      </c>
      <c r="G32" s="31">
        <f t="shared" si="6"/>
        <v>0</v>
      </c>
      <c r="H32" s="31">
        <f t="shared" si="6"/>
        <v>20104</v>
      </c>
      <c r="I32" s="31">
        <f t="shared" si="6"/>
        <v>0</v>
      </c>
      <c r="J32" s="31">
        <f t="shared" si="6"/>
        <v>9000</v>
      </c>
      <c r="K32" s="31">
        <f t="shared" si="6"/>
        <v>0</v>
      </c>
      <c r="L32" s="31">
        <f t="shared" si="6"/>
        <v>9000</v>
      </c>
    </row>
    <row r="33" spans="1:12" s="11" customFormat="1" ht="15.75">
      <c r="A33" s="22"/>
      <c r="B33" s="22"/>
      <c r="C33" s="23" t="s">
        <v>93</v>
      </c>
      <c r="D33" s="24" t="s">
        <v>95</v>
      </c>
      <c r="E33" s="40"/>
      <c r="F33" s="40"/>
      <c r="G33" s="40"/>
      <c r="H33" s="40">
        <f>SUM(E33:G33)</f>
        <v>0</v>
      </c>
      <c r="I33" s="40"/>
      <c r="J33" s="40"/>
      <c r="K33" s="40"/>
      <c r="L33" s="40">
        <f>SUM(I33:K33)</f>
        <v>0</v>
      </c>
    </row>
    <row r="34" spans="1:12" s="3" customFormat="1" ht="15">
      <c r="A34" s="22"/>
      <c r="B34" s="22"/>
      <c r="C34" s="23" t="s">
        <v>53</v>
      </c>
      <c r="D34" s="24" t="s">
        <v>54</v>
      </c>
      <c r="E34" s="33"/>
      <c r="F34" s="33">
        <v>20104</v>
      </c>
      <c r="G34" s="33"/>
      <c r="H34" s="33">
        <f>SUM(E34:G34)</f>
        <v>20104</v>
      </c>
      <c r="I34" s="33"/>
      <c r="J34" s="33">
        <v>9000</v>
      </c>
      <c r="K34" s="33"/>
      <c r="L34" s="33">
        <f>SUM(I34:K34)</f>
        <v>9000</v>
      </c>
    </row>
    <row r="35" spans="1:12" s="11" customFormat="1" ht="15.75">
      <c r="A35" s="28" t="s">
        <v>12</v>
      </c>
      <c r="B35" s="28" t="s">
        <v>55</v>
      </c>
      <c r="C35" s="29"/>
      <c r="D35" s="30" t="s">
        <v>56</v>
      </c>
      <c r="E35" s="31">
        <f>E36</f>
        <v>946342</v>
      </c>
      <c r="F35" s="31">
        <f>F36</f>
        <v>47627</v>
      </c>
      <c r="G35" s="31">
        <f>G36</f>
        <v>13980</v>
      </c>
      <c r="H35" s="31">
        <f>SUM(E35:G35)</f>
        <v>1007949</v>
      </c>
      <c r="I35" s="31">
        <f>I36</f>
        <v>1043423</v>
      </c>
      <c r="J35" s="31">
        <f>J36</f>
        <v>17234</v>
      </c>
      <c r="K35" s="31">
        <f>K36</f>
        <v>4208</v>
      </c>
      <c r="L35" s="31">
        <f>SUM(I35:K35)</f>
        <v>1064865</v>
      </c>
    </row>
    <row r="36" spans="1:12" s="44" customFormat="1" ht="25.5">
      <c r="A36" s="22"/>
      <c r="B36" s="22"/>
      <c r="C36" s="23" t="s">
        <v>57</v>
      </c>
      <c r="D36" s="24" t="s">
        <v>58</v>
      </c>
      <c r="E36" s="33">
        <v>946342</v>
      </c>
      <c r="F36" s="33">
        <v>47627</v>
      </c>
      <c r="G36" s="33">
        <v>13980</v>
      </c>
      <c r="H36" s="33">
        <f>SUM(E36:G36)</f>
        <v>1007949</v>
      </c>
      <c r="I36" s="33">
        <v>1043423</v>
      </c>
      <c r="J36" s="33">
        <v>17234</v>
      </c>
      <c r="K36" s="33">
        <v>4208</v>
      </c>
      <c r="L36" s="33">
        <f>SUM(I36:K36)</f>
        <v>1064865</v>
      </c>
    </row>
    <row r="37" spans="1:12" ht="15.75">
      <c r="A37" s="28"/>
      <c r="B37" s="28"/>
      <c r="C37" s="29"/>
      <c r="D37" s="30" t="s">
        <v>13</v>
      </c>
      <c r="E37" s="31">
        <f>E4+E11+E14+E26+E28+E29+E32+E35</f>
        <v>1480424</v>
      </c>
      <c r="F37" s="31">
        <f>F4+F11+F14+F26+F28+F29+F32+F35</f>
        <v>605896</v>
      </c>
      <c r="G37" s="31">
        <f>G4+G11+G14+G26+G28+G29+G32+G35</f>
        <v>20494</v>
      </c>
      <c r="H37" s="31">
        <f>SUM(E37:G37)</f>
        <v>2106814</v>
      </c>
      <c r="I37" s="31">
        <f>I4+I11+I14+I26+I28+I29+I32+I35</f>
        <v>1579011</v>
      </c>
      <c r="J37" s="31">
        <f>J4+J11+J14+J26+J28+J29+J32+J35</f>
        <v>90697</v>
      </c>
      <c r="K37" s="31">
        <f>K4+K11+K14+K26+K28+K29+K32+K35</f>
        <v>7222</v>
      </c>
      <c r="L37" s="31">
        <f>SUM(I37:K37)</f>
        <v>1676930</v>
      </c>
    </row>
    <row r="38" spans="1:12" s="9" customFormat="1" ht="15">
      <c r="A38" s="17"/>
      <c r="B38" s="17"/>
      <c r="C38" s="17"/>
      <c r="D38" s="14"/>
      <c r="E38" s="18"/>
      <c r="F38" s="18"/>
      <c r="G38" s="18"/>
      <c r="H38" s="18"/>
      <c r="I38" s="18"/>
      <c r="J38" s="18"/>
      <c r="K38" s="18"/>
      <c r="L38" s="18"/>
    </row>
    <row r="39" spans="1:12" s="9" customFormat="1" ht="15">
      <c r="A39" s="17"/>
      <c r="B39" s="17"/>
      <c r="C39" s="17"/>
      <c r="D39" s="14"/>
      <c r="E39" s="18"/>
      <c r="F39" s="18"/>
      <c r="G39" s="18"/>
      <c r="H39" s="18"/>
      <c r="I39" s="18"/>
      <c r="J39" s="18"/>
      <c r="K39" s="18"/>
      <c r="L39" s="18"/>
    </row>
    <row r="40" spans="1:12" s="36" customFormat="1" ht="15">
      <c r="A40" s="17"/>
      <c r="B40" s="17"/>
      <c r="C40" s="17"/>
      <c r="D40" s="14"/>
      <c r="E40" s="18"/>
      <c r="F40" s="18"/>
      <c r="G40" s="18"/>
      <c r="H40" s="18"/>
      <c r="I40" s="18"/>
      <c r="J40" s="18"/>
      <c r="K40" s="18"/>
      <c r="L40" s="18"/>
    </row>
    <row r="41" spans="1:12" ht="15">
      <c r="A41" s="17"/>
      <c r="B41" s="17"/>
      <c r="C41" s="17"/>
      <c r="D41" s="14"/>
      <c r="E41" s="18"/>
      <c r="F41" s="18"/>
      <c r="G41" s="18"/>
      <c r="H41" s="18"/>
      <c r="I41" s="18"/>
      <c r="J41" s="18"/>
      <c r="K41" s="18"/>
      <c r="L41" s="18"/>
    </row>
    <row r="42" spans="1:12" s="9" customFormat="1" ht="15">
      <c r="A42" s="17"/>
      <c r="B42" s="17"/>
      <c r="C42" s="17"/>
      <c r="D42" s="14"/>
      <c r="E42" s="18"/>
      <c r="F42" s="18"/>
      <c r="G42" s="18"/>
      <c r="H42" s="18"/>
      <c r="I42" s="18"/>
      <c r="J42" s="18"/>
      <c r="K42" s="18"/>
      <c r="L42" s="18"/>
    </row>
    <row r="43" spans="1:12" s="36" customFormat="1" ht="15">
      <c r="A43" s="17"/>
      <c r="B43" s="17"/>
      <c r="C43" s="17"/>
      <c r="D43" s="14"/>
      <c r="E43" s="18"/>
      <c r="F43" s="18"/>
      <c r="G43" s="18"/>
      <c r="H43" s="18"/>
      <c r="I43" s="18"/>
      <c r="J43" s="18"/>
      <c r="K43" s="18"/>
      <c r="L43" s="18"/>
    </row>
    <row r="44" spans="1:12" ht="15">
      <c r="A44" s="17"/>
      <c r="B44" s="17"/>
      <c r="C44" s="17"/>
      <c r="D44" s="14"/>
      <c r="E44" s="18"/>
      <c r="F44" s="18"/>
      <c r="G44" s="18"/>
      <c r="H44" s="18"/>
      <c r="I44" s="18"/>
      <c r="J44" s="18"/>
      <c r="K44" s="18"/>
      <c r="L44" s="18"/>
    </row>
    <row r="45" spans="1:12" s="9" customFormat="1" ht="15">
      <c r="A45" s="17"/>
      <c r="B45" s="17"/>
      <c r="C45" s="17"/>
      <c r="D45" s="14"/>
      <c r="E45" s="18"/>
      <c r="F45" s="18"/>
      <c r="G45" s="18"/>
      <c r="H45" s="18"/>
      <c r="I45" s="18"/>
      <c r="J45" s="18"/>
      <c r="K45" s="18"/>
      <c r="L45" s="18"/>
    </row>
    <row r="46" spans="1:12" ht="15">
      <c r="A46" s="17"/>
      <c r="B46" s="17"/>
      <c r="C46" s="17"/>
      <c r="D46" s="14"/>
      <c r="E46" s="18"/>
      <c r="F46" s="18"/>
      <c r="G46" s="18"/>
      <c r="H46" s="18"/>
      <c r="I46" s="18"/>
      <c r="J46" s="18"/>
      <c r="K46" s="18"/>
      <c r="L46" s="18"/>
    </row>
    <row r="47" spans="1:12" s="11" customFormat="1" ht="15.75">
      <c r="A47" s="17"/>
      <c r="B47" s="17"/>
      <c r="C47" s="17"/>
      <c r="D47" s="14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17"/>
      <c r="B48" s="17"/>
      <c r="C48" s="17"/>
      <c r="D48" s="14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17"/>
      <c r="B49" s="17"/>
      <c r="C49" s="17"/>
      <c r="D49" s="14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17"/>
      <c r="B50" s="17"/>
      <c r="C50" s="17"/>
      <c r="D50" s="14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17"/>
      <c r="B51" s="17"/>
      <c r="C51" s="17"/>
      <c r="D51" s="14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7"/>
      <c r="B52" s="17"/>
      <c r="C52" s="17"/>
      <c r="D52" s="14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7"/>
      <c r="B53" s="17"/>
      <c r="C53" s="17"/>
      <c r="D53" s="14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17"/>
      <c r="B54" s="17"/>
      <c r="C54" s="17"/>
      <c r="D54" s="14"/>
      <c r="E54" s="18"/>
      <c r="F54" s="18"/>
      <c r="G54" s="18"/>
      <c r="H54" s="18"/>
      <c r="I54" s="18"/>
      <c r="J54" s="18"/>
      <c r="K54" s="18"/>
      <c r="L54" s="18"/>
    </row>
  </sheetData>
  <sheetProtection/>
  <mergeCells count="2">
    <mergeCell ref="A1:L1"/>
    <mergeCell ref="A2:L2"/>
  </mergeCells>
  <printOptions headings="1"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65" r:id="rId1"/>
  <headerFooter alignWithMargins="0">
    <oddHeader>&amp;L1. melléklet a  4/2021. (II.24)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80"/>
  <sheetViews>
    <sheetView view="pageLayout" zoomScaleNormal="115" workbookViewId="0" topLeftCell="A49">
      <selection activeCell="I53" sqref="I53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5.75">
      <c r="A1" s="318" t="s">
        <v>375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5.75">
      <c r="A2" s="320" t="s">
        <v>109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ht="15.75">
      <c r="A3" s="315"/>
      <c r="B3" s="315"/>
      <c r="C3" s="315"/>
      <c r="D3" s="315"/>
      <c r="E3" s="15"/>
      <c r="F3" s="7"/>
      <c r="G3"/>
      <c r="H3"/>
      <c r="I3" s="15"/>
      <c r="J3" s="7"/>
      <c r="K3"/>
      <c r="L3"/>
    </row>
    <row r="4" spans="1:10" s="63" customFormat="1" ht="12.75">
      <c r="A4" s="317" t="s">
        <v>121</v>
      </c>
      <c r="B4" s="317"/>
      <c r="C4" s="317"/>
      <c r="D4" s="317"/>
      <c r="E4" s="62"/>
      <c r="F4" s="62"/>
      <c r="I4" s="62"/>
      <c r="J4" s="62"/>
    </row>
    <row r="5" spans="1:12" s="78" customFormat="1" ht="45">
      <c r="A5" s="60" t="s">
        <v>18</v>
      </c>
      <c r="B5" s="60" t="s">
        <v>19</v>
      </c>
      <c r="C5" s="60" t="s">
        <v>16</v>
      </c>
      <c r="D5" s="60" t="s">
        <v>17</v>
      </c>
      <c r="E5" s="61" t="s">
        <v>338</v>
      </c>
      <c r="F5" s="61" t="s">
        <v>339</v>
      </c>
      <c r="G5" s="61" t="s">
        <v>340</v>
      </c>
      <c r="H5" s="61" t="s">
        <v>2</v>
      </c>
      <c r="I5" s="61" t="s">
        <v>376</v>
      </c>
      <c r="J5" s="61" t="s">
        <v>377</v>
      </c>
      <c r="K5" s="61" t="s">
        <v>373</v>
      </c>
      <c r="L5" s="61" t="s">
        <v>2</v>
      </c>
    </row>
    <row r="6" spans="1:12" s="63" customFormat="1" ht="22.5">
      <c r="A6" s="64" t="s">
        <v>6</v>
      </c>
      <c r="B6" s="64" t="s">
        <v>33</v>
      </c>
      <c r="C6" s="65"/>
      <c r="D6" s="66" t="s">
        <v>34</v>
      </c>
      <c r="E6" s="67">
        <f aca="true" t="shared" si="0" ref="E6:L6">E7+E8+E9+E10+E11+E12</f>
        <v>352004</v>
      </c>
      <c r="F6" s="67">
        <f t="shared" si="0"/>
        <v>32014</v>
      </c>
      <c r="G6" s="67">
        <f t="shared" si="0"/>
        <v>0</v>
      </c>
      <c r="H6" s="67">
        <f t="shared" si="0"/>
        <v>384018</v>
      </c>
      <c r="I6" s="67">
        <f t="shared" si="0"/>
        <v>410062</v>
      </c>
      <c r="J6" s="67">
        <f t="shared" si="0"/>
        <v>13932</v>
      </c>
      <c r="K6" s="67">
        <f t="shared" si="0"/>
        <v>0</v>
      </c>
      <c r="L6" s="67">
        <f t="shared" si="0"/>
        <v>423994</v>
      </c>
    </row>
    <row r="7" spans="1:12" s="63" customFormat="1" ht="20.25" customHeight="1">
      <c r="A7" s="68"/>
      <c r="B7" s="68"/>
      <c r="C7" s="69" t="s">
        <v>28</v>
      </c>
      <c r="D7" s="70" t="s">
        <v>23</v>
      </c>
      <c r="E7" s="94">
        <v>134200</v>
      </c>
      <c r="F7" s="71"/>
      <c r="G7" s="71"/>
      <c r="H7" s="71">
        <f aca="true" t="shared" si="1" ref="H7:H15">SUM(E7:G7)</f>
        <v>134200</v>
      </c>
      <c r="I7" s="94">
        <v>169737</v>
      </c>
      <c r="J7" s="71"/>
      <c r="K7" s="71"/>
      <c r="L7" s="71">
        <f aca="true" t="shared" si="2" ref="L7:L35">SUM(I7:K7)</f>
        <v>169737</v>
      </c>
    </row>
    <row r="8" spans="1:12" s="63" customFormat="1" ht="20.25" customHeight="1">
      <c r="A8" s="68"/>
      <c r="B8" s="68"/>
      <c r="C8" s="69" t="s">
        <v>29</v>
      </c>
      <c r="D8" s="70" t="s">
        <v>24</v>
      </c>
      <c r="E8" s="94">
        <v>92365</v>
      </c>
      <c r="F8" s="71"/>
      <c r="G8" s="71"/>
      <c r="H8" s="71">
        <f t="shared" si="1"/>
        <v>92365</v>
      </c>
      <c r="I8" s="94">
        <v>104985</v>
      </c>
      <c r="J8" s="71"/>
      <c r="K8" s="71"/>
      <c r="L8" s="71">
        <f t="shared" si="2"/>
        <v>104985</v>
      </c>
    </row>
    <row r="9" spans="1:12" s="63" customFormat="1" ht="20.25" customHeight="1">
      <c r="A9" s="68"/>
      <c r="B9" s="68"/>
      <c r="C9" s="69" t="s">
        <v>30</v>
      </c>
      <c r="D9" s="70" t="s">
        <v>25</v>
      </c>
      <c r="E9" s="94">
        <v>68558</v>
      </c>
      <c r="F9" s="71"/>
      <c r="G9" s="71"/>
      <c r="H9" s="71">
        <f t="shared" si="1"/>
        <v>68558</v>
      </c>
      <c r="I9" s="94">
        <v>79779</v>
      </c>
      <c r="J9" s="71"/>
      <c r="K9" s="71"/>
      <c r="L9" s="71">
        <f t="shared" si="2"/>
        <v>79779</v>
      </c>
    </row>
    <row r="10" spans="1:12" s="63" customFormat="1" ht="20.25" customHeight="1">
      <c r="A10" s="68"/>
      <c r="B10" s="68"/>
      <c r="C10" s="69" t="s">
        <v>31</v>
      </c>
      <c r="D10" s="70" t="s">
        <v>26</v>
      </c>
      <c r="E10" s="94">
        <v>6220</v>
      </c>
      <c r="F10" s="79"/>
      <c r="G10" s="79"/>
      <c r="H10" s="71">
        <f t="shared" si="1"/>
        <v>6220</v>
      </c>
      <c r="I10" s="94">
        <v>10561</v>
      </c>
      <c r="J10" s="79"/>
      <c r="K10" s="79"/>
      <c r="L10" s="71">
        <f t="shared" si="2"/>
        <v>10561</v>
      </c>
    </row>
    <row r="11" spans="1:12" s="63" customFormat="1" ht="15" customHeight="1">
      <c r="A11" s="68"/>
      <c r="B11" s="68"/>
      <c r="C11" s="69" t="s">
        <v>32</v>
      </c>
      <c r="D11" s="70" t="s">
        <v>27</v>
      </c>
      <c r="E11" s="89">
        <v>50661</v>
      </c>
      <c r="F11" s="80"/>
      <c r="G11" s="80"/>
      <c r="H11" s="71">
        <f t="shared" si="1"/>
        <v>50661</v>
      </c>
      <c r="I11" s="89">
        <v>45000</v>
      </c>
      <c r="J11" s="80">
        <v>13932</v>
      </c>
      <c r="K11" s="80"/>
      <c r="L11" s="71">
        <f t="shared" si="2"/>
        <v>58932</v>
      </c>
    </row>
    <row r="12" spans="1:12" s="63" customFormat="1" ht="21.75" customHeight="1">
      <c r="A12" s="68"/>
      <c r="B12" s="68"/>
      <c r="C12" s="69" t="s">
        <v>66</v>
      </c>
      <c r="D12" s="70" t="s">
        <v>67</v>
      </c>
      <c r="E12" s="71"/>
      <c r="F12" s="71">
        <v>32014</v>
      </c>
      <c r="G12" s="71"/>
      <c r="H12" s="71">
        <f t="shared" si="1"/>
        <v>32014</v>
      </c>
      <c r="I12" s="71"/>
      <c r="J12" s="71"/>
      <c r="K12" s="71"/>
      <c r="L12" s="71">
        <f t="shared" si="2"/>
        <v>0</v>
      </c>
    </row>
    <row r="13" spans="1:12" s="81" customFormat="1" ht="22.5">
      <c r="A13" s="64" t="s">
        <v>7</v>
      </c>
      <c r="B13" s="64" t="s">
        <v>36</v>
      </c>
      <c r="C13" s="65"/>
      <c r="D13" s="66" t="s">
        <v>35</v>
      </c>
      <c r="E13" s="67">
        <f>E14+E15</f>
        <v>0</v>
      </c>
      <c r="F13" s="67">
        <f>F14+F15</f>
        <v>345784</v>
      </c>
      <c r="G13" s="67">
        <f>G14+G15</f>
        <v>0</v>
      </c>
      <c r="H13" s="67">
        <f t="shared" si="1"/>
        <v>345784</v>
      </c>
      <c r="I13" s="67">
        <f>I14+I15</f>
        <v>0</v>
      </c>
      <c r="J13" s="67">
        <f>J14+J15</f>
        <v>13302</v>
      </c>
      <c r="K13" s="67">
        <f>K14+K15</f>
        <v>0</v>
      </c>
      <c r="L13" s="67">
        <f t="shared" si="2"/>
        <v>13302</v>
      </c>
    </row>
    <row r="14" spans="1:12" s="63" customFormat="1" ht="11.25">
      <c r="A14" s="68"/>
      <c r="B14" s="68"/>
      <c r="C14" s="69" t="s">
        <v>37</v>
      </c>
      <c r="D14" s="70" t="s">
        <v>38</v>
      </c>
      <c r="E14" s="72"/>
      <c r="F14" s="233">
        <v>301378</v>
      </c>
      <c r="G14" s="72"/>
      <c r="H14" s="71">
        <f t="shared" si="1"/>
        <v>301378</v>
      </c>
      <c r="I14" s="72"/>
      <c r="J14" s="233"/>
      <c r="K14" s="72"/>
      <c r="L14" s="71">
        <f t="shared" si="2"/>
        <v>0</v>
      </c>
    </row>
    <row r="15" spans="1:12" s="63" customFormat="1" ht="22.5">
      <c r="A15" s="68"/>
      <c r="B15" s="68"/>
      <c r="C15" s="69" t="s">
        <v>68</v>
      </c>
      <c r="D15" s="70" t="s">
        <v>69</v>
      </c>
      <c r="E15" s="72"/>
      <c r="F15" s="233">
        <v>44406</v>
      </c>
      <c r="G15" s="72"/>
      <c r="H15" s="71">
        <f t="shared" si="1"/>
        <v>44406</v>
      </c>
      <c r="I15" s="72"/>
      <c r="J15" s="233">
        <v>13302</v>
      </c>
      <c r="K15" s="72"/>
      <c r="L15" s="71">
        <f t="shared" si="2"/>
        <v>13302</v>
      </c>
    </row>
    <row r="16" spans="1:12" s="81" customFormat="1" ht="11.25">
      <c r="A16" s="64" t="s">
        <v>8</v>
      </c>
      <c r="B16" s="64" t="s">
        <v>39</v>
      </c>
      <c r="C16" s="65"/>
      <c r="D16" s="66" t="s">
        <v>40</v>
      </c>
      <c r="E16" s="67">
        <f>E19+E21+E25+E18</f>
        <v>164600</v>
      </c>
      <c r="F16" s="67">
        <v>0</v>
      </c>
      <c r="G16" s="67">
        <v>0</v>
      </c>
      <c r="H16" s="67">
        <f aca="true" t="shared" si="3" ref="H16:H28">SUM(E16:G16)</f>
        <v>164600</v>
      </c>
      <c r="I16" s="67">
        <f>I19+I21+I25+I18</f>
        <v>107300</v>
      </c>
      <c r="J16" s="67">
        <v>0</v>
      </c>
      <c r="K16" s="67">
        <v>0</v>
      </c>
      <c r="L16" s="67">
        <f t="shared" si="2"/>
        <v>107300</v>
      </c>
    </row>
    <row r="17" spans="1:12" s="81" customFormat="1" ht="11.25">
      <c r="A17" s="73"/>
      <c r="B17" s="73"/>
      <c r="C17" s="74" t="s">
        <v>97</v>
      </c>
      <c r="D17" s="75" t="s">
        <v>98</v>
      </c>
      <c r="E17" s="76">
        <f>E18</f>
        <v>0</v>
      </c>
      <c r="F17" s="76">
        <f>F18</f>
        <v>0</v>
      </c>
      <c r="G17" s="76">
        <f>G18</f>
        <v>0</v>
      </c>
      <c r="H17" s="76">
        <f t="shared" si="3"/>
        <v>0</v>
      </c>
      <c r="I17" s="76">
        <f>I18</f>
        <v>0</v>
      </c>
      <c r="J17" s="76">
        <f>J18</f>
        <v>0</v>
      </c>
      <c r="K17" s="76">
        <f>K18</f>
        <v>0</v>
      </c>
      <c r="L17" s="76">
        <f t="shared" si="2"/>
        <v>0</v>
      </c>
    </row>
    <row r="18" spans="1:12" s="63" customFormat="1" ht="22.5">
      <c r="A18" s="68"/>
      <c r="B18" s="68"/>
      <c r="C18" s="69" t="s">
        <v>100</v>
      </c>
      <c r="D18" s="70" t="s">
        <v>99</v>
      </c>
      <c r="E18" s="71">
        <v>0</v>
      </c>
      <c r="F18" s="71"/>
      <c r="G18" s="71"/>
      <c r="H18" s="71">
        <f t="shared" si="3"/>
        <v>0</v>
      </c>
      <c r="I18" s="71">
        <v>0</v>
      </c>
      <c r="J18" s="71"/>
      <c r="K18" s="71"/>
      <c r="L18" s="71">
        <f t="shared" si="2"/>
        <v>0</v>
      </c>
    </row>
    <row r="19" spans="1:12" s="81" customFormat="1" ht="11.25">
      <c r="A19" s="73"/>
      <c r="B19" s="73"/>
      <c r="C19" s="74" t="s">
        <v>59</v>
      </c>
      <c r="D19" s="75" t="s">
        <v>60</v>
      </c>
      <c r="E19" s="76">
        <f>E20</f>
        <v>17000</v>
      </c>
      <c r="F19" s="76">
        <f>F20</f>
        <v>0</v>
      </c>
      <c r="G19" s="76">
        <f>G20</f>
        <v>0</v>
      </c>
      <c r="H19" s="76">
        <f t="shared" si="3"/>
        <v>17000</v>
      </c>
      <c r="I19" s="76">
        <f>I20</f>
        <v>17500</v>
      </c>
      <c r="J19" s="76">
        <f>J20</f>
        <v>0</v>
      </c>
      <c r="K19" s="76">
        <f>K20</f>
        <v>0</v>
      </c>
      <c r="L19" s="76">
        <f t="shared" si="2"/>
        <v>17500</v>
      </c>
    </row>
    <row r="20" spans="1:12" s="81" customFormat="1" ht="11.25">
      <c r="A20" s="73"/>
      <c r="B20" s="73"/>
      <c r="C20" s="74"/>
      <c r="D20" s="70" t="s">
        <v>61</v>
      </c>
      <c r="E20" s="71">
        <v>17000</v>
      </c>
      <c r="F20" s="76"/>
      <c r="G20" s="76"/>
      <c r="H20" s="71">
        <f t="shared" si="3"/>
        <v>17000</v>
      </c>
      <c r="I20" s="71">
        <v>17500</v>
      </c>
      <c r="J20" s="76"/>
      <c r="K20" s="76"/>
      <c r="L20" s="71">
        <f t="shared" si="2"/>
        <v>17500</v>
      </c>
    </row>
    <row r="21" spans="1:12" s="81" customFormat="1" ht="11.25">
      <c r="A21" s="73"/>
      <c r="B21" s="73"/>
      <c r="C21" s="74" t="s">
        <v>62</v>
      </c>
      <c r="D21" s="75" t="s">
        <v>92</v>
      </c>
      <c r="E21" s="76">
        <f>E22+E23+E24</f>
        <v>133600</v>
      </c>
      <c r="F21" s="76">
        <f>F22+F24</f>
        <v>0</v>
      </c>
      <c r="G21" s="76">
        <f>G22+G24</f>
        <v>0</v>
      </c>
      <c r="H21" s="71">
        <f t="shared" si="3"/>
        <v>133600</v>
      </c>
      <c r="I21" s="76">
        <f>I22+I23+I24</f>
        <v>75200</v>
      </c>
      <c r="J21" s="76">
        <f>J22+J24</f>
        <v>0</v>
      </c>
      <c r="K21" s="76">
        <f>K22+K24</f>
        <v>0</v>
      </c>
      <c r="L21" s="71">
        <f t="shared" si="2"/>
        <v>75200</v>
      </c>
    </row>
    <row r="22" spans="1:12" s="81" customFormat="1" ht="11.25">
      <c r="A22" s="73"/>
      <c r="B22" s="73"/>
      <c r="C22" s="74"/>
      <c r="D22" s="70" t="s">
        <v>4</v>
      </c>
      <c r="E22" s="94">
        <v>120000</v>
      </c>
      <c r="F22" s="76"/>
      <c r="G22" s="76"/>
      <c r="H22" s="71">
        <f t="shared" si="3"/>
        <v>120000</v>
      </c>
      <c r="I22" s="94">
        <v>75000</v>
      </c>
      <c r="J22" s="76"/>
      <c r="K22" s="76"/>
      <c r="L22" s="71">
        <f t="shared" si="2"/>
        <v>75000</v>
      </c>
    </row>
    <row r="23" spans="1:12" s="81" customFormat="1" ht="11.25">
      <c r="A23" s="73"/>
      <c r="B23" s="73"/>
      <c r="C23" s="74"/>
      <c r="D23" s="70" t="s">
        <v>101</v>
      </c>
      <c r="E23" s="94">
        <v>200</v>
      </c>
      <c r="F23" s="76"/>
      <c r="G23" s="76"/>
      <c r="H23" s="71">
        <f t="shared" si="3"/>
        <v>200</v>
      </c>
      <c r="I23" s="94">
        <v>200</v>
      </c>
      <c r="J23" s="76"/>
      <c r="K23" s="76"/>
      <c r="L23" s="71">
        <f t="shared" si="2"/>
        <v>200</v>
      </c>
    </row>
    <row r="24" spans="1:12" s="81" customFormat="1" ht="11.25">
      <c r="A24" s="73"/>
      <c r="B24" s="73"/>
      <c r="C24" s="74" t="s">
        <v>96</v>
      </c>
      <c r="D24" s="70" t="s">
        <v>5</v>
      </c>
      <c r="E24" s="94">
        <v>13400</v>
      </c>
      <c r="F24" s="76"/>
      <c r="G24" s="76"/>
      <c r="H24" s="71">
        <f t="shared" si="3"/>
        <v>13400</v>
      </c>
      <c r="I24" s="94">
        <v>0</v>
      </c>
      <c r="J24" s="76"/>
      <c r="K24" s="76"/>
      <c r="L24" s="71">
        <f t="shared" si="2"/>
        <v>0</v>
      </c>
    </row>
    <row r="25" spans="1:12" s="81" customFormat="1" ht="11.25">
      <c r="A25" s="73"/>
      <c r="B25" s="73"/>
      <c r="C25" s="74" t="s">
        <v>63</v>
      </c>
      <c r="D25" s="75" t="s">
        <v>64</v>
      </c>
      <c r="E25" s="76">
        <f>E26+E27</f>
        <v>14000</v>
      </c>
      <c r="F25" s="76">
        <f>F26</f>
        <v>0</v>
      </c>
      <c r="G25" s="76">
        <f>G26</f>
        <v>0</v>
      </c>
      <c r="H25" s="76">
        <f t="shared" si="3"/>
        <v>14000</v>
      </c>
      <c r="I25" s="76">
        <f>I26+I27</f>
        <v>14600</v>
      </c>
      <c r="J25" s="76">
        <f>J26</f>
        <v>0</v>
      </c>
      <c r="K25" s="76">
        <f>K26</f>
        <v>0</v>
      </c>
      <c r="L25" s="76">
        <f t="shared" si="2"/>
        <v>14600</v>
      </c>
    </row>
    <row r="26" spans="1:12" s="81" customFormat="1" ht="11.25">
      <c r="A26" s="73"/>
      <c r="B26" s="73"/>
      <c r="C26" s="74"/>
      <c r="D26" s="70" t="s">
        <v>65</v>
      </c>
      <c r="E26" s="71">
        <v>500</v>
      </c>
      <c r="F26" s="76"/>
      <c r="G26" s="76"/>
      <c r="H26" s="71">
        <f t="shared" si="3"/>
        <v>500</v>
      </c>
      <c r="I26" s="71">
        <v>600</v>
      </c>
      <c r="J26" s="76"/>
      <c r="K26" s="76"/>
      <c r="L26" s="71">
        <f t="shared" si="2"/>
        <v>600</v>
      </c>
    </row>
    <row r="27" spans="1:12" s="81" customFormat="1" ht="11.25">
      <c r="A27" s="73"/>
      <c r="B27" s="73"/>
      <c r="C27" s="74"/>
      <c r="D27" s="70" t="s">
        <v>124</v>
      </c>
      <c r="E27" s="71">
        <v>13500</v>
      </c>
      <c r="F27" s="76"/>
      <c r="G27" s="76"/>
      <c r="H27" s="71">
        <f t="shared" si="3"/>
        <v>13500</v>
      </c>
      <c r="I27" s="71">
        <v>14000</v>
      </c>
      <c r="J27" s="76"/>
      <c r="K27" s="76"/>
      <c r="L27" s="71">
        <f t="shared" si="2"/>
        <v>14000</v>
      </c>
    </row>
    <row r="28" spans="1:12" s="81" customFormat="1" ht="11.25">
      <c r="A28" s="64" t="s">
        <v>9</v>
      </c>
      <c r="B28" s="64" t="s">
        <v>41</v>
      </c>
      <c r="C28" s="65"/>
      <c r="D28" s="66" t="s">
        <v>42</v>
      </c>
      <c r="E28" s="67">
        <f>E29+E30+E31+E32+E34+E36+E35</f>
        <v>10339</v>
      </c>
      <c r="F28" s="67">
        <f>F29+F30+F31+F32+F34+F33</f>
        <v>138940</v>
      </c>
      <c r="G28" s="67">
        <f>G29+G30+G31+G32+G34+G36+G33</f>
        <v>2000</v>
      </c>
      <c r="H28" s="67">
        <f t="shared" si="3"/>
        <v>151279</v>
      </c>
      <c r="I28" s="67">
        <f>I29+I30+I31+I32+I34+I36+I35</f>
        <v>10048</v>
      </c>
      <c r="J28" s="67">
        <f>J29+J30+J31+J32+J34+J33</f>
        <v>36729</v>
      </c>
      <c r="K28" s="67">
        <f>K29+K30+K31+K32+K34+K36+K33</f>
        <v>2000</v>
      </c>
      <c r="L28" s="67">
        <f t="shared" si="2"/>
        <v>48777</v>
      </c>
    </row>
    <row r="29" spans="1:12" s="81" customFormat="1" ht="11.25">
      <c r="A29" s="68"/>
      <c r="B29" s="68"/>
      <c r="C29" s="133" t="s">
        <v>127</v>
      </c>
      <c r="D29" s="133" t="s">
        <v>130</v>
      </c>
      <c r="E29" s="232"/>
      <c r="F29" s="232">
        <v>29641</v>
      </c>
      <c r="G29" s="133"/>
      <c r="H29" s="134">
        <f aca="true" t="shared" si="4" ref="H29:H35">SUM(E29:G29)</f>
        <v>29641</v>
      </c>
      <c r="I29" s="232"/>
      <c r="J29" s="232">
        <v>29209</v>
      </c>
      <c r="K29" s="133"/>
      <c r="L29" s="134">
        <f t="shared" si="2"/>
        <v>29209</v>
      </c>
    </row>
    <row r="30" spans="1:12" s="81" customFormat="1" ht="11.25">
      <c r="A30" s="68"/>
      <c r="B30" s="68"/>
      <c r="C30" s="69" t="s">
        <v>128</v>
      </c>
      <c r="D30" s="70" t="s">
        <v>131</v>
      </c>
      <c r="E30" s="232"/>
      <c r="F30" s="232"/>
      <c r="G30" s="71"/>
      <c r="H30" s="134">
        <f t="shared" si="4"/>
        <v>0</v>
      </c>
      <c r="I30" s="232"/>
      <c r="J30" s="232"/>
      <c r="K30" s="71"/>
      <c r="L30" s="134">
        <f t="shared" si="2"/>
        <v>0</v>
      </c>
    </row>
    <row r="31" spans="1:12" s="81" customFormat="1" ht="11.25">
      <c r="A31" s="68"/>
      <c r="B31" s="68"/>
      <c r="C31" s="69" t="s">
        <v>133</v>
      </c>
      <c r="D31" s="70" t="s">
        <v>210</v>
      </c>
      <c r="E31" s="232"/>
      <c r="F31" s="232"/>
      <c r="G31" s="71"/>
      <c r="H31" s="134">
        <f t="shared" si="4"/>
        <v>0</v>
      </c>
      <c r="I31" s="232"/>
      <c r="J31" s="232"/>
      <c r="K31" s="71"/>
      <c r="L31" s="134">
        <f t="shared" si="2"/>
        <v>0</v>
      </c>
    </row>
    <row r="32" spans="1:12" s="81" customFormat="1" ht="11.25">
      <c r="A32" s="68"/>
      <c r="B32" s="68"/>
      <c r="C32" s="69" t="s">
        <v>129</v>
      </c>
      <c r="D32" s="70" t="s">
        <v>132</v>
      </c>
      <c r="E32" s="232">
        <v>2198</v>
      </c>
      <c r="F32" s="232">
        <v>7554</v>
      </c>
      <c r="G32" s="71"/>
      <c r="H32" s="134">
        <f t="shared" si="4"/>
        <v>9752</v>
      </c>
      <c r="I32" s="232">
        <v>2136</v>
      </c>
      <c r="J32" s="232">
        <v>7520</v>
      </c>
      <c r="K32" s="71"/>
      <c r="L32" s="134">
        <f t="shared" si="2"/>
        <v>9656</v>
      </c>
    </row>
    <row r="33" spans="1:12" s="81" customFormat="1" ht="11.25">
      <c r="A33" s="68"/>
      <c r="B33" s="68"/>
      <c r="C33" s="69" t="s">
        <v>183</v>
      </c>
      <c r="D33" s="70" t="s">
        <v>184</v>
      </c>
      <c r="E33" s="232"/>
      <c r="F33" s="232">
        <v>101745</v>
      </c>
      <c r="G33" s="71"/>
      <c r="H33" s="134">
        <f t="shared" si="4"/>
        <v>101745</v>
      </c>
      <c r="I33" s="232"/>
      <c r="J33" s="232"/>
      <c r="K33" s="71"/>
      <c r="L33" s="134">
        <f t="shared" si="2"/>
        <v>0</v>
      </c>
    </row>
    <row r="34" spans="1:12" s="81" customFormat="1" ht="11.25">
      <c r="A34" s="68"/>
      <c r="B34" s="68"/>
      <c r="C34" s="69" t="s">
        <v>43</v>
      </c>
      <c r="D34" s="70" t="s">
        <v>44</v>
      </c>
      <c r="E34" s="94"/>
      <c r="F34" s="94"/>
      <c r="G34" s="71">
        <v>2000</v>
      </c>
      <c r="H34" s="71">
        <f t="shared" si="4"/>
        <v>2000</v>
      </c>
      <c r="I34" s="94"/>
      <c r="J34" s="94"/>
      <c r="K34" s="71">
        <v>2000</v>
      </c>
      <c r="L34" s="71">
        <f t="shared" si="2"/>
        <v>2000</v>
      </c>
    </row>
    <row r="35" spans="1:12" ht="12.75">
      <c r="A35" s="92"/>
      <c r="B35" s="92"/>
      <c r="C35" s="234" t="s">
        <v>343</v>
      </c>
      <c r="D35" s="48" t="s">
        <v>344</v>
      </c>
      <c r="E35" s="94">
        <v>8141</v>
      </c>
      <c r="F35" s="94"/>
      <c r="G35" s="94"/>
      <c r="H35" s="94">
        <f t="shared" si="4"/>
        <v>8141</v>
      </c>
      <c r="I35" s="94">
        <v>7912</v>
      </c>
      <c r="J35" s="94"/>
      <c r="K35" s="94"/>
      <c r="L35" s="94">
        <f t="shared" si="2"/>
        <v>7912</v>
      </c>
    </row>
    <row r="36" spans="1:12" s="81" customFormat="1" ht="11.25">
      <c r="A36" s="64" t="s">
        <v>10</v>
      </c>
      <c r="B36" s="64" t="s">
        <v>45</v>
      </c>
      <c r="C36" s="65"/>
      <c r="D36" s="66" t="s">
        <v>46</v>
      </c>
      <c r="E36" s="77"/>
      <c r="F36" s="67">
        <v>20927</v>
      </c>
      <c r="G36" s="77"/>
      <c r="H36" s="67">
        <f>SUM(E36:G36)</f>
        <v>20927</v>
      </c>
      <c r="I36" s="77"/>
      <c r="J36" s="67">
        <v>0</v>
      </c>
      <c r="K36" s="77"/>
      <c r="L36" s="67">
        <f>SUM(I36:K36)</f>
        <v>0</v>
      </c>
    </row>
    <row r="37" spans="1:12" s="81" customFormat="1" ht="11.25">
      <c r="A37" s="64" t="s">
        <v>20</v>
      </c>
      <c r="B37" s="64" t="s">
        <v>47</v>
      </c>
      <c r="C37" s="65"/>
      <c r="D37" s="66" t="s">
        <v>48</v>
      </c>
      <c r="E37" s="67">
        <f aca="true" t="shared" si="5" ref="E37:L37">E38+E39</f>
        <v>0</v>
      </c>
      <c r="F37" s="67">
        <f t="shared" si="5"/>
        <v>0</v>
      </c>
      <c r="G37" s="67">
        <f t="shared" si="5"/>
        <v>4514</v>
      </c>
      <c r="H37" s="67">
        <f t="shared" si="5"/>
        <v>4514</v>
      </c>
      <c r="I37" s="67">
        <f t="shared" si="5"/>
        <v>0</v>
      </c>
      <c r="J37" s="67">
        <f t="shared" si="5"/>
        <v>0</v>
      </c>
      <c r="K37" s="67">
        <f>K38+K39</f>
        <v>1014</v>
      </c>
      <c r="L37" s="67">
        <f t="shared" si="5"/>
        <v>1014</v>
      </c>
    </row>
    <row r="38" spans="1:12" s="81" customFormat="1" ht="11.25">
      <c r="A38" s="68"/>
      <c r="B38" s="68"/>
      <c r="C38" s="69" t="s">
        <v>93</v>
      </c>
      <c r="D38" s="70" t="s">
        <v>94</v>
      </c>
      <c r="E38" s="71"/>
      <c r="F38" s="71"/>
      <c r="G38" s="71">
        <v>4514</v>
      </c>
      <c r="H38" s="71">
        <f>SUM(E38:G38)</f>
        <v>4514</v>
      </c>
      <c r="I38" s="71"/>
      <c r="J38" s="71"/>
      <c r="K38" s="71">
        <v>1014</v>
      </c>
      <c r="L38" s="71">
        <f>SUM(I38:K38)</f>
        <v>1014</v>
      </c>
    </row>
    <row r="39" spans="1:12" s="81" customFormat="1" ht="11.25">
      <c r="A39" s="68"/>
      <c r="B39" s="68"/>
      <c r="C39" s="69" t="s">
        <v>50</v>
      </c>
      <c r="D39" s="70" t="s">
        <v>49</v>
      </c>
      <c r="E39" s="71"/>
      <c r="F39" s="71"/>
      <c r="G39" s="71"/>
      <c r="H39" s="71">
        <f>SUM(E39:G39)</f>
        <v>0</v>
      </c>
      <c r="I39" s="71"/>
      <c r="J39" s="71"/>
      <c r="K39" s="71"/>
      <c r="L39" s="71">
        <f>SUM(I39:K39)</f>
        <v>0</v>
      </c>
    </row>
    <row r="40" spans="1:12" s="81" customFormat="1" ht="11.25">
      <c r="A40" s="64" t="s">
        <v>11</v>
      </c>
      <c r="B40" s="64" t="s">
        <v>51</v>
      </c>
      <c r="C40" s="65"/>
      <c r="D40" s="66" t="s">
        <v>52</v>
      </c>
      <c r="E40" s="67">
        <f aca="true" t="shared" si="6" ref="E40:L40">E41+E42</f>
        <v>0</v>
      </c>
      <c r="F40" s="67">
        <f t="shared" si="6"/>
        <v>20104</v>
      </c>
      <c r="G40" s="67">
        <f t="shared" si="6"/>
        <v>0</v>
      </c>
      <c r="H40" s="67">
        <f t="shared" si="6"/>
        <v>20104</v>
      </c>
      <c r="I40" s="67">
        <f t="shared" si="6"/>
        <v>0</v>
      </c>
      <c r="J40" s="67">
        <f t="shared" si="6"/>
        <v>9000</v>
      </c>
      <c r="K40" s="67">
        <f t="shared" si="6"/>
        <v>0</v>
      </c>
      <c r="L40" s="67">
        <f t="shared" si="6"/>
        <v>9000</v>
      </c>
    </row>
    <row r="41" spans="1:12" s="81" customFormat="1" ht="11.25">
      <c r="A41" s="68"/>
      <c r="B41" s="68"/>
      <c r="C41" s="69" t="s">
        <v>93</v>
      </c>
      <c r="D41" s="70" t="s">
        <v>95</v>
      </c>
      <c r="E41" s="71"/>
      <c r="F41" s="71"/>
      <c r="G41" s="71"/>
      <c r="H41" s="71">
        <f aca="true" t="shared" si="7" ref="H41:H47">SUM(E41:G41)</f>
        <v>0</v>
      </c>
      <c r="I41" s="71"/>
      <c r="J41" s="71"/>
      <c r="K41" s="71"/>
      <c r="L41" s="71">
        <f aca="true" t="shared" si="8" ref="L41:L47">SUM(I41:K41)</f>
        <v>0</v>
      </c>
    </row>
    <row r="42" spans="1:12" s="81" customFormat="1" ht="11.25">
      <c r="A42" s="68"/>
      <c r="B42" s="68"/>
      <c r="C42" s="69" t="s">
        <v>53</v>
      </c>
      <c r="D42" s="70" t="s">
        <v>54</v>
      </c>
      <c r="E42" s="71"/>
      <c r="F42" s="94">
        <v>20104</v>
      </c>
      <c r="G42" s="71"/>
      <c r="H42" s="71">
        <f t="shared" si="7"/>
        <v>20104</v>
      </c>
      <c r="I42" s="71"/>
      <c r="J42" s="94">
        <v>9000</v>
      </c>
      <c r="K42" s="71"/>
      <c r="L42" s="71">
        <f t="shared" si="8"/>
        <v>9000</v>
      </c>
    </row>
    <row r="43" spans="1:12" s="81" customFormat="1" ht="11.25">
      <c r="A43" s="64" t="s">
        <v>12</v>
      </c>
      <c r="B43" s="64" t="s">
        <v>55</v>
      </c>
      <c r="C43" s="65"/>
      <c r="D43" s="66" t="s">
        <v>56</v>
      </c>
      <c r="E43" s="67">
        <f>SUM(E44:E46)</f>
        <v>946342</v>
      </c>
      <c r="F43" s="67">
        <f>SUM(F44:F46)</f>
        <v>44841</v>
      </c>
      <c r="G43" s="67">
        <f>SUM(G44:G46)</f>
        <v>0</v>
      </c>
      <c r="H43" s="67">
        <f t="shared" si="7"/>
        <v>991183</v>
      </c>
      <c r="I43" s="67">
        <f>SUM(I44:I46)</f>
        <v>1043034</v>
      </c>
      <c r="J43" s="67">
        <f>SUM(J44:J46)</f>
        <v>17234</v>
      </c>
      <c r="K43" s="67">
        <f>SUM(K44:K46)</f>
        <v>0</v>
      </c>
      <c r="L43" s="67">
        <f t="shared" si="8"/>
        <v>1060268</v>
      </c>
    </row>
    <row r="44" spans="1:12" s="82" customFormat="1" ht="22.5">
      <c r="A44" s="68"/>
      <c r="B44" s="68"/>
      <c r="C44" s="69" t="s">
        <v>57</v>
      </c>
      <c r="D44" s="70" t="s">
        <v>58</v>
      </c>
      <c r="E44" s="94">
        <v>933969</v>
      </c>
      <c r="F44" s="94">
        <v>20215</v>
      </c>
      <c r="G44" s="71"/>
      <c r="H44" s="71">
        <f t="shared" si="7"/>
        <v>954184</v>
      </c>
      <c r="I44" s="94">
        <v>1028432</v>
      </c>
      <c r="J44" s="94">
        <v>17234</v>
      </c>
      <c r="K44" s="71"/>
      <c r="L44" s="71">
        <f t="shared" si="8"/>
        <v>1045666</v>
      </c>
    </row>
    <row r="45" spans="1:12" s="82" customFormat="1" ht="11.25">
      <c r="A45" s="68"/>
      <c r="B45" s="68"/>
      <c r="C45" s="69"/>
      <c r="D45" s="70" t="s">
        <v>185</v>
      </c>
      <c r="E45" s="94">
        <v>12373</v>
      </c>
      <c r="F45" s="94"/>
      <c r="G45" s="71"/>
      <c r="H45" s="71">
        <f t="shared" si="7"/>
        <v>12373</v>
      </c>
      <c r="I45" s="94">
        <v>14602</v>
      </c>
      <c r="J45" s="94"/>
      <c r="K45" s="71"/>
      <c r="L45" s="71">
        <f t="shared" si="8"/>
        <v>14602</v>
      </c>
    </row>
    <row r="46" spans="1:12" s="82" customFormat="1" ht="11.25">
      <c r="A46" s="68"/>
      <c r="B46" s="68"/>
      <c r="C46" s="69"/>
      <c r="D46" s="70" t="s">
        <v>295</v>
      </c>
      <c r="E46" s="94"/>
      <c r="F46" s="94">
        <v>24626</v>
      </c>
      <c r="G46" s="71"/>
      <c r="H46" s="71">
        <f t="shared" si="7"/>
        <v>24626</v>
      </c>
      <c r="I46" s="94"/>
      <c r="J46" s="94"/>
      <c r="K46" s="71"/>
      <c r="L46" s="71">
        <f t="shared" si="8"/>
        <v>0</v>
      </c>
    </row>
    <row r="47" spans="1:12" s="63" customFormat="1" ht="11.25">
      <c r="A47" s="64"/>
      <c r="B47" s="64"/>
      <c r="C47" s="65"/>
      <c r="D47" s="66" t="s">
        <v>13</v>
      </c>
      <c r="E47" s="67">
        <f>E6+E13+E16+E28+E36+E37+E40+E43</f>
        <v>1473285</v>
      </c>
      <c r="F47" s="67">
        <f>F6+F13+F16+F28+F36+F37+F40+F43</f>
        <v>602610</v>
      </c>
      <c r="G47" s="67">
        <f>G6+G13+G16+G28+G36+G37+G40+G43</f>
        <v>6514</v>
      </c>
      <c r="H47" s="67">
        <f t="shared" si="7"/>
        <v>2082409</v>
      </c>
      <c r="I47" s="67">
        <f>I6+I13+I16+I28+I36+I37+I40+I43</f>
        <v>1570444</v>
      </c>
      <c r="J47" s="67">
        <f>J6+J13+J16+J28+J36+J37+J40+J43</f>
        <v>90197</v>
      </c>
      <c r="K47" s="67">
        <f>K6+K13+K16+K28+K36+K37+K40+K43</f>
        <v>3014</v>
      </c>
      <c r="L47" s="67">
        <f t="shared" si="8"/>
        <v>1663655</v>
      </c>
    </row>
    <row r="48" spans="1:12" s="9" customFormat="1" ht="15">
      <c r="A48" s="22"/>
      <c r="B48" s="22"/>
      <c r="C48" s="22"/>
      <c r="D48" s="24"/>
      <c r="E48" s="126"/>
      <c r="F48" s="126"/>
      <c r="G48" s="126"/>
      <c r="H48" s="126"/>
      <c r="I48" s="126"/>
      <c r="J48" s="126"/>
      <c r="K48" s="126"/>
      <c r="L48" s="126"/>
    </row>
    <row r="49" spans="1:10" s="9" customFormat="1" ht="15">
      <c r="A49" s="316" t="s">
        <v>110</v>
      </c>
      <c r="B49" s="316"/>
      <c r="C49" s="316"/>
      <c r="D49" s="316"/>
      <c r="E49" s="43"/>
      <c r="F49" s="42"/>
      <c r="I49" s="43"/>
      <c r="J49" s="42"/>
    </row>
    <row r="50" spans="1:12" s="63" customFormat="1" ht="45">
      <c r="A50" s="60" t="s">
        <v>18</v>
      </c>
      <c r="B50" s="60" t="s">
        <v>19</v>
      </c>
      <c r="C50" s="60" t="s">
        <v>16</v>
      </c>
      <c r="D50" s="60" t="s">
        <v>17</v>
      </c>
      <c r="E50" s="61" t="s">
        <v>338</v>
      </c>
      <c r="F50" s="61" t="s">
        <v>339</v>
      </c>
      <c r="G50" s="61" t="s">
        <v>340</v>
      </c>
      <c r="H50" s="61" t="s">
        <v>2</v>
      </c>
      <c r="I50" s="61" t="s">
        <v>371</v>
      </c>
      <c r="J50" s="61" t="s">
        <v>372</v>
      </c>
      <c r="K50" s="61" t="s">
        <v>373</v>
      </c>
      <c r="L50" s="61" t="s">
        <v>2</v>
      </c>
    </row>
    <row r="51" spans="1:12" s="63" customFormat="1" ht="22.5">
      <c r="A51" s="73" t="s">
        <v>6</v>
      </c>
      <c r="B51" s="73" t="s">
        <v>33</v>
      </c>
      <c r="C51" s="74"/>
      <c r="D51" s="75" t="s">
        <v>34</v>
      </c>
      <c r="E51" s="76">
        <f>E52</f>
        <v>5116</v>
      </c>
      <c r="F51" s="76">
        <f>F52</f>
        <v>0</v>
      </c>
      <c r="G51" s="76">
        <f>G52</f>
        <v>0</v>
      </c>
      <c r="H51" s="76">
        <f aca="true" t="shared" si="9" ref="H51:H58">SUM(E51:G51)</f>
        <v>5116</v>
      </c>
      <c r="I51" s="76">
        <f>I52</f>
        <v>5881</v>
      </c>
      <c r="J51" s="76">
        <f>J52</f>
        <v>0</v>
      </c>
      <c r="K51" s="76">
        <f>K52</f>
        <v>0</v>
      </c>
      <c r="L51" s="76">
        <f aca="true" t="shared" si="10" ref="L51:L58">SUM(I51:K51)</f>
        <v>5881</v>
      </c>
    </row>
    <row r="52" spans="1:12" s="63" customFormat="1" ht="22.5">
      <c r="A52" s="68"/>
      <c r="B52" s="68"/>
      <c r="C52" s="69" t="s">
        <v>66</v>
      </c>
      <c r="D52" s="70" t="s">
        <v>67</v>
      </c>
      <c r="E52" s="71">
        <v>5116</v>
      </c>
      <c r="F52" s="71"/>
      <c r="G52" s="71"/>
      <c r="H52" s="71">
        <f t="shared" si="9"/>
        <v>5116</v>
      </c>
      <c r="I52" s="71">
        <v>5881</v>
      </c>
      <c r="J52" s="71"/>
      <c r="K52" s="71"/>
      <c r="L52" s="71">
        <f t="shared" si="10"/>
        <v>5881</v>
      </c>
    </row>
    <row r="53" spans="1:12" s="63" customFormat="1" ht="11.25">
      <c r="A53" s="73" t="s">
        <v>9</v>
      </c>
      <c r="B53" s="73" t="s">
        <v>41</v>
      </c>
      <c r="C53" s="74"/>
      <c r="D53" s="75" t="s">
        <v>42</v>
      </c>
      <c r="E53" s="76">
        <f>E54+E55</f>
        <v>254</v>
      </c>
      <c r="F53" s="76"/>
      <c r="G53" s="76"/>
      <c r="H53" s="76">
        <f t="shared" si="9"/>
        <v>254</v>
      </c>
      <c r="I53" s="76">
        <f>I54+I55</f>
        <v>254</v>
      </c>
      <c r="J53" s="76"/>
      <c r="K53" s="76"/>
      <c r="L53" s="76">
        <f t="shared" si="10"/>
        <v>254</v>
      </c>
    </row>
    <row r="54" spans="1:12" s="63" customFormat="1" ht="11.25">
      <c r="A54" s="73"/>
      <c r="B54" s="73"/>
      <c r="C54" s="69" t="s">
        <v>127</v>
      </c>
      <c r="D54" s="70" t="s">
        <v>172</v>
      </c>
      <c r="E54" s="71">
        <v>200</v>
      </c>
      <c r="F54" s="71"/>
      <c r="G54" s="71"/>
      <c r="H54" s="71">
        <f t="shared" si="9"/>
        <v>200</v>
      </c>
      <c r="I54" s="71">
        <v>200</v>
      </c>
      <c r="J54" s="71"/>
      <c r="K54" s="71"/>
      <c r="L54" s="71">
        <f t="shared" si="10"/>
        <v>200</v>
      </c>
    </row>
    <row r="55" spans="1:12" s="63" customFormat="1" ht="11.25">
      <c r="A55" s="73"/>
      <c r="B55" s="73"/>
      <c r="C55" s="69" t="s">
        <v>129</v>
      </c>
      <c r="D55" s="70" t="s">
        <v>173</v>
      </c>
      <c r="E55" s="71">
        <v>54</v>
      </c>
      <c r="F55" s="71"/>
      <c r="G55" s="71"/>
      <c r="H55" s="71">
        <f t="shared" si="9"/>
        <v>54</v>
      </c>
      <c r="I55" s="71">
        <v>54</v>
      </c>
      <c r="J55" s="71"/>
      <c r="K55" s="71"/>
      <c r="L55" s="71">
        <f t="shared" si="10"/>
        <v>54</v>
      </c>
    </row>
    <row r="56" spans="1:12" s="63" customFormat="1" ht="11.25">
      <c r="A56" s="73" t="s">
        <v>12</v>
      </c>
      <c r="B56" s="73" t="s">
        <v>55</v>
      </c>
      <c r="C56" s="74"/>
      <c r="D56" s="75" t="s">
        <v>56</v>
      </c>
      <c r="E56" s="76">
        <f>E57</f>
        <v>0</v>
      </c>
      <c r="F56" s="76">
        <f>F57</f>
        <v>2786</v>
      </c>
      <c r="G56" s="76">
        <f>G57</f>
        <v>0</v>
      </c>
      <c r="H56" s="76">
        <f t="shared" si="9"/>
        <v>2786</v>
      </c>
      <c r="I56" s="76">
        <f>I57</f>
        <v>0</v>
      </c>
      <c r="J56" s="76">
        <f>J57</f>
        <v>0</v>
      </c>
      <c r="K56" s="76">
        <f>K57</f>
        <v>0</v>
      </c>
      <c r="L56" s="76">
        <f t="shared" si="10"/>
        <v>0</v>
      </c>
    </row>
    <row r="57" spans="1:12" s="63" customFormat="1" ht="22.5">
      <c r="A57" s="68"/>
      <c r="B57" s="68"/>
      <c r="C57" s="69" t="s">
        <v>57</v>
      </c>
      <c r="D57" s="70" t="s">
        <v>58</v>
      </c>
      <c r="E57" s="71"/>
      <c r="F57" s="71">
        <v>2786</v>
      </c>
      <c r="G57" s="71"/>
      <c r="H57" s="71">
        <f t="shared" si="9"/>
        <v>2786</v>
      </c>
      <c r="I57" s="71"/>
      <c r="J57" s="71">
        <v>0</v>
      </c>
      <c r="K57" s="71"/>
      <c r="L57" s="71">
        <f t="shared" si="10"/>
        <v>0</v>
      </c>
    </row>
    <row r="58" spans="1:12" s="63" customFormat="1" ht="11.25">
      <c r="A58" s="64"/>
      <c r="B58" s="64"/>
      <c r="C58" s="65"/>
      <c r="D58" s="66" t="s">
        <v>13</v>
      </c>
      <c r="E58" s="67">
        <f>E51+E56+E53</f>
        <v>5370</v>
      </c>
      <c r="F58" s="67">
        <f>F51+F56</f>
        <v>2786</v>
      </c>
      <c r="G58" s="67">
        <f>G51+G56</f>
        <v>0</v>
      </c>
      <c r="H58" s="67">
        <f t="shared" si="9"/>
        <v>8156</v>
      </c>
      <c r="I58" s="67">
        <f>I51+I56+I53</f>
        <v>6135</v>
      </c>
      <c r="J58" s="67">
        <f>J51+J56</f>
        <v>0</v>
      </c>
      <c r="K58" s="67">
        <f>K51+K56</f>
        <v>0</v>
      </c>
      <c r="L58" s="67">
        <f t="shared" si="10"/>
        <v>6135</v>
      </c>
    </row>
    <row r="59" spans="1:12" ht="15">
      <c r="A59" s="127"/>
      <c r="B59" s="127"/>
      <c r="C59" s="127"/>
      <c r="D59" s="20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127"/>
      <c r="B60" s="127"/>
      <c r="C60" s="127"/>
      <c r="D60" s="20"/>
      <c r="E60" s="128"/>
      <c r="F60" s="128"/>
      <c r="G60" s="128"/>
      <c r="H60" s="128"/>
      <c r="I60" s="128"/>
      <c r="J60" s="128"/>
      <c r="K60" s="128"/>
      <c r="L60" s="128"/>
    </row>
    <row r="61" spans="1:12" ht="12.75">
      <c r="A61" s="316" t="s">
        <v>111</v>
      </c>
      <c r="B61" s="316"/>
      <c r="C61" s="316"/>
      <c r="D61" s="316"/>
      <c r="E61" s="15"/>
      <c r="F61" s="7"/>
      <c r="G61"/>
      <c r="H61"/>
      <c r="I61" s="15"/>
      <c r="J61" s="7"/>
      <c r="K61"/>
      <c r="L61"/>
    </row>
    <row r="62" spans="1:12" ht="45">
      <c r="A62" s="60" t="s">
        <v>18</v>
      </c>
      <c r="B62" s="60" t="s">
        <v>19</v>
      </c>
      <c r="C62" s="60" t="s">
        <v>16</v>
      </c>
      <c r="D62" s="60" t="s">
        <v>17</v>
      </c>
      <c r="E62" s="61" t="s">
        <v>338</v>
      </c>
      <c r="F62" s="61" t="s">
        <v>339</v>
      </c>
      <c r="G62" s="61" t="s">
        <v>340</v>
      </c>
      <c r="H62" s="61" t="s">
        <v>2</v>
      </c>
      <c r="I62" s="61" t="s">
        <v>371</v>
      </c>
      <c r="J62" s="61" t="s">
        <v>372</v>
      </c>
      <c r="K62" s="61" t="s">
        <v>373</v>
      </c>
      <c r="L62" s="61" t="s">
        <v>2</v>
      </c>
    </row>
    <row r="63" spans="1:12" ht="12.75">
      <c r="A63" s="194" t="s">
        <v>6</v>
      </c>
      <c r="B63" s="194" t="s">
        <v>33</v>
      </c>
      <c r="C63" s="194"/>
      <c r="D63" s="194" t="s">
        <v>238</v>
      </c>
      <c r="E63" s="193"/>
      <c r="F63" s="193"/>
      <c r="G63" s="193"/>
      <c r="H63" s="193"/>
      <c r="I63" s="193"/>
      <c r="J63" s="193"/>
      <c r="K63" s="193"/>
      <c r="L63" s="193"/>
    </row>
    <row r="64" spans="1:12" ht="12.75">
      <c r="A64" s="192"/>
      <c r="B64" s="192"/>
      <c r="C64" s="192"/>
      <c r="D64" s="192" t="s">
        <v>239</v>
      </c>
      <c r="E64" s="193"/>
      <c r="F64" s="193"/>
      <c r="G64" s="193"/>
      <c r="H64" s="193"/>
      <c r="I64" s="193"/>
      <c r="J64" s="193"/>
      <c r="K64" s="193"/>
      <c r="L64" s="193"/>
    </row>
    <row r="65" spans="1:12" ht="12.75">
      <c r="A65" s="73" t="s">
        <v>9</v>
      </c>
      <c r="B65" s="73" t="s">
        <v>41</v>
      </c>
      <c r="C65" s="74"/>
      <c r="D65" s="75" t="s">
        <v>42</v>
      </c>
      <c r="E65" s="76">
        <f>E66+E67</f>
        <v>1769</v>
      </c>
      <c r="F65" s="76">
        <f>F66+F67</f>
        <v>500</v>
      </c>
      <c r="G65" s="76"/>
      <c r="H65" s="76">
        <f aca="true" t="shared" si="11" ref="H65:H70">SUM(E65:G65)</f>
        <v>2269</v>
      </c>
      <c r="I65" s="76">
        <f>I66+I67</f>
        <v>2043</v>
      </c>
      <c r="J65" s="76">
        <f>J66+J67</f>
        <v>500</v>
      </c>
      <c r="K65" s="76"/>
      <c r="L65" s="76">
        <f aca="true" t="shared" si="12" ref="L65:L70">SUM(I65:K65)</f>
        <v>2543</v>
      </c>
    </row>
    <row r="66" spans="1:12" ht="12.75">
      <c r="A66" s="73"/>
      <c r="B66" s="73"/>
      <c r="C66" s="69" t="s">
        <v>127</v>
      </c>
      <c r="D66" s="70" t="s">
        <v>130</v>
      </c>
      <c r="E66" s="71">
        <v>126</v>
      </c>
      <c r="F66" s="71">
        <v>394</v>
      </c>
      <c r="G66" s="71"/>
      <c r="H66" s="71">
        <f t="shared" si="11"/>
        <v>520</v>
      </c>
      <c r="I66" s="71">
        <v>1273</v>
      </c>
      <c r="J66" s="71">
        <v>394</v>
      </c>
      <c r="K66" s="71"/>
      <c r="L66" s="71">
        <f t="shared" si="12"/>
        <v>1667</v>
      </c>
    </row>
    <row r="67" spans="1:12" ht="12.75">
      <c r="A67" s="73"/>
      <c r="B67" s="73"/>
      <c r="C67" s="69" t="s">
        <v>133</v>
      </c>
      <c r="D67" s="70" t="s">
        <v>132</v>
      </c>
      <c r="E67" s="71">
        <v>1643</v>
      </c>
      <c r="F67" s="71">
        <v>106</v>
      </c>
      <c r="G67" s="71"/>
      <c r="H67" s="71">
        <f t="shared" si="11"/>
        <v>1749</v>
      </c>
      <c r="I67" s="71">
        <v>770</v>
      </c>
      <c r="J67" s="71">
        <v>106</v>
      </c>
      <c r="K67" s="71"/>
      <c r="L67" s="71">
        <f t="shared" si="12"/>
        <v>876</v>
      </c>
    </row>
    <row r="68" spans="1:12" ht="12.75">
      <c r="A68" s="73" t="s">
        <v>12</v>
      </c>
      <c r="B68" s="73" t="s">
        <v>55</v>
      </c>
      <c r="C68" s="74"/>
      <c r="D68" s="75" t="s">
        <v>56</v>
      </c>
      <c r="E68" s="76"/>
      <c r="F68" s="76">
        <f>F69</f>
        <v>0</v>
      </c>
      <c r="G68" s="76">
        <f>G69</f>
        <v>13980</v>
      </c>
      <c r="H68" s="76">
        <f t="shared" si="11"/>
        <v>13980</v>
      </c>
      <c r="I68" s="76">
        <f>I69</f>
        <v>389</v>
      </c>
      <c r="J68" s="76">
        <f>J69</f>
        <v>0</v>
      </c>
      <c r="K68" s="76">
        <f>K69</f>
        <v>4208</v>
      </c>
      <c r="L68" s="76">
        <f t="shared" si="12"/>
        <v>4597</v>
      </c>
    </row>
    <row r="69" spans="1:12" ht="22.5">
      <c r="A69" s="68"/>
      <c r="B69" s="68"/>
      <c r="C69" s="69" t="s">
        <v>57</v>
      </c>
      <c r="D69" s="70" t="s">
        <v>58</v>
      </c>
      <c r="E69" s="71"/>
      <c r="F69" s="71"/>
      <c r="G69" s="71">
        <v>13980</v>
      </c>
      <c r="H69" s="71">
        <f t="shared" si="11"/>
        <v>13980</v>
      </c>
      <c r="I69" s="71">
        <v>389</v>
      </c>
      <c r="J69" s="71"/>
      <c r="K69" s="71">
        <v>4208</v>
      </c>
      <c r="L69" s="71">
        <f t="shared" si="12"/>
        <v>4597</v>
      </c>
    </row>
    <row r="70" spans="1:12" ht="12.75">
      <c r="A70" s="64"/>
      <c r="B70" s="64"/>
      <c r="C70" s="65"/>
      <c r="D70" s="66" t="s">
        <v>13</v>
      </c>
      <c r="E70" s="67">
        <f>E65+E68</f>
        <v>1769</v>
      </c>
      <c r="F70" s="67">
        <f>F65+F68</f>
        <v>500</v>
      </c>
      <c r="G70" s="67">
        <f>G65+G68</f>
        <v>13980</v>
      </c>
      <c r="H70" s="67">
        <f t="shared" si="11"/>
        <v>16249</v>
      </c>
      <c r="I70" s="67">
        <f>I65+I68</f>
        <v>2432</v>
      </c>
      <c r="J70" s="67">
        <f>J65+J68</f>
        <v>500</v>
      </c>
      <c r="K70" s="67">
        <f>K65+K68</f>
        <v>4208</v>
      </c>
      <c r="L70" s="67">
        <f t="shared" si="12"/>
        <v>7140</v>
      </c>
    </row>
    <row r="71" spans="1:12" ht="15">
      <c r="A71" s="127"/>
      <c r="B71" s="127"/>
      <c r="C71" s="127"/>
      <c r="D71" s="20"/>
      <c r="E71" s="128"/>
      <c r="F71" s="128"/>
      <c r="G71" s="128"/>
      <c r="H71" s="128"/>
      <c r="I71" s="128"/>
      <c r="J71" s="128"/>
      <c r="K71" s="128"/>
      <c r="L71" s="128"/>
    </row>
    <row r="72" spans="1:12" ht="25.5">
      <c r="A72" s="84"/>
      <c r="B72" s="85" t="s">
        <v>33</v>
      </c>
      <c r="C72" s="84"/>
      <c r="D72" s="87" t="s">
        <v>34</v>
      </c>
      <c r="E72" s="86">
        <f>E6+E51</f>
        <v>357120</v>
      </c>
      <c r="F72" s="86">
        <f>F6+F51</f>
        <v>32014</v>
      </c>
      <c r="G72" s="86">
        <f>G6+G51</f>
        <v>0</v>
      </c>
      <c r="H72" s="86">
        <f>SUM(E72:G72)</f>
        <v>389134</v>
      </c>
      <c r="I72" s="86">
        <f>I6+I51</f>
        <v>415943</v>
      </c>
      <c r="J72" s="86">
        <f>J6+J51</f>
        <v>13932</v>
      </c>
      <c r="K72" s="86">
        <f>K6+K51</f>
        <v>0</v>
      </c>
      <c r="L72" s="86">
        <f>SUM(I72:K72)</f>
        <v>429875</v>
      </c>
    </row>
    <row r="73" spans="1:12" ht="25.5">
      <c r="A73" s="84"/>
      <c r="B73" s="85" t="s">
        <v>36</v>
      </c>
      <c r="C73" s="84"/>
      <c r="D73" s="87" t="s">
        <v>35</v>
      </c>
      <c r="E73" s="86">
        <f>E13</f>
        <v>0</v>
      </c>
      <c r="F73" s="86">
        <f>F13</f>
        <v>345784</v>
      </c>
      <c r="G73" s="86">
        <f>G13</f>
        <v>0</v>
      </c>
      <c r="H73" s="86">
        <f aca="true" t="shared" si="13" ref="H73:H78">SUM(E73:G73)</f>
        <v>345784</v>
      </c>
      <c r="I73" s="86">
        <f>I13</f>
        <v>0</v>
      </c>
      <c r="J73" s="86">
        <f>J13</f>
        <v>13302</v>
      </c>
      <c r="K73" s="86">
        <f>K13</f>
        <v>0</v>
      </c>
      <c r="L73" s="86">
        <f>SUM(I73:K73)</f>
        <v>13302</v>
      </c>
    </row>
    <row r="74" spans="1:12" ht="12.75">
      <c r="A74" s="84"/>
      <c r="B74" s="85" t="s">
        <v>39</v>
      </c>
      <c r="C74" s="84"/>
      <c r="D74" s="87" t="s">
        <v>40</v>
      </c>
      <c r="E74" s="86">
        <f>E16</f>
        <v>164600</v>
      </c>
      <c r="F74" s="86">
        <f>F16</f>
        <v>0</v>
      </c>
      <c r="G74" s="86">
        <f>G16</f>
        <v>0</v>
      </c>
      <c r="H74" s="86">
        <f t="shared" si="13"/>
        <v>164600</v>
      </c>
      <c r="I74" s="86">
        <f>I16</f>
        <v>107300</v>
      </c>
      <c r="J74" s="86">
        <f>J16</f>
        <v>0</v>
      </c>
      <c r="K74" s="86">
        <f>K16</f>
        <v>0</v>
      </c>
      <c r="L74" s="86">
        <f>SUM(I74:K74)</f>
        <v>107300</v>
      </c>
    </row>
    <row r="75" spans="1:12" ht="12.75">
      <c r="A75" s="84"/>
      <c r="B75" s="85" t="s">
        <v>41</v>
      </c>
      <c r="C75" s="84"/>
      <c r="D75" s="87" t="s">
        <v>42</v>
      </c>
      <c r="E75" s="86">
        <f aca="true" t="shared" si="14" ref="E75:L75">E28+E65+E53</f>
        <v>12362</v>
      </c>
      <c r="F75" s="86">
        <f t="shared" si="14"/>
        <v>139440</v>
      </c>
      <c r="G75" s="86">
        <f t="shared" si="14"/>
        <v>2000</v>
      </c>
      <c r="H75" s="86">
        <f t="shared" si="14"/>
        <v>153802</v>
      </c>
      <c r="I75" s="86">
        <f t="shared" si="14"/>
        <v>12345</v>
      </c>
      <c r="J75" s="86">
        <f t="shared" si="14"/>
        <v>37229</v>
      </c>
      <c r="K75" s="86">
        <f t="shared" si="14"/>
        <v>2000</v>
      </c>
      <c r="L75" s="86">
        <f t="shared" si="14"/>
        <v>51574</v>
      </c>
    </row>
    <row r="76" spans="1:12" ht="12.75">
      <c r="A76" s="84"/>
      <c r="B76" s="85" t="s">
        <v>45</v>
      </c>
      <c r="C76" s="84"/>
      <c r="D76" s="87" t="s">
        <v>46</v>
      </c>
      <c r="E76" s="86">
        <f aca="true" t="shared" si="15" ref="E76:G77">E36</f>
        <v>0</v>
      </c>
      <c r="F76" s="86">
        <f t="shared" si="15"/>
        <v>20927</v>
      </c>
      <c r="G76" s="86">
        <f t="shared" si="15"/>
        <v>0</v>
      </c>
      <c r="H76" s="86">
        <f t="shared" si="13"/>
        <v>20927</v>
      </c>
      <c r="I76" s="86">
        <f aca="true" t="shared" si="16" ref="I76:K77">I36</f>
        <v>0</v>
      </c>
      <c r="J76" s="86">
        <f t="shared" si="16"/>
        <v>0</v>
      </c>
      <c r="K76" s="86">
        <f t="shared" si="16"/>
        <v>0</v>
      </c>
      <c r="L76" s="86">
        <f>SUM(I76:K76)</f>
        <v>0</v>
      </c>
    </row>
    <row r="77" spans="1:12" ht="12.75">
      <c r="A77" s="84"/>
      <c r="B77" s="85" t="s">
        <v>47</v>
      </c>
      <c r="C77" s="84"/>
      <c r="D77" s="87" t="s">
        <v>48</v>
      </c>
      <c r="E77" s="86">
        <f t="shared" si="15"/>
        <v>0</v>
      </c>
      <c r="F77" s="86">
        <f t="shared" si="15"/>
        <v>0</v>
      </c>
      <c r="G77" s="86">
        <f t="shared" si="15"/>
        <v>4514</v>
      </c>
      <c r="H77" s="86">
        <f t="shared" si="13"/>
        <v>4514</v>
      </c>
      <c r="I77" s="86">
        <f t="shared" si="16"/>
        <v>0</v>
      </c>
      <c r="J77" s="86">
        <f t="shared" si="16"/>
        <v>0</v>
      </c>
      <c r="K77" s="86">
        <f t="shared" si="16"/>
        <v>1014</v>
      </c>
      <c r="L77" s="86">
        <f>SUM(I77:K77)</f>
        <v>1014</v>
      </c>
    </row>
    <row r="78" spans="1:12" ht="25.5">
      <c r="A78" s="84"/>
      <c r="B78" s="85" t="s">
        <v>51</v>
      </c>
      <c r="C78" s="84"/>
      <c r="D78" s="87" t="s">
        <v>52</v>
      </c>
      <c r="E78" s="86">
        <f>E40</f>
        <v>0</v>
      </c>
      <c r="F78" s="86">
        <f>F40</f>
        <v>20104</v>
      </c>
      <c r="G78" s="86">
        <f>G40</f>
        <v>0</v>
      </c>
      <c r="H78" s="86">
        <f t="shared" si="13"/>
        <v>20104</v>
      </c>
      <c r="I78" s="86">
        <f>I40</f>
        <v>0</v>
      </c>
      <c r="J78" s="86">
        <f>J40</f>
        <v>9000</v>
      </c>
      <c r="K78" s="86">
        <f>K40</f>
        <v>0</v>
      </c>
      <c r="L78" s="86">
        <f>SUM(I78:K78)</f>
        <v>9000</v>
      </c>
    </row>
    <row r="79" spans="1:12" ht="12.75">
      <c r="A79" s="84"/>
      <c r="B79" s="85" t="s">
        <v>55</v>
      </c>
      <c r="C79" s="84"/>
      <c r="D79" s="87" t="s">
        <v>56</v>
      </c>
      <c r="E79" s="86">
        <f aca="true" t="shared" si="17" ref="E79:L79">E43+E56+E68</f>
        <v>946342</v>
      </c>
      <c r="F79" s="86">
        <f t="shared" si="17"/>
        <v>47627</v>
      </c>
      <c r="G79" s="86">
        <f t="shared" si="17"/>
        <v>13980</v>
      </c>
      <c r="H79" s="86">
        <f t="shared" si="17"/>
        <v>1007949</v>
      </c>
      <c r="I79" s="86">
        <f t="shared" si="17"/>
        <v>1043423</v>
      </c>
      <c r="J79" s="86">
        <f t="shared" si="17"/>
        <v>17234</v>
      </c>
      <c r="K79" s="86">
        <f t="shared" si="17"/>
        <v>4208</v>
      </c>
      <c r="L79" s="86">
        <f t="shared" si="17"/>
        <v>1064865</v>
      </c>
    </row>
    <row r="80" spans="1:12" ht="12.75">
      <c r="A80" s="88"/>
      <c r="B80" s="59"/>
      <c r="C80" s="88"/>
      <c r="D80" s="87" t="s">
        <v>112</v>
      </c>
      <c r="E80" s="86">
        <f aca="true" t="shared" si="18" ref="E80:L80">SUM(E72:E79)</f>
        <v>1480424</v>
      </c>
      <c r="F80" s="86">
        <f t="shared" si="18"/>
        <v>605896</v>
      </c>
      <c r="G80" s="86">
        <f t="shared" si="18"/>
        <v>20494</v>
      </c>
      <c r="H80" s="86">
        <f t="shared" si="18"/>
        <v>2106814</v>
      </c>
      <c r="I80" s="86">
        <f t="shared" si="18"/>
        <v>1579011</v>
      </c>
      <c r="J80" s="86">
        <f t="shared" si="18"/>
        <v>90697</v>
      </c>
      <c r="K80" s="86">
        <f t="shared" si="18"/>
        <v>7222</v>
      </c>
      <c r="L80" s="86">
        <f t="shared" si="18"/>
        <v>1676930</v>
      </c>
    </row>
  </sheetData>
  <sheetProtection/>
  <mergeCells count="6">
    <mergeCell ref="A3:D3"/>
    <mergeCell ref="A61:D61"/>
    <mergeCell ref="A4:D4"/>
    <mergeCell ref="A49:D49"/>
    <mergeCell ref="A1:L1"/>
    <mergeCell ref="A2:L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&amp;L1/a melléklet a 4/2021. (II.24)  önk. rendelethez ezer Ft
</oddHead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2"/>
  <sheetViews>
    <sheetView view="pageLayout" workbookViewId="0" topLeftCell="A1">
      <selection activeCell="J8" sqref="J8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1.7109375" style="0" customWidth="1"/>
    <col min="12" max="12" width="15.28125" style="9" customWidth="1"/>
  </cols>
  <sheetData>
    <row r="1" spans="1:12" ht="15.75">
      <c r="A1" s="323" t="s">
        <v>374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5.75">
      <c r="A2" s="324" t="s">
        <v>370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s="7" customFormat="1" ht="90">
      <c r="A3" s="21" t="s">
        <v>15</v>
      </c>
      <c r="B3" s="21" t="s">
        <v>16</v>
      </c>
      <c r="C3" s="21"/>
      <c r="D3" s="21" t="s">
        <v>17</v>
      </c>
      <c r="E3" s="116" t="s">
        <v>338</v>
      </c>
      <c r="F3" s="116" t="s">
        <v>339</v>
      </c>
      <c r="G3" s="116" t="s">
        <v>340</v>
      </c>
      <c r="H3" s="32" t="s">
        <v>2</v>
      </c>
      <c r="I3" s="116" t="s">
        <v>371</v>
      </c>
      <c r="J3" s="116" t="s">
        <v>372</v>
      </c>
      <c r="K3" s="116" t="s">
        <v>373</v>
      </c>
      <c r="L3" s="32" t="s">
        <v>2</v>
      </c>
    </row>
    <row r="4" spans="1:12" ht="12.75">
      <c r="A4" s="117" t="s">
        <v>6</v>
      </c>
      <c r="B4" s="117"/>
      <c r="C4" s="117"/>
      <c r="D4" s="117" t="s">
        <v>14</v>
      </c>
      <c r="E4" s="118">
        <f aca="true" t="shared" si="0" ref="E4:L4">E5+E6+E7+E8+E9</f>
        <v>432000</v>
      </c>
      <c r="F4" s="118">
        <f t="shared" si="0"/>
        <v>423214</v>
      </c>
      <c r="G4" s="118">
        <f t="shared" si="0"/>
        <v>13980</v>
      </c>
      <c r="H4" s="118">
        <f t="shared" si="0"/>
        <v>869194</v>
      </c>
      <c r="I4" s="118">
        <f t="shared" si="0"/>
        <v>644035</v>
      </c>
      <c r="J4" s="118">
        <f t="shared" si="0"/>
        <v>164670</v>
      </c>
      <c r="K4" s="118">
        <f t="shared" si="0"/>
        <v>5365</v>
      </c>
      <c r="L4" s="118">
        <f t="shared" si="0"/>
        <v>814070</v>
      </c>
    </row>
    <row r="5" spans="1:12" ht="12.75">
      <c r="A5" s="1"/>
      <c r="B5" s="6" t="s">
        <v>70</v>
      </c>
      <c r="C5" s="6"/>
      <c r="D5" s="19" t="s">
        <v>3</v>
      </c>
      <c r="E5" s="2">
        <v>123863</v>
      </c>
      <c r="F5" s="2">
        <v>54273</v>
      </c>
      <c r="G5" s="2"/>
      <c r="H5" s="37">
        <f>SUM(E5:G5)</f>
        <v>178136</v>
      </c>
      <c r="I5" s="2">
        <v>134989</v>
      </c>
      <c r="J5" s="2">
        <v>46815</v>
      </c>
      <c r="K5" s="2"/>
      <c r="L5" s="37">
        <f aca="true" t="shared" si="1" ref="L5:L13">SUM(I5:K5)</f>
        <v>181804</v>
      </c>
    </row>
    <row r="6" spans="1:12" ht="25.5">
      <c r="A6" s="1"/>
      <c r="B6" s="6" t="s">
        <v>72</v>
      </c>
      <c r="C6" s="6"/>
      <c r="D6" s="19" t="s">
        <v>71</v>
      </c>
      <c r="E6" s="2">
        <v>24627</v>
      </c>
      <c r="F6" s="2">
        <v>10006</v>
      </c>
      <c r="G6" s="2"/>
      <c r="H6" s="37">
        <f aca="true" t="shared" si="2" ref="H6:H12">SUM(E6:G6)</f>
        <v>34633</v>
      </c>
      <c r="I6" s="2">
        <v>24015</v>
      </c>
      <c r="J6" s="2">
        <v>6242</v>
      </c>
      <c r="K6" s="2"/>
      <c r="L6" s="37">
        <f t="shared" si="1"/>
        <v>30257</v>
      </c>
    </row>
    <row r="7" spans="1:12" ht="12.75">
      <c r="A7" s="1"/>
      <c r="B7" s="6" t="s">
        <v>73</v>
      </c>
      <c r="C7" s="6"/>
      <c r="D7" s="19" t="s">
        <v>0</v>
      </c>
      <c r="E7" s="2">
        <v>84273</v>
      </c>
      <c r="F7" s="2">
        <v>206352</v>
      </c>
      <c r="G7" s="2">
        <v>13980</v>
      </c>
      <c r="H7" s="37">
        <f t="shared" si="2"/>
        <v>304605</v>
      </c>
      <c r="I7" s="2">
        <v>83773</v>
      </c>
      <c r="J7" s="2">
        <v>103673</v>
      </c>
      <c r="K7" s="2">
        <v>5365</v>
      </c>
      <c r="L7" s="37">
        <f t="shared" si="1"/>
        <v>192811</v>
      </c>
    </row>
    <row r="8" spans="1:12" ht="12.75">
      <c r="A8" s="1"/>
      <c r="B8" s="6" t="s">
        <v>74</v>
      </c>
      <c r="C8" s="6"/>
      <c r="D8" s="20" t="s">
        <v>79</v>
      </c>
      <c r="E8" s="2">
        <v>19000</v>
      </c>
      <c r="F8" s="2"/>
      <c r="G8" s="2"/>
      <c r="H8" s="37">
        <f t="shared" si="2"/>
        <v>19000</v>
      </c>
      <c r="I8" s="2">
        <v>18300</v>
      </c>
      <c r="J8" s="2"/>
      <c r="K8" s="2"/>
      <c r="L8" s="37">
        <f t="shared" si="1"/>
        <v>18300</v>
      </c>
    </row>
    <row r="9" spans="1:12" ht="12.75">
      <c r="A9" s="1"/>
      <c r="B9" s="6" t="s">
        <v>75</v>
      </c>
      <c r="C9" s="6"/>
      <c r="D9" s="19" t="s">
        <v>80</v>
      </c>
      <c r="E9" s="2">
        <f>E11+E12+E13+E10</f>
        <v>180237</v>
      </c>
      <c r="F9" s="2">
        <f>F11+F12+F13</f>
        <v>152583</v>
      </c>
      <c r="G9" s="2">
        <f>G11+G12+G13</f>
        <v>0</v>
      </c>
      <c r="H9" s="37">
        <f t="shared" si="2"/>
        <v>332820</v>
      </c>
      <c r="I9" s="2">
        <f>I11+I12+I13+I10</f>
        <v>382958</v>
      </c>
      <c r="J9" s="2">
        <f>J11+J12+J13</f>
        <v>7940</v>
      </c>
      <c r="K9" s="2">
        <f>K11+K12+K13</f>
        <v>0</v>
      </c>
      <c r="L9" s="37">
        <f t="shared" si="1"/>
        <v>390898</v>
      </c>
    </row>
    <row r="10" spans="1:12" ht="25.5">
      <c r="A10" s="1"/>
      <c r="B10" s="6"/>
      <c r="C10" s="54" t="s">
        <v>181</v>
      </c>
      <c r="D10" s="20" t="s">
        <v>182</v>
      </c>
      <c r="E10" s="2"/>
      <c r="F10" s="2"/>
      <c r="G10" s="2"/>
      <c r="H10" s="37">
        <f>SUM(E10:G10)</f>
        <v>0</v>
      </c>
      <c r="I10" s="2"/>
      <c r="J10" s="2"/>
      <c r="K10" s="2"/>
      <c r="L10" s="37">
        <f t="shared" si="1"/>
        <v>0</v>
      </c>
    </row>
    <row r="11" spans="1:12" ht="25.5">
      <c r="A11" s="1"/>
      <c r="B11" s="6"/>
      <c r="C11" s="54" t="s">
        <v>82</v>
      </c>
      <c r="D11" s="20" t="s">
        <v>81</v>
      </c>
      <c r="E11" s="2">
        <v>139098</v>
      </c>
      <c r="F11" s="2">
        <v>26003</v>
      </c>
      <c r="G11" s="2"/>
      <c r="H11" s="37">
        <f t="shared" si="2"/>
        <v>165101</v>
      </c>
      <c r="I11" s="2">
        <v>175694</v>
      </c>
      <c r="J11" s="2">
        <v>1000</v>
      </c>
      <c r="K11" s="2"/>
      <c r="L11" s="37">
        <f t="shared" si="1"/>
        <v>176694</v>
      </c>
    </row>
    <row r="12" spans="1:12" ht="25.5">
      <c r="A12" s="1"/>
      <c r="B12" s="6"/>
      <c r="C12" s="54" t="s">
        <v>84</v>
      </c>
      <c r="D12" s="20" t="s">
        <v>83</v>
      </c>
      <c r="E12" s="2">
        <v>3274</v>
      </c>
      <c r="F12" s="2">
        <v>126580</v>
      </c>
      <c r="G12" s="2"/>
      <c r="H12" s="37">
        <f t="shared" si="2"/>
        <v>129854</v>
      </c>
      <c r="I12" s="2">
        <v>123274</v>
      </c>
      <c r="J12" s="2">
        <v>6940</v>
      </c>
      <c r="K12" s="2"/>
      <c r="L12" s="37">
        <f t="shared" si="1"/>
        <v>130214</v>
      </c>
    </row>
    <row r="13" spans="1:12" ht="12.75">
      <c r="A13" s="1"/>
      <c r="B13" s="6"/>
      <c r="C13" s="54" t="s">
        <v>85</v>
      </c>
      <c r="D13" s="20" t="s">
        <v>86</v>
      </c>
      <c r="E13" s="2">
        <v>37865</v>
      </c>
      <c r="F13" s="2"/>
      <c r="G13" s="2"/>
      <c r="H13" s="37">
        <f>SUM(E13:G13)</f>
        <v>37865</v>
      </c>
      <c r="I13" s="2">
        <v>83990</v>
      </c>
      <c r="J13" s="2"/>
      <c r="K13" s="2"/>
      <c r="L13" s="37">
        <f t="shared" si="1"/>
        <v>83990</v>
      </c>
    </row>
    <row r="14" spans="1:12" ht="12.75">
      <c r="A14" s="117" t="s">
        <v>7</v>
      </c>
      <c r="B14" s="120"/>
      <c r="C14" s="120"/>
      <c r="D14" s="121" t="s">
        <v>1</v>
      </c>
      <c r="E14" s="118">
        <f>E15+E16+E17+E19</f>
        <v>1895</v>
      </c>
      <c r="F14" s="118">
        <f>F15+F16+F17</f>
        <v>1211671</v>
      </c>
      <c r="G14" s="118">
        <f>G15+G16+G17</f>
        <v>0</v>
      </c>
      <c r="H14" s="118">
        <f>H15+H16+H17</f>
        <v>1213566</v>
      </c>
      <c r="I14" s="118">
        <f>I15+I16+I17+I19</f>
        <v>2385</v>
      </c>
      <c r="J14" s="118">
        <f>J15+J16+J17</f>
        <v>833873</v>
      </c>
      <c r="K14" s="118">
        <f>K15+K16+K17</f>
        <v>0</v>
      </c>
      <c r="L14" s="118">
        <f>L15+L16+L17</f>
        <v>836258</v>
      </c>
    </row>
    <row r="15" spans="1:12" ht="12.75">
      <c r="A15" s="1"/>
      <c r="B15" s="6" t="s">
        <v>76</v>
      </c>
      <c r="C15" s="6"/>
      <c r="D15" s="19" t="s">
        <v>87</v>
      </c>
      <c r="E15" s="2">
        <v>1895</v>
      </c>
      <c r="F15" s="2">
        <v>947632</v>
      </c>
      <c r="G15" s="2"/>
      <c r="H15" s="37">
        <f>SUM(E15:G15)</f>
        <v>949527</v>
      </c>
      <c r="I15" s="2">
        <v>2385</v>
      </c>
      <c r="J15" s="2">
        <v>650157</v>
      </c>
      <c r="K15" s="2"/>
      <c r="L15" s="37">
        <f>SUM(I15:K15)</f>
        <v>652542</v>
      </c>
    </row>
    <row r="16" spans="1:12" ht="12.75">
      <c r="A16" s="1"/>
      <c r="B16" s="6" t="s">
        <v>77</v>
      </c>
      <c r="C16" s="6"/>
      <c r="D16" s="19" t="s">
        <v>21</v>
      </c>
      <c r="E16" s="2"/>
      <c r="F16" s="2">
        <v>264039</v>
      </c>
      <c r="G16" s="2"/>
      <c r="H16" s="37">
        <f>SUM(E16:G16)</f>
        <v>264039</v>
      </c>
      <c r="I16" s="2"/>
      <c r="J16" s="2">
        <v>183716</v>
      </c>
      <c r="K16" s="2"/>
      <c r="L16" s="37">
        <f>SUM(I16:K16)</f>
        <v>183716</v>
      </c>
    </row>
    <row r="17" spans="1:12" ht="12.75">
      <c r="A17" s="1"/>
      <c r="B17" s="6" t="s">
        <v>78</v>
      </c>
      <c r="C17" s="6"/>
      <c r="D17" s="19" t="s">
        <v>88</v>
      </c>
      <c r="E17" s="2">
        <f>E18</f>
        <v>0</v>
      </c>
      <c r="F17" s="2"/>
      <c r="G17" s="2"/>
      <c r="H17" s="37">
        <f>SUM(E17:G17)</f>
        <v>0</v>
      </c>
      <c r="I17" s="2">
        <f>I18</f>
        <v>0</v>
      </c>
      <c r="J17" s="2"/>
      <c r="K17" s="2"/>
      <c r="L17" s="37">
        <f>SUM(I17:K17)</f>
        <v>0</v>
      </c>
    </row>
    <row r="18" spans="1:12" ht="25.5">
      <c r="A18" s="1"/>
      <c r="B18" s="6"/>
      <c r="C18" s="6"/>
      <c r="D18" s="19" t="s">
        <v>119</v>
      </c>
      <c r="E18" s="2"/>
      <c r="F18" s="2"/>
      <c r="G18" s="2"/>
      <c r="H18" s="37">
        <f>SUM(E18:G18)</f>
        <v>0</v>
      </c>
      <c r="I18" s="2"/>
      <c r="J18" s="2"/>
      <c r="K18" s="2"/>
      <c r="L18" s="37">
        <f>SUM(I18:K18)</f>
        <v>0</v>
      </c>
    </row>
    <row r="19" spans="1:12" ht="25.5">
      <c r="A19" s="1"/>
      <c r="B19" s="6"/>
      <c r="C19" s="6" t="s">
        <v>90</v>
      </c>
      <c r="D19" s="19" t="s">
        <v>89</v>
      </c>
      <c r="E19" s="2"/>
      <c r="F19" s="2"/>
      <c r="G19" s="2"/>
      <c r="H19" s="37">
        <f>SUM(E19:G19)</f>
        <v>0</v>
      </c>
      <c r="I19" s="2"/>
      <c r="J19" s="2"/>
      <c r="K19" s="2"/>
      <c r="L19" s="37">
        <f>SUM(I19:K19)</f>
        <v>0</v>
      </c>
    </row>
    <row r="20" spans="1:12" ht="12.75">
      <c r="A20" s="122" t="s">
        <v>8</v>
      </c>
      <c r="B20" s="123"/>
      <c r="C20" s="123"/>
      <c r="D20" s="121" t="s">
        <v>117</v>
      </c>
      <c r="E20" s="118">
        <f>SUM(E21:E22)</f>
        <v>12054</v>
      </c>
      <c r="F20" s="118">
        <f>SUM(F21:F23)</f>
        <v>12000</v>
      </c>
      <c r="G20" s="118">
        <f>SUM(G21:G22)</f>
        <v>0</v>
      </c>
      <c r="H20" s="118">
        <f>SUM(H21:H23)</f>
        <v>24054</v>
      </c>
      <c r="I20" s="118">
        <f>SUM(I21:I22)</f>
        <v>14602</v>
      </c>
      <c r="J20" s="118">
        <f>SUM(J21:J23)</f>
        <v>12000</v>
      </c>
      <c r="K20" s="118">
        <f>SUM(K21:K22)</f>
        <v>0</v>
      </c>
      <c r="L20" s="118">
        <f>SUM(L21:L23)</f>
        <v>26602</v>
      </c>
    </row>
    <row r="21" spans="1:12" ht="12.75">
      <c r="A21" s="1"/>
      <c r="B21" s="6"/>
      <c r="C21" s="6" t="s">
        <v>118</v>
      </c>
      <c r="D21" s="20" t="s">
        <v>174</v>
      </c>
      <c r="E21" s="2">
        <v>12054</v>
      </c>
      <c r="F21" s="2"/>
      <c r="G21" s="2"/>
      <c r="H21" s="37">
        <f>SUM(E21:G21)</f>
        <v>12054</v>
      </c>
      <c r="I21" s="2">
        <v>14602</v>
      </c>
      <c r="J21" s="2"/>
      <c r="K21" s="2"/>
      <c r="L21" s="37">
        <f>SUM(I21:K21)</f>
        <v>14602</v>
      </c>
    </row>
    <row r="22" spans="1:12" ht="12.75">
      <c r="A22" s="1"/>
      <c r="B22" s="6"/>
      <c r="C22" s="6"/>
      <c r="D22" s="20" t="s">
        <v>186</v>
      </c>
      <c r="E22" s="2"/>
      <c r="F22" s="2">
        <v>12000</v>
      </c>
      <c r="G22" s="2"/>
      <c r="H22" s="37">
        <f>SUM(E22:G22)</f>
        <v>12000</v>
      </c>
      <c r="I22" s="2"/>
      <c r="J22" s="2">
        <v>12000</v>
      </c>
      <c r="K22" s="2"/>
      <c r="L22" s="37">
        <f>SUM(I22:K22)</f>
        <v>12000</v>
      </c>
    </row>
    <row r="23" spans="1:12" ht="25.5">
      <c r="A23" s="1"/>
      <c r="B23" s="6"/>
      <c r="C23" s="6"/>
      <c r="D23" s="20" t="s">
        <v>365</v>
      </c>
      <c r="E23" s="2"/>
      <c r="F23" s="2"/>
      <c r="G23" s="2"/>
      <c r="H23" s="37">
        <f>SUM(E23:G23)</f>
        <v>0</v>
      </c>
      <c r="I23" s="2"/>
      <c r="J23" s="2"/>
      <c r="K23" s="2"/>
      <c r="L23" s="37">
        <f>SUM(I23:K23)</f>
        <v>0</v>
      </c>
    </row>
    <row r="24" spans="1:12" s="11" customFormat="1" ht="15.75">
      <c r="A24" s="322" t="s">
        <v>2</v>
      </c>
      <c r="B24" s="322"/>
      <c r="C24" s="322"/>
      <c r="D24" s="322"/>
      <c r="E24" s="119">
        <f aca="true" t="shared" si="3" ref="E24:L24">E4+E14+E20</f>
        <v>445949</v>
      </c>
      <c r="F24" s="119">
        <f t="shared" si="3"/>
        <v>1646885</v>
      </c>
      <c r="G24" s="119">
        <f t="shared" si="3"/>
        <v>13980</v>
      </c>
      <c r="H24" s="119">
        <f t="shared" si="3"/>
        <v>2106814</v>
      </c>
      <c r="I24" s="119">
        <f t="shared" si="3"/>
        <v>661022</v>
      </c>
      <c r="J24" s="119">
        <f t="shared" si="3"/>
        <v>1010543</v>
      </c>
      <c r="K24" s="119">
        <f t="shared" si="3"/>
        <v>5365</v>
      </c>
      <c r="L24" s="119">
        <f t="shared" si="3"/>
        <v>1676930</v>
      </c>
    </row>
    <row r="25" spans="2:3" ht="15">
      <c r="B25" s="5"/>
      <c r="C25" s="5"/>
    </row>
    <row r="26" spans="8:12" ht="15">
      <c r="H26" s="10"/>
      <c r="L26" s="10"/>
    </row>
    <row r="27" spans="5:12" ht="15">
      <c r="E27" s="4"/>
      <c r="F27" s="4"/>
      <c r="G27" s="4"/>
      <c r="H27" s="10"/>
      <c r="I27" s="4"/>
      <c r="J27" s="4"/>
      <c r="K27" s="4"/>
      <c r="L27" s="10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</sheetData>
  <sheetProtection/>
  <mergeCells count="3">
    <mergeCell ref="A24:D24"/>
    <mergeCell ref="A1:L1"/>
    <mergeCell ref="A2:L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&amp;L2. melléklet a 4/2021. (II.24)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83"/>
  <sheetViews>
    <sheetView view="pageLayout" zoomScaleNormal="115" workbookViewId="0" topLeftCell="A1">
      <selection activeCell="J31" sqref="J31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customWidth="1"/>
    <col min="9" max="9" width="13.140625" style="7" customWidth="1"/>
    <col min="10" max="10" width="12.00390625" style="7" customWidth="1"/>
    <col min="11" max="11" width="8.00390625" style="7" customWidth="1"/>
    <col min="12" max="12" width="11.421875" style="7" customWidth="1"/>
  </cols>
  <sheetData>
    <row r="1" spans="1:12" ht="15.75">
      <c r="A1" s="331" t="s">
        <v>374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15.75">
      <c r="A2" s="321" t="s">
        <v>378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ht="12.75">
      <c r="A3" s="330" t="s">
        <v>14</v>
      </c>
      <c r="B3" s="330"/>
      <c r="C3" s="330"/>
      <c r="D3" s="330"/>
      <c r="E3"/>
      <c r="F3"/>
      <c r="G3"/>
      <c r="H3"/>
      <c r="I3"/>
      <c r="J3"/>
      <c r="K3"/>
      <c r="L3"/>
    </row>
    <row r="4" spans="1:12" ht="12.75">
      <c r="A4" s="329" t="s">
        <v>102</v>
      </c>
      <c r="B4" s="329"/>
      <c r="C4" s="329"/>
      <c r="D4" s="329"/>
      <c r="E4"/>
      <c r="F4"/>
      <c r="G4"/>
      <c r="H4"/>
      <c r="I4"/>
      <c r="J4"/>
      <c r="K4"/>
      <c r="L4"/>
    </row>
    <row r="5" spans="1:12" ht="56.25">
      <c r="A5" s="83" t="s">
        <v>15</v>
      </c>
      <c r="B5" s="83" t="s">
        <v>16</v>
      </c>
      <c r="C5" s="83"/>
      <c r="D5" s="83" t="s">
        <v>17</v>
      </c>
      <c r="E5" s="61" t="s">
        <v>338</v>
      </c>
      <c r="F5" s="61" t="s">
        <v>339</v>
      </c>
      <c r="G5" s="61" t="s">
        <v>340</v>
      </c>
      <c r="H5" s="61" t="s">
        <v>2</v>
      </c>
      <c r="I5" s="61" t="s">
        <v>376</v>
      </c>
      <c r="J5" s="61" t="s">
        <v>372</v>
      </c>
      <c r="K5" s="61" t="s">
        <v>379</v>
      </c>
      <c r="L5" s="61" t="s">
        <v>2</v>
      </c>
    </row>
    <row r="6" spans="1:12" s="63" customFormat="1" ht="18" customHeight="1">
      <c r="A6" s="73" t="s">
        <v>6</v>
      </c>
      <c r="B6" s="73"/>
      <c r="C6" s="73"/>
      <c r="D6" s="73" t="s">
        <v>14</v>
      </c>
      <c r="E6" s="76"/>
      <c r="F6" s="76"/>
      <c r="G6" s="76"/>
      <c r="H6" s="76"/>
      <c r="I6" s="76"/>
      <c r="J6" s="76"/>
      <c r="K6" s="76"/>
      <c r="L6" s="76"/>
    </row>
    <row r="7" spans="1:12" s="63" customFormat="1" ht="19.5" customHeight="1">
      <c r="A7" s="92"/>
      <c r="B7" s="93" t="s">
        <v>70</v>
      </c>
      <c r="C7" s="93"/>
      <c r="D7" s="48" t="s">
        <v>3</v>
      </c>
      <c r="E7" s="94">
        <v>17237</v>
      </c>
      <c r="F7" s="94">
        <v>39379</v>
      </c>
      <c r="G7" s="94"/>
      <c r="H7" s="76">
        <f>SUM(E7:G7)</f>
        <v>56616</v>
      </c>
      <c r="I7" s="94">
        <v>21780</v>
      </c>
      <c r="J7" s="94">
        <v>32509</v>
      </c>
      <c r="K7" s="94"/>
      <c r="L7" s="76">
        <f aca="true" t="shared" si="0" ref="L7:L16">SUM(I7:K7)</f>
        <v>54289</v>
      </c>
    </row>
    <row r="8" spans="1:12" s="63" customFormat="1" ht="23.25" customHeight="1">
      <c r="A8" s="92"/>
      <c r="B8" s="93" t="s">
        <v>72</v>
      </c>
      <c r="C8" s="93"/>
      <c r="D8" s="48" t="s">
        <v>71</v>
      </c>
      <c r="E8" s="94">
        <v>3312</v>
      </c>
      <c r="F8" s="94">
        <v>7306</v>
      </c>
      <c r="G8" s="94"/>
      <c r="H8" s="76">
        <f aca="true" t="shared" si="1" ref="H8:H15">SUM(E8:G8)</f>
        <v>10618</v>
      </c>
      <c r="I8" s="94">
        <v>3843</v>
      </c>
      <c r="J8" s="94">
        <v>3917</v>
      </c>
      <c r="K8" s="94"/>
      <c r="L8" s="76">
        <f t="shared" si="0"/>
        <v>7760</v>
      </c>
    </row>
    <row r="9" spans="1:12" s="63" customFormat="1" ht="24" customHeight="1">
      <c r="A9" s="92"/>
      <c r="B9" s="93" t="s">
        <v>73</v>
      </c>
      <c r="C9" s="93"/>
      <c r="D9" s="48" t="s">
        <v>0</v>
      </c>
      <c r="E9" s="94">
        <v>69241</v>
      </c>
      <c r="F9" s="94">
        <v>190352</v>
      </c>
      <c r="G9" s="94"/>
      <c r="H9" s="76">
        <f t="shared" si="1"/>
        <v>259593</v>
      </c>
      <c r="I9" s="94">
        <v>66851</v>
      </c>
      <c r="J9" s="94">
        <v>100173</v>
      </c>
      <c r="K9" s="94"/>
      <c r="L9" s="76">
        <f t="shared" si="0"/>
        <v>167024</v>
      </c>
    </row>
    <row r="10" spans="1:12" s="63" customFormat="1" ht="19.5" customHeight="1">
      <c r="A10" s="92"/>
      <c r="B10" s="93" t="s">
        <v>74</v>
      </c>
      <c r="C10" s="93"/>
      <c r="D10" s="48" t="s">
        <v>79</v>
      </c>
      <c r="E10" s="94">
        <v>19000</v>
      </c>
      <c r="F10" s="94"/>
      <c r="G10" s="94"/>
      <c r="H10" s="76">
        <f t="shared" si="1"/>
        <v>19000</v>
      </c>
      <c r="I10" s="94">
        <v>18300</v>
      </c>
      <c r="J10" s="94"/>
      <c r="K10" s="94"/>
      <c r="L10" s="76">
        <f t="shared" si="0"/>
        <v>18300</v>
      </c>
    </row>
    <row r="11" spans="1:12" s="63" customFormat="1" ht="19.5" customHeight="1">
      <c r="A11" s="92"/>
      <c r="B11" s="93" t="s">
        <v>75</v>
      </c>
      <c r="C11" s="93"/>
      <c r="D11" s="48" t="s">
        <v>80</v>
      </c>
      <c r="E11" s="94">
        <f>E12+E13+E14+E15</f>
        <v>180237</v>
      </c>
      <c r="F11" s="94">
        <f>F13+F14+F15</f>
        <v>152583</v>
      </c>
      <c r="G11" s="94"/>
      <c r="H11" s="76">
        <f t="shared" si="1"/>
        <v>332820</v>
      </c>
      <c r="I11" s="94">
        <f>I12+I13+I14+I15</f>
        <v>382958</v>
      </c>
      <c r="J11" s="94">
        <f>J13+J14+J15</f>
        <v>7940</v>
      </c>
      <c r="K11" s="94"/>
      <c r="L11" s="76">
        <f t="shared" si="0"/>
        <v>390898</v>
      </c>
    </row>
    <row r="12" spans="1:12" s="63" customFormat="1" ht="19.5" customHeight="1">
      <c r="A12" s="92"/>
      <c r="B12" s="93"/>
      <c r="C12" s="93" t="s">
        <v>181</v>
      </c>
      <c r="D12" s="48" t="s">
        <v>182</v>
      </c>
      <c r="E12" s="94"/>
      <c r="F12" s="94"/>
      <c r="G12" s="94"/>
      <c r="H12" s="76">
        <f>SUM(E12:G12)</f>
        <v>0</v>
      </c>
      <c r="I12" s="94"/>
      <c r="J12" s="94"/>
      <c r="K12" s="94"/>
      <c r="L12" s="76">
        <f t="shared" si="0"/>
        <v>0</v>
      </c>
    </row>
    <row r="13" spans="1:12" s="63" customFormat="1" ht="24" customHeight="1">
      <c r="A13" s="92"/>
      <c r="B13" s="93"/>
      <c r="C13" s="93" t="s">
        <v>82</v>
      </c>
      <c r="D13" s="48" t="s">
        <v>81</v>
      </c>
      <c r="E13" s="94">
        <v>139098</v>
      </c>
      <c r="F13" s="94">
        <v>26003</v>
      </c>
      <c r="G13" s="94"/>
      <c r="H13" s="76">
        <f t="shared" si="1"/>
        <v>165101</v>
      </c>
      <c r="I13" s="94">
        <v>175694</v>
      </c>
      <c r="J13" s="94">
        <v>1000</v>
      </c>
      <c r="K13" s="94"/>
      <c r="L13" s="76">
        <f t="shared" si="0"/>
        <v>176694</v>
      </c>
    </row>
    <row r="14" spans="1:12" s="63" customFormat="1" ht="25.5" customHeight="1">
      <c r="A14" s="92"/>
      <c r="B14" s="93"/>
      <c r="C14" s="93" t="s">
        <v>84</v>
      </c>
      <c r="D14" s="48" t="s">
        <v>83</v>
      </c>
      <c r="E14" s="94">
        <v>3274</v>
      </c>
      <c r="F14" s="94">
        <v>126580</v>
      </c>
      <c r="G14" s="94"/>
      <c r="H14" s="76">
        <f t="shared" si="1"/>
        <v>129854</v>
      </c>
      <c r="I14" s="94">
        <v>123274</v>
      </c>
      <c r="J14" s="94">
        <v>6940</v>
      </c>
      <c r="K14" s="94"/>
      <c r="L14" s="76">
        <f t="shared" si="0"/>
        <v>130214</v>
      </c>
    </row>
    <row r="15" spans="1:12" s="63" customFormat="1" ht="25.5" customHeight="1">
      <c r="A15" s="92"/>
      <c r="B15" s="93"/>
      <c r="C15" s="93" t="s">
        <v>85</v>
      </c>
      <c r="D15" s="48" t="s">
        <v>86</v>
      </c>
      <c r="E15" s="94">
        <v>37865</v>
      </c>
      <c r="F15" s="94"/>
      <c r="G15" s="94"/>
      <c r="H15" s="76">
        <f t="shared" si="1"/>
        <v>37865</v>
      </c>
      <c r="I15" s="94">
        <v>83990</v>
      </c>
      <c r="J15" s="94"/>
      <c r="K15" s="94"/>
      <c r="L15" s="76">
        <f t="shared" si="0"/>
        <v>83990</v>
      </c>
    </row>
    <row r="16" spans="1:12" s="63" customFormat="1" ht="19.5" customHeight="1">
      <c r="A16" s="95"/>
      <c r="B16" s="95"/>
      <c r="C16" s="95"/>
      <c r="D16" s="95" t="s">
        <v>113</v>
      </c>
      <c r="E16" s="91">
        <f>E7+E8+E9+E10+E11</f>
        <v>289027</v>
      </c>
      <c r="F16" s="91">
        <f>F7+F8+F9+F10+F11</f>
        <v>389620</v>
      </c>
      <c r="G16" s="91">
        <f>G7+G8+G9+G10+G11</f>
        <v>0</v>
      </c>
      <c r="H16" s="91">
        <f>SUM(E16:G16)</f>
        <v>678647</v>
      </c>
      <c r="I16" s="91">
        <f>I7+I8+I9+I10+I11</f>
        <v>493732</v>
      </c>
      <c r="J16" s="91">
        <f>J7+J8+J9+J10+J11</f>
        <v>144539</v>
      </c>
      <c r="K16" s="91">
        <f>K7+K8+K9+K10+K11</f>
        <v>0</v>
      </c>
      <c r="L16" s="91">
        <f t="shared" si="0"/>
        <v>638271</v>
      </c>
    </row>
    <row r="18" spans="1:12" ht="12.75">
      <c r="A18" s="13" t="s">
        <v>110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56.25">
      <c r="A19" s="60" t="s">
        <v>15</v>
      </c>
      <c r="B19" s="60" t="s">
        <v>16</v>
      </c>
      <c r="C19" s="60"/>
      <c r="D19" s="60" t="s">
        <v>17</v>
      </c>
      <c r="E19" s="61" t="s">
        <v>338</v>
      </c>
      <c r="F19" s="61" t="s">
        <v>339</v>
      </c>
      <c r="G19" s="61" t="s">
        <v>340</v>
      </c>
      <c r="H19" s="61" t="s">
        <v>2</v>
      </c>
      <c r="I19" s="61" t="s">
        <v>371</v>
      </c>
      <c r="J19" s="61" t="s">
        <v>377</v>
      </c>
      <c r="K19" s="61" t="s">
        <v>379</v>
      </c>
      <c r="L19" s="61" t="s">
        <v>2</v>
      </c>
    </row>
    <row r="20" spans="1:12" ht="12.75">
      <c r="A20" s="73" t="s">
        <v>6</v>
      </c>
      <c r="B20" s="73"/>
      <c r="C20" s="73"/>
      <c r="D20" s="73" t="s">
        <v>14</v>
      </c>
      <c r="E20" s="76"/>
      <c r="F20" s="76"/>
      <c r="G20" s="76"/>
      <c r="H20" s="76"/>
      <c r="I20" s="76"/>
      <c r="J20" s="76"/>
      <c r="K20" s="76"/>
      <c r="L20" s="76"/>
    </row>
    <row r="21" spans="1:12" ht="12.75">
      <c r="A21" s="92"/>
      <c r="B21" s="93" t="s">
        <v>70</v>
      </c>
      <c r="C21" s="93"/>
      <c r="D21" s="48" t="s">
        <v>3</v>
      </c>
      <c r="E21" s="94">
        <v>96703</v>
      </c>
      <c r="F21" s="94">
        <v>14894</v>
      </c>
      <c r="G21" s="94"/>
      <c r="H21" s="76">
        <f>SUM(E21:G21)</f>
        <v>111597</v>
      </c>
      <c r="I21" s="94">
        <v>101611</v>
      </c>
      <c r="J21" s="94">
        <v>14306</v>
      </c>
      <c r="K21" s="94"/>
      <c r="L21" s="76">
        <f>SUM(I21:K21)</f>
        <v>115917</v>
      </c>
    </row>
    <row r="22" spans="1:12" ht="22.5">
      <c r="A22" s="92"/>
      <c r="B22" s="93" t="s">
        <v>72</v>
      </c>
      <c r="C22" s="93"/>
      <c r="D22" s="48" t="s">
        <v>71</v>
      </c>
      <c r="E22" s="94">
        <v>19603</v>
      </c>
      <c r="F22" s="94">
        <v>2700</v>
      </c>
      <c r="G22" s="94"/>
      <c r="H22" s="76">
        <f>SUM(E22:G22)</f>
        <v>22303</v>
      </c>
      <c r="I22" s="94">
        <v>18571</v>
      </c>
      <c r="J22" s="94">
        <v>2325</v>
      </c>
      <c r="K22" s="94"/>
      <c r="L22" s="76">
        <f>SUM(I22:K22)</f>
        <v>20896</v>
      </c>
    </row>
    <row r="23" spans="1:12" ht="12.75">
      <c r="A23" s="92"/>
      <c r="B23" s="93" t="s">
        <v>73</v>
      </c>
      <c r="C23" s="93"/>
      <c r="D23" s="48" t="s">
        <v>0</v>
      </c>
      <c r="E23" s="94">
        <v>9769</v>
      </c>
      <c r="F23" s="94">
        <v>500</v>
      </c>
      <c r="G23" s="94"/>
      <c r="H23" s="76">
        <f>SUM(E23:G23)</f>
        <v>10269</v>
      </c>
      <c r="I23" s="94">
        <v>11369</v>
      </c>
      <c r="J23" s="94">
        <v>500</v>
      </c>
      <c r="K23" s="94"/>
      <c r="L23" s="76">
        <f>SUM(I23:K23)</f>
        <v>11869</v>
      </c>
    </row>
    <row r="24" spans="1:12" ht="12.75">
      <c r="A24" s="95"/>
      <c r="B24" s="95"/>
      <c r="C24" s="95"/>
      <c r="D24" s="95" t="s">
        <v>2</v>
      </c>
      <c r="E24" s="91">
        <f>SUM(E21:E23)</f>
        <v>126075</v>
      </c>
      <c r="F24" s="91">
        <f>SUM(F21:F23)</f>
        <v>18094</v>
      </c>
      <c r="G24" s="91">
        <f>SUM(G21:G23)</f>
        <v>0</v>
      </c>
      <c r="H24" s="91">
        <f>SUM(E24:G24)</f>
        <v>144169</v>
      </c>
      <c r="I24" s="91">
        <f>SUM(I21:I23)</f>
        <v>131551</v>
      </c>
      <c r="J24" s="91">
        <f>SUM(J21:J23)</f>
        <v>17131</v>
      </c>
      <c r="K24" s="91">
        <f>SUM(K21:K23)</f>
        <v>0</v>
      </c>
      <c r="L24" s="91">
        <f>SUM(I24:K24)</f>
        <v>148682</v>
      </c>
    </row>
    <row r="25" spans="2:5" ht="12.75">
      <c r="B25" s="268"/>
      <c r="C25" s="268"/>
      <c r="D25" s="268"/>
      <c r="E25" s="268"/>
    </row>
    <row r="26" spans="1:12" ht="12.75">
      <c r="A26" s="329" t="s">
        <v>111</v>
      </c>
      <c r="B26" s="329"/>
      <c r="C26" s="329"/>
      <c r="D26" s="329"/>
      <c r="E26" s="329"/>
      <c r="F26"/>
      <c r="G26"/>
      <c r="H26"/>
      <c r="I26"/>
      <c r="J26"/>
      <c r="K26"/>
      <c r="L26"/>
    </row>
    <row r="27" spans="1:12" ht="56.25">
      <c r="A27" s="83" t="s">
        <v>15</v>
      </c>
      <c r="B27" s="83" t="s">
        <v>16</v>
      </c>
      <c r="C27" s="83"/>
      <c r="D27" s="83" t="s">
        <v>17</v>
      </c>
      <c r="E27" s="61" t="s">
        <v>338</v>
      </c>
      <c r="F27" s="61" t="s">
        <v>339</v>
      </c>
      <c r="G27" s="61" t="s">
        <v>340</v>
      </c>
      <c r="H27" s="61" t="s">
        <v>2</v>
      </c>
      <c r="I27" s="61" t="s">
        <v>371</v>
      </c>
      <c r="J27" s="61" t="s">
        <v>372</v>
      </c>
      <c r="K27" s="61" t="s">
        <v>379</v>
      </c>
      <c r="L27" s="61" t="s">
        <v>2</v>
      </c>
    </row>
    <row r="28" spans="1:12" ht="12.75">
      <c r="A28" s="73" t="s">
        <v>6</v>
      </c>
      <c r="B28" s="73"/>
      <c r="C28" s="73"/>
      <c r="D28" s="73" t="s">
        <v>14</v>
      </c>
      <c r="E28" s="76"/>
      <c r="F28" s="76"/>
      <c r="G28" s="76"/>
      <c r="H28" s="76"/>
      <c r="I28" s="76"/>
      <c r="J28" s="76"/>
      <c r="K28" s="76"/>
      <c r="L28" s="76"/>
    </row>
    <row r="29" spans="1:12" ht="12.75">
      <c r="A29" s="92"/>
      <c r="B29" s="93" t="s">
        <v>70</v>
      </c>
      <c r="C29" s="93"/>
      <c r="D29" s="48" t="s">
        <v>3</v>
      </c>
      <c r="E29" s="94">
        <v>9923</v>
      </c>
      <c r="F29" s="94"/>
      <c r="G29" s="94"/>
      <c r="H29" s="76">
        <f>SUM(E29:G29)</f>
        <v>9923</v>
      </c>
      <c r="I29" s="94">
        <v>11598</v>
      </c>
      <c r="J29" s="94"/>
      <c r="K29" s="94"/>
      <c r="L29" s="76">
        <f>SUM(I29:K29)</f>
        <v>11598</v>
      </c>
    </row>
    <row r="30" spans="1:12" ht="22.5">
      <c r="A30" s="92"/>
      <c r="B30" s="93" t="s">
        <v>72</v>
      </c>
      <c r="C30" s="93"/>
      <c r="D30" s="48" t="s">
        <v>71</v>
      </c>
      <c r="E30" s="94">
        <v>1712</v>
      </c>
      <c r="F30" s="94"/>
      <c r="G30" s="94"/>
      <c r="H30" s="76">
        <f>SUM(E30:G30)</f>
        <v>1712</v>
      </c>
      <c r="I30" s="94">
        <v>1601</v>
      </c>
      <c r="J30" s="94"/>
      <c r="K30" s="94"/>
      <c r="L30" s="76">
        <f>SUM(I30:K30)</f>
        <v>1601</v>
      </c>
    </row>
    <row r="31" spans="1:12" ht="12.75">
      <c r="A31" s="92"/>
      <c r="B31" s="93" t="s">
        <v>73</v>
      </c>
      <c r="C31" s="93"/>
      <c r="D31" s="48" t="s">
        <v>0</v>
      </c>
      <c r="E31" s="94">
        <v>5263</v>
      </c>
      <c r="F31" s="94">
        <v>15500</v>
      </c>
      <c r="G31" s="94">
        <v>13980</v>
      </c>
      <c r="H31" s="76">
        <f>SUM(E31:G31)</f>
        <v>34743</v>
      </c>
      <c r="I31" s="94">
        <v>5553</v>
      </c>
      <c r="J31" s="94">
        <v>3000</v>
      </c>
      <c r="K31" s="94">
        <v>5365</v>
      </c>
      <c r="L31" s="76">
        <f>SUM(I31:K31)</f>
        <v>13918</v>
      </c>
    </row>
    <row r="32" spans="1:12" ht="12.75">
      <c r="A32" s="95"/>
      <c r="B32" s="95"/>
      <c r="C32" s="95"/>
      <c r="D32" s="95" t="s">
        <v>2</v>
      </c>
      <c r="E32" s="91">
        <f>SUM(E29:E31)</f>
        <v>16898</v>
      </c>
      <c r="F32" s="91">
        <f>SUM(F29:F31)</f>
        <v>15500</v>
      </c>
      <c r="G32" s="91">
        <f>SUM(G29:G31)</f>
        <v>13980</v>
      </c>
      <c r="H32" s="91">
        <f>SUM(E32:G32)</f>
        <v>46378</v>
      </c>
      <c r="I32" s="91">
        <f>SUM(I29:I31)</f>
        <v>18752</v>
      </c>
      <c r="J32" s="91">
        <f>SUM(J29:J31)</f>
        <v>3000</v>
      </c>
      <c r="K32" s="91">
        <f>SUM(K29:K31)</f>
        <v>5365</v>
      </c>
      <c r="L32" s="91">
        <f>SUM(I32:K32)</f>
        <v>27117</v>
      </c>
    </row>
    <row r="34" spans="1:12" ht="12.75">
      <c r="A34" s="96"/>
      <c r="B34" s="97" t="s">
        <v>70</v>
      </c>
      <c r="C34" s="96"/>
      <c r="D34" s="97" t="s">
        <v>103</v>
      </c>
      <c r="E34" s="98">
        <f aca="true" t="shared" si="2" ref="E34:H36">E7+E21+E29</f>
        <v>123863</v>
      </c>
      <c r="F34" s="98">
        <f t="shared" si="2"/>
        <v>54273</v>
      </c>
      <c r="G34" s="98">
        <f t="shared" si="2"/>
        <v>0</v>
      </c>
      <c r="H34" s="98">
        <f t="shared" si="2"/>
        <v>178136</v>
      </c>
      <c r="I34" s="98">
        <f aca="true" t="shared" si="3" ref="I34:L36">I7+I21+I29</f>
        <v>134989</v>
      </c>
      <c r="J34" s="98">
        <f t="shared" si="3"/>
        <v>46815</v>
      </c>
      <c r="K34" s="98">
        <f t="shared" si="3"/>
        <v>0</v>
      </c>
      <c r="L34" s="98">
        <f t="shared" si="3"/>
        <v>181804</v>
      </c>
    </row>
    <row r="35" spans="1:12" ht="12.75">
      <c r="A35" s="96"/>
      <c r="B35" s="97" t="s">
        <v>72</v>
      </c>
      <c r="C35" s="96"/>
      <c r="D35" s="97" t="s">
        <v>104</v>
      </c>
      <c r="E35" s="98">
        <f t="shared" si="2"/>
        <v>24627</v>
      </c>
      <c r="F35" s="98">
        <f t="shared" si="2"/>
        <v>10006</v>
      </c>
      <c r="G35" s="98">
        <f t="shared" si="2"/>
        <v>0</v>
      </c>
      <c r="H35" s="98">
        <f t="shared" si="2"/>
        <v>34633</v>
      </c>
      <c r="I35" s="98">
        <f t="shared" si="3"/>
        <v>24015</v>
      </c>
      <c r="J35" s="98">
        <f t="shared" si="3"/>
        <v>6242</v>
      </c>
      <c r="K35" s="98">
        <f t="shared" si="3"/>
        <v>0</v>
      </c>
      <c r="L35" s="98">
        <f t="shared" si="3"/>
        <v>30257</v>
      </c>
    </row>
    <row r="36" spans="1:12" ht="12.75">
      <c r="A36" s="96"/>
      <c r="B36" s="97" t="s">
        <v>73</v>
      </c>
      <c r="C36" s="96"/>
      <c r="D36" s="97" t="s">
        <v>0</v>
      </c>
      <c r="E36" s="98">
        <f t="shared" si="2"/>
        <v>84273</v>
      </c>
      <c r="F36" s="98">
        <f t="shared" si="2"/>
        <v>206352</v>
      </c>
      <c r="G36" s="98">
        <f t="shared" si="2"/>
        <v>13980</v>
      </c>
      <c r="H36" s="98">
        <f t="shared" si="2"/>
        <v>304605</v>
      </c>
      <c r="I36" s="98">
        <f t="shared" si="3"/>
        <v>83773</v>
      </c>
      <c r="J36" s="98">
        <f t="shared" si="3"/>
        <v>103673</v>
      </c>
      <c r="K36" s="98">
        <f t="shared" si="3"/>
        <v>5365</v>
      </c>
      <c r="L36" s="98">
        <f t="shared" si="3"/>
        <v>192811</v>
      </c>
    </row>
    <row r="37" spans="1:12" ht="12.75">
      <c r="A37" s="96"/>
      <c r="B37" s="97" t="s">
        <v>74</v>
      </c>
      <c r="C37" s="96"/>
      <c r="D37" s="97" t="s">
        <v>105</v>
      </c>
      <c r="E37" s="98">
        <f aca="true" t="shared" si="4" ref="E37:G38">E10</f>
        <v>19000</v>
      </c>
      <c r="F37" s="98">
        <f t="shared" si="4"/>
        <v>0</v>
      </c>
      <c r="G37" s="98">
        <f t="shared" si="4"/>
        <v>0</v>
      </c>
      <c r="H37" s="98">
        <f>SUM(E37:G37)</f>
        <v>19000</v>
      </c>
      <c r="I37" s="98">
        <f aca="true" t="shared" si="5" ref="I37:K38">I10</f>
        <v>18300</v>
      </c>
      <c r="J37" s="98">
        <f t="shared" si="5"/>
        <v>0</v>
      </c>
      <c r="K37" s="98">
        <f t="shared" si="5"/>
        <v>0</v>
      </c>
      <c r="L37" s="98">
        <f>SUM(I37:K37)</f>
        <v>18300</v>
      </c>
    </row>
    <row r="38" spans="1:12" ht="12.75">
      <c r="A38" s="96"/>
      <c r="B38" s="97" t="s">
        <v>75</v>
      </c>
      <c r="C38" s="96"/>
      <c r="D38" s="97" t="s">
        <v>80</v>
      </c>
      <c r="E38" s="98">
        <f t="shared" si="4"/>
        <v>180237</v>
      </c>
      <c r="F38" s="98">
        <f t="shared" si="4"/>
        <v>152583</v>
      </c>
      <c r="G38" s="98">
        <f t="shared" si="4"/>
        <v>0</v>
      </c>
      <c r="H38" s="98">
        <f>H11</f>
        <v>332820</v>
      </c>
      <c r="I38" s="98">
        <f t="shared" si="5"/>
        <v>382958</v>
      </c>
      <c r="J38" s="98">
        <f t="shared" si="5"/>
        <v>7940</v>
      </c>
      <c r="K38" s="98">
        <f t="shared" si="5"/>
        <v>0</v>
      </c>
      <c r="L38" s="98">
        <f>L11</f>
        <v>390898</v>
      </c>
    </row>
    <row r="39" spans="1:12" ht="12.75">
      <c r="A39" s="99"/>
      <c r="B39" s="99"/>
      <c r="C39" s="99"/>
      <c r="D39" s="100" t="s">
        <v>114</v>
      </c>
      <c r="E39" s="101">
        <f>SUM(E34:E38)</f>
        <v>432000</v>
      </c>
      <c r="F39" s="101">
        <f>SUM(F34:F38)</f>
        <v>423214</v>
      </c>
      <c r="G39" s="101">
        <f>SUM(G34:G38)</f>
        <v>13980</v>
      </c>
      <c r="H39" s="98">
        <f>SUM(E39:G39)</f>
        <v>869194</v>
      </c>
      <c r="I39" s="101">
        <f>SUM(I34:I38)</f>
        <v>644035</v>
      </c>
      <c r="J39" s="101">
        <f>SUM(J34:J38)</f>
        <v>164670</v>
      </c>
      <c r="K39" s="101">
        <f>SUM(K34:K38)</f>
        <v>5365</v>
      </c>
      <c r="L39" s="98">
        <f>SUM(I39:K39)</f>
        <v>814070</v>
      </c>
    </row>
    <row r="41" spans="1:12" ht="12.75">
      <c r="A41" s="328" t="s">
        <v>1</v>
      </c>
      <c r="B41" s="328"/>
      <c r="C41" s="328"/>
      <c r="D41" s="328"/>
      <c r="E41"/>
      <c r="F41"/>
      <c r="G41"/>
      <c r="H41"/>
      <c r="I41"/>
      <c r="J41"/>
      <c r="K41"/>
      <c r="L41"/>
    </row>
    <row r="42" spans="1:12" ht="12.75">
      <c r="A42" s="329" t="s">
        <v>102</v>
      </c>
      <c r="B42" s="329"/>
      <c r="C42" s="329"/>
      <c r="D42" s="329"/>
      <c r="E42"/>
      <c r="F42"/>
      <c r="G42"/>
      <c r="H42"/>
      <c r="I42"/>
      <c r="J42"/>
      <c r="K42"/>
      <c r="L42"/>
    </row>
    <row r="43" spans="1:12" ht="12.75">
      <c r="A43" s="64" t="s">
        <v>7</v>
      </c>
      <c r="B43" s="102"/>
      <c r="C43" s="102"/>
      <c r="D43" s="66" t="s">
        <v>1</v>
      </c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92"/>
      <c r="B44" s="93" t="s">
        <v>76</v>
      </c>
      <c r="C44" s="93"/>
      <c r="D44" s="48" t="s">
        <v>87</v>
      </c>
      <c r="E44" s="94">
        <v>1500</v>
      </c>
      <c r="F44" s="94">
        <v>946632</v>
      </c>
      <c r="G44" s="94"/>
      <c r="H44" s="76">
        <f>SUM(E44:G44)</f>
        <v>948132</v>
      </c>
      <c r="I44" s="94">
        <v>1500</v>
      </c>
      <c r="J44" s="94">
        <v>649157</v>
      </c>
      <c r="K44" s="94"/>
      <c r="L44" s="76">
        <f>SUM(I44:K44)</f>
        <v>650657</v>
      </c>
    </row>
    <row r="45" spans="1:12" ht="12.75">
      <c r="A45" s="92"/>
      <c r="B45" s="93" t="s">
        <v>77</v>
      </c>
      <c r="C45" s="93"/>
      <c r="D45" s="48" t="s">
        <v>21</v>
      </c>
      <c r="E45" s="94"/>
      <c r="F45" s="94">
        <v>264039</v>
      </c>
      <c r="G45" s="94"/>
      <c r="H45" s="76">
        <f>SUM(E45:G45)</f>
        <v>264039</v>
      </c>
      <c r="I45" s="94"/>
      <c r="J45" s="94">
        <v>183716</v>
      </c>
      <c r="K45" s="94"/>
      <c r="L45" s="76">
        <f>SUM(I45:K45)</f>
        <v>183716</v>
      </c>
    </row>
    <row r="46" spans="1:12" ht="12.75">
      <c r="A46" s="92"/>
      <c r="B46" s="93" t="s">
        <v>78</v>
      </c>
      <c r="C46" s="93"/>
      <c r="D46" s="48" t="s">
        <v>88</v>
      </c>
      <c r="E46" s="94"/>
      <c r="F46" s="94"/>
      <c r="G46" s="94"/>
      <c r="H46" s="76">
        <f>SUM(E46:G46)</f>
        <v>0</v>
      </c>
      <c r="I46" s="94"/>
      <c r="J46" s="94"/>
      <c r="K46" s="94"/>
      <c r="L46" s="76">
        <f>SUM(I46:K46)</f>
        <v>0</v>
      </c>
    </row>
    <row r="47" spans="1:12" s="3" customFormat="1" ht="12.75">
      <c r="A47" s="103"/>
      <c r="B47" s="103"/>
      <c r="C47" s="103"/>
      <c r="D47" s="103" t="s">
        <v>2</v>
      </c>
      <c r="E47" s="104">
        <f aca="true" t="shared" si="6" ref="E47:L47">SUM(E44:E46)</f>
        <v>1500</v>
      </c>
      <c r="F47" s="104">
        <f t="shared" si="6"/>
        <v>1210671</v>
      </c>
      <c r="G47" s="104">
        <f t="shared" si="6"/>
        <v>0</v>
      </c>
      <c r="H47" s="104">
        <f t="shared" si="6"/>
        <v>1212171</v>
      </c>
      <c r="I47" s="104">
        <f t="shared" si="6"/>
        <v>1500</v>
      </c>
      <c r="J47" s="104">
        <f t="shared" si="6"/>
        <v>832873</v>
      </c>
      <c r="K47" s="104">
        <f t="shared" si="6"/>
        <v>0</v>
      </c>
      <c r="L47" s="104">
        <f t="shared" si="6"/>
        <v>834373</v>
      </c>
    </row>
    <row r="49" spans="1:12" ht="12.75">
      <c r="A49" s="329" t="s">
        <v>110</v>
      </c>
      <c r="B49" s="329"/>
      <c r="C49" s="329"/>
      <c r="D49" s="329"/>
      <c r="E49"/>
      <c r="F49"/>
      <c r="G49"/>
      <c r="H49"/>
      <c r="I49"/>
      <c r="J49"/>
      <c r="K49"/>
      <c r="L49"/>
    </row>
    <row r="50" spans="1:12" ht="12.75">
      <c r="A50" s="64" t="s">
        <v>7</v>
      </c>
      <c r="B50" s="102"/>
      <c r="C50" s="102"/>
      <c r="D50" s="66" t="s">
        <v>1</v>
      </c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92"/>
      <c r="B51" s="93" t="s">
        <v>76</v>
      </c>
      <c r="C51" s="93"/>
      <c r="D51" s="48" t="s">
        <v>87</v>
      </c>
      <c r="E51" s="94"/>
      <c r="F51" s="94">
        <v>1000</v>
      </c>
      <c r="G51" s="94"/>
      <c r="H51" s="76">
        <f>SUM(E51:G51)</f>
        <v>1000</v>
      </c>
      <c r="I51" s="94"/>
      <c r="J51" s="94">
        <v>1000</v>
      </c>
      <c r="K51" s="94"/>
      <c r="L51" s="76">
        <f>SUM(I51:K51)</f>
        <v>1000</v>
      </c>
    </row>
    <row r="52" spans="1:12" ht="12.75">
      <c r="A52" s="103"/>
      <c r="B52" s="103"/>
      <c r="C52" s="103"/>
      <c r="D52" s="103" t="s">
        <v>2</v>
      </c>
      <c r="E52" s="104">
        <f aca="true" t="shared" si="7" ref="E52:L52">SUM(E51:E51)</f>
        <v>0</v>
      </c>
      <c r="F52" s="104">
        <f t="shared" si="7"/>
        <v>1000</v>
      </c>
      <c r="G52" s="104">
        <f t="shared" si="7"/>
        <v>0</v>
      </c>
      <c r="H52" s="104">
        <f t="shared" si="7"/>
        <v>1000</v>
      </c>
      <c r="I52" s="104">
        <f t="shared" si="7"/>
        <v>0</v>
      </c>
      <c r="J52" s="104">
        <f t="shared" si="7"/>
        <v>1000</v>
      </c>
      <c r="K52" s="104">
        <f t="shared" si="7"/>
        <v>0</v>
      </c>
      <c r="L52" s="104">
        <f t="shared" si="7"/>
        <v>1000</v>
      </c>
    </row>
    <row r="53" spans="1:12" ht="12.75">
      <c r="A53" s="105"/>
      <c r="B53" s="105"/>
      <c r="C53" s="105"/>
      <c r="D53" s="105"/>
      <c r="E53" s="106"/>
      <c r="F53" s="106"/>
      <c r="G53" s="106"/>
      <c r="H53" s="106"/>
      <c r="I53" s="106"/>
      <c r="J53" s="106"/>
      <c r="K53" s="106"/>
      <c r="L53" s="106"/>
    </row>
    <row r="55" spans="1:12" ht="12.75">
      <c r="A55" s="329" t="s">
        <v>111</v>
      </c>
      <c r="B55" s="329"/>
      <c r="C55" s="329"/>
      <c r="D55" s="329"/>
      <c r="E55"/>
      <c r="F55"/>
      <c r="G55"/>
      <c r="H55"/>
      <c r="I55"/>
      <c r="J55"/>
      <c r="K55"/>
      <c r="L55"/>
    </row>
    <row r="56" spans="1:12" ht="12.75">
      <c r="A56" s="64" t="s">
        <v>7</v>
      </c>
      <c r="B56" s="102"/>
      <c r="C56" s="102"/>
      <c r="D56" s="66" t="s">
        <v>1</v>
      </c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92"/>
      <c r="B57" s="93" t="s">
        <v>76</v>
      </c>
      <c r="C57" s="93"/>
      <c r="D57" s="48" t="s">
        <v>87</v>
      </c>
      <c r="E57" s="94">
        <v>395</v>
      </c>
      <c r="F57" s="94"/>
      <c r="G57" s="94"/>
      <c r="H57" s="76">
        <f>SUM(E57:G57)</f>
        <v>395</v>
      </c>
      <c r="I57" s="94">
        <v>885</v>
      </c>
      <c r="J57" s="94"/>
      <c r="K57" s="94"/>
      <c r="L57" s="76">
        <f>SUM(I57:K57)</f>
        <v>885</v>
      </c>
    </row>
    <row r="58" spans="1:12" ht="12.75">
      <c r="A58" s="103"/>
      <c r="B58" s="103"/>
      <c r="C58" s="103"/>
      <c r="D58" s="103" t="s">
        <v>2</v>
      </c>
      <c r="E58" s="104">
        <f aca="true" t="shared" si="8" ref="E58:L58">SUM(E57:E57)</f>
        <v>395</v>
      </c>
      <c r="F58" s="104">
        <f t="shared" si="8"/>
        <v>0</v>
      </c>
      <c r="G58" s="104">
        <f t="shared" si="8"/>
        <v>0</v>
      </c>
      <c r="H58" s="104">
        <f t="shared" si="8"/>
        <v>395</v>
      </c>
      <c r="I58" s="104">
        <f t="shared" si="8"/>
        <v>885</v>
      </c>
      <c r="J58" s="104">
        <f t="shared" si="8"/>
        <v>0</v>
      </c>
      <c r="K58" s="104">
        <f t="shared" si="8"/>
        <v>0</v>
      </c>
      <c r="L58" s="104">
        <f t="shared" si="8"/>
        <v>885</v>
      </c>
    </row>
    <row r="60" spans="1:12" ht="12.75">
      <c r="A60" s="96"/>
      <c r="B60" s="97" t="s">
        <v>76</v>
      </c>
      <c r="C60" s="96"/>
      <c r="D60" s="96" t="s">
        <v>87</v>
      </c>
      <c r="E60" s="98">
        <f aca="true" t="shared" si="9" ref="E60:L60">E44+E51+E57</f>
        <v>1895</v>
      </c>
      <c r="F60" s="98">
        <f t="shared" si="9"/>
        <v>947632</v>
      </c>
      <c r="G60" s="98">
        <f t="shared" si="9"/>
        <v>0</v>
      </c>
      <c r="H60" s="98">
        <f t="shared" si="9"/>
        <v>949527</v>
      </c>
      <c r="I60" s="98">
        <f t="shared" si="9"/>
        <v>2385</v>
      </c>
      <c r="J60" s="98">
        <f t="shared" si="9"/>
        <v>650157</v>
      </c>
      <c r="K60" s="98">
        <f t="shared" si="9"/>
        <v>0</v>
      </c>
      <c r="L60" s="98">
        <f t="shared" si="9"/>
        <v>652542</v>
      </c>
    </row>
    <row r="61" spans="1:12" ht="12.75">
      <c r="A61" s="96"/>
      <c r="B61" s="97" t="s">
        <v>77</v>
      </c>
      <c r="C61" s="96"/>
      <c r="D61" s="96" t="s">
        <v>21</v>
      </c>
      <c r="E61" s="98">
        <f>E45</f>
        <v>0</v>
      </c>
      <c r="F61" s="98">
        <f>F45</f>
        <v>264039</v>
      </c>
      <c r="G61" s="98">
        <f>G45</f>
        <v>0</v>
      </c>
      <c r="H61" s="98">
        <f>SUM(E61:G61)</f>
        <v>264039</v>
      </c>
      <c r="I61" s="98">
        <f>I45</f>
        <v>0</v>
      </c>
      <c r="J61" s="98">
        <f>J45</f>
        <v>183716</v>
      </c>
      <c r="K61" s="98">
        <f>K45</f>
        <v>0</v>
      </c>
      <c r="L61" s="98">
        <f>SUM(I61:K61)</f>
        <v>183716</v>
      </c>
    </row>
    <row r="62" spans="1:12" ht="12.75">
      <c r="A62" s="96"/>
      <c r="B62" s="97" t="s">
        <v>78</v>
      </c>
      <c r="C62" s="96"/>
      <c r="D62" s="107" t="s">
        <v>88</v>
      </c>
      <c r="E62" s="98">
        <f>E46</f>
        <v>0</v>
      </c>
      <c r="F62" s="98">
        <f>F46</f>
        <v>0</v>
      </c>
      <c r="G62" s="98"/>
      <c r="H62" s="98">
        <f>SUM(E62:G62)</f>
        <v>0</v>
      </c>
      <c r="I62" s="98">
        <f>I46</f>
        <v>0</v>
      </c>
      <c r="J62" s="98">
        <f>J46</f>
        <v>0</v>
      </c>
      <c r="K62" s="98"/>
      <c r="L62" s="98">
        <f>SUM(I62:K62)</f>
        <v>0</v>
      </c>
    </row>
    <row r="63" spans="1:12" ht="12.75">
      <c r="A63" s="100"/>
      <c r="B63" s="100"/>
      <c r="C63" s="100"/>
      <c r="D63" s="162" t="s">
        <v>115</v>
      </c>
      <c r="E63" s="101">
        <f aca="true" t="shared" si="10" ref="E63:L63">SUM(E60:E62)</f>
        <v>1895</v>
      </c>
      <c r="F63" s="101">
        <f t="shared" si="10"/>
        <v>1211671</v>
      </c>
      <c r="G63" s="101">
        <f t="shared" si="10"/>
        <v>0</v>
      </c>
      <c r="H63" s="101">
        <f t="shared" si="10"/>
        <v>1213566</v>
      </c>
      <c r="I63" s="101">
        <f t="shared" si="10"/>
        <v>2385</v>
      </c>
      <c r="J63" s="101">
        <f t="shared" si="10"/>
        <v>833873</v>
      </c>
      <c r="K63" s="101">
        <f t="shared" si="10"/>
        <v>0</v>
      </c>
      <c r="L63" s="101">
        <f t="shared" si="10"/>
        <v>836258</v>
      </c>
    </row>
    <row r="64" spans="1:12" s="112" customFormat="1" ht="12.75">
      <c r="A64" s="109"/>
      <c r="B64" s="109"/>
      <c r="C64" s="109"/>
      <c r="D64" s="110"/>
      <c r="E64" s="111"/>
      <c r="F64" s="111"/>
      <c r="G64" s="111"/>
      <c r="H64" s="111"/>
      <c r="I64" s="111"/>
      <c r="J64" s="111"/>
      <c r="K64" s="111"/>
      <c r="L64" s="111"/>
    </row>
    <row r="65" spans="1:4" s="112" customFormat="1" ht="12.75">
      <c r="A65" s="328" t="s">
        <v>117</v>
      </c>
      <c r="B65" s="328"/>
      <c r="C65" s="328"/>
      <c r="D65" s="328"/>
    </row>
    <row r="66" spans="1:4" s="112" customFormat="1" ht="12.75">
      <c r="A66" s="329" t="s">
        <v>102</v>
      </c>
      <c r="B66" s="329"/>
      <c r="C66" s="329"/>
      <c r="D66" s="329"/>
    </row>
    <row r="67" spans="1:12" s="112" customFormat="1" ht="12.75">
      <c r="A67" s="64" t="s">
        <v>8</v>
      </c>
      <c r="B67" s="102"/>
      <c r="C67" s="102"/>
      <c r="D67" s="66" t="s">
        <v>117</v>
      </c>
      <c r="E67" s="67"/>
      <c r="F67" s="67"/>
      <c r="G67" s="67"/>
      <c r="H67" s="67"/>
      <c r="I67" s="67"/>
      <c r="J67" s="67"/>
      <c r="K67" s="67"/>
      <c r="L67" s="67"/>
    </row>
    <row r="68" spans="1:12" s="112" customFormat="1" ht="12.75">
      <c r="A68" s="113"/>
      <c r="B68" s="113" t="s">
        <v>118</v>
      </c>
      <c r="C68" s="113"/>
      <c r="D68" s="114" t="s">
        <v>174</v>
      </c>
      <c r="E68" s="115">
        <v>12054</v>
      </c>
      <c r="F68" s="115"/>
      <c r="G68" s="115"/>
      <c r="H68" s="115">
        <f>SUM(E68:G68)</f>
        <v>12054</v>
      </c>
      <c r="I68" s="115">
        <v>14602</v>
      </c>
      <c r="J68" s="115"/>
      <c r="K68" s="115"/>
      <c r="L68" s="115">
        <f>SUM(I68:K68)</f>
        <v>14602</v>
      </c>
    </row>
    <row r="69" spans="1:12" s="112" customFormat="1" ht="12.75">
      <c r="A69" s="113"/>
      <c r="B69" s="113"/>
      <c r="C69" s="113"/>
      <c r="D69" s="114" t="s">
        <v>186</v>
      </c>
      <c r="E69" s="115"/>
      <c r="F69" s="115">
        <v>12000</v>
      </c>
      <c r="G69" s="115"/>
      <c r="H69" s="115">
        <f>SUM(E69:G69)</f>
        <v>12000</v>
      </c>
      <c r="I69" s="115"/>
      <c r="J69" s="115">
        <v>12000</v>
      </c>
      <c r="K69" s="115"/>
      <c r="L69" s="115">
        <f>SUM(I69:K69)</f>
        <v>12000</v>
      </c>
    </row>
    <row r="70" spans="1:12" s="112" customFormat="1" ht="25.5">
      <c r="A70" s="113"/>
      <c r="B70" s="113"/>
      <c r="C70" s="113"/>
      <c r="D70" s="207" t="s">
        <v>365</v>
      </c>
      <c r="E70" s="115"/>
      <c r="F70" s="115"/>
      <c r="G70" s="115"/>
      <c r="H70" s="115">
        <f>SUM(E70:G70)</f>
        <v>0</v>
      </c>
      <c r="I70" s="115"/>
      <c r="J70" s="115"/>
      <c r="K70" s="115"/>
      <c r="L70" s="115">
        <f>SUM(I70:K70)</f>
        <v>0</v>
      </c>
    </row>
    <row r="71" spans="1:12" s="112" customFormat="1" ht="12.75">
      <c r="A71" s="100"/>
      <c r="B71" s="100" t="s">
        <v>118</v>
      </c>
      <c r="C71" s="100"/>
      <c r="D71" s="124" t="s">
        <v>117</v>
      </c>
      <c r="E71" s="101">
        <f>SUM(E68:E69)</f>
        <v>12054</v>
      </c>
      <c r="F71" s="101">
        <f>SUM(F68:F70)</f>
        <v>12000</v>
      </c>
      <c r="G71" s="101">
        <f>SUM(G68:G69)</f>
        <v>0</v>
      </c>
      <c r="H71" s="101">
        <f>SUM(E71:G71)</f>
        <v>24054</v>
      </c>
      <c r="I71" s="101">
        <f>SUM(I68:I69)</f>
        <v>14602</v>
      </c>
      <c r="J71" s="101">
        <f>SUM(J68:J70)</f>
        <v>12000</v>
      </c>
      <c r="K71" s="101">
        <f>SUM(K68:K69)</f>
        <v>0</v>
      </c>
      <c r="L71" s="101">
        <f>SUM(I71:K71)</f>
        <v>26602</v>
      </c>
    </row>
    <row r="72" spans="1:12" s="112" customFormat="1" ht="12.75">
      <c r="A72" s="109"/>
      <c r="B72" s="109"/>
      <c r="C72" s="109"/>
      <c r="D72" s="110"/>
      <c r="E72" s="111"/>
      <c r="F72" s="111"/>
      <c r="G72" s="111"/>
      <c r="H72" s="111"/>
      <c r="I72" s="111"/>
      <c r="J72" s="111"/>
      <c r="K72" s="111"/>
      <c r="L72" s="111"/>
    </row>
    <row r="73" spans="1:12" ht="25.5" customHeight="1">
      <c r="A73" s="325" t="s">
        <v>116</v>
      </c>
      <c r="B73" s="326"/>
      <c r="C73" s="326"/>
      <c r="D73" s="327"/>
      <c r="E73" s="101">
        <f aca="true" t="shared" si="11" ref="E73:L73">E39+E63+E71</f>
        <v>445949</v>
      </c>
      <c r="F73" s="101">
        <f t="shared" si="11"/>
        <v>1646885</v>
      </c>
      <c r="G73" s="101">
        <f t="shared" si="11"/>
        <v>13980</v>
      </c>
      <c r="H73" s="101">
        <f t="shared" si="11"/>
        <v>2106814</v>
      </c>
      <c r="I73" s="101">
        <f t="shared" si="11"/>
        <v>661022</v>
      </c>
      <c r="J73" s="101">
        <f t="shared" si="11"/>
        <v>1010543</v>
      </c>
      <c r="K73" s="101">
        <f t="shared" si="11"/>
        <v>5365</v>
      </c>
      <c r="L73" s="101">
        <f t="shared" si="11"/>
        <v>1676930</v>
      </c>
    </row>
    <row r="75" spans="8:12" ht="12.75">
      <c r="H75" s="108"/>
      <c r="L75" s="108"/>
    </row>
    <row r="78" spans="5:12" ht="12.75">
      <c r="E78"/>
      <c r="F78"/>
      <c r="G78"/>
      <c r="H78"/>
      <c r="I78"/>
      <c r="J78"/>
      <c r="K78"/>
      <c r="L78"/>
    </row>
    <row r="79" spans="5:12" ht="12.75">
      <c r="E79"/>
      <c r="F79"/>
      <c r="G79"/>
      <c r="H79"/>
      <c r="I79"/>
      <c r="J79"/>
      <c r="K79"/>
      <c r="L79"/>
    </row>
    <row r="80" spans="5:12" ht="12.75">
      <c r="E80"/>
      <c r="F80"/>
      <c r="G80"/>
      <c r="H80"/>
      <c r="I80"/>
      <c r="J80"/>
      <c r="K80"/>
      <c r="L80"/>
    </row>
    <row r="81" spans="5:12" ht="12.75">
      <c r="E81"/>
      <c r="F81"/>
      <c r="G81"/>
      <c r="H81"/>
      <c r="I81"/>
      <c r="J81"/>
      <c r="K81"/>
      <c r="L81"/>
    </row>
    <row r="82" spans="5:12" ht="12.75">
      <c r="E82"/>
      <c r="F82"/>
      <c r="G82"/>
      <c r="H82"/>
      <c r="I82"/>
      <c r="J82"/>
      <c r="K82"/>
      <c r="L82"/>
    </row>
    <row r="83" spans="5:12" ht="12.75">
      <c r="E83"/>
      <c r="F83"/>
      <c r="G83"/>
      <c r="H83"/>
      <c r="I83"/>
      <c r="J83"/>
      <c r="K83"/>
      <c r="L83"/>
    </row>
  </sheetData>
  <sheetProtection/>
  <mergeCells count="12">
    <mergeCell ref="A3:D3"/>
    <mergeCell ref="A41:D41"/>
    <mergeCell ref="A4:D4"/>
    <mergeCell ref="A1:L1"/>
    <mergeCell ref="A2:L2"/>
    <mergeCell ref="A26:E26"/>
    <mergeCell ref="A73:D73"/>
    <mergeCell ref="A65:D65"/>
    <mergeCell ref="A66:D66"/>
    <mergeCell ref="A42:D42"/>
    <mergeCell ref="A49:D49"/>
    <mergeCell ref="A55:D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&amp;L2/a melléklet a 4/2021. (II.24)  önk.rendelethez, ezer 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view="pageLayout" workbookViewId="0" topLeftCell="A1">
      <selection activeCell="E26" sqref="E26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</cols>
  <sheetData>
    <row r="1" spans="1:6" ht="15.75">
      <c r="A1" s="332" t="s">
        <v>374</v>
      </c>
      <c r="B1" s="332"/>
      <c r="C1" s="332"/>
      <c r="D1" s="332"/>
      <c r="E1" s="332"/>
      <c r="F1" s="332"/>
    </row>
    <row r="2" spans="1:6" ht="15.75">
      <c r="A2" s="333" t="s">
        <v>212</v>
      </c>
      <c r="B2" s="333"/>
      <c r="C2" s="333"/>
      <c r="D2" s="333"/>
      <c r="E2" s="333"/>
      <c r="F2" s="333"/>
    </row>
    <row r="3" spans="1:6" ht="22.5">
      <c r="A3" s="288" t="s">
        <v>18</v>
      </c>
      <c r="B3" s="288" t="s">
        <v>19</v>
      </c>
      <c r="C3" s="288" t="s">
        <v>16</v>
      </c>
      <c r="D3" s="52" t="s">
        <v>17</v>
      </c>
      <c r="E3" s="289" t="s">
        <v>341</v>
      </c>
      <c r="F3" s="289" t="s">
        <v>380</v>
      </c>
    </row>
    <row r="4" spans="1:6" ht="12.75">
      <c r="A4" s="46" t="s">
        <v>6</v>
      </c>
      <c r="B4" s="46" t="s">
        <v>75</v>
      </c>
      <c r="C4" s="6"/>
      <c r="D4" s="290" t="s">
        <v>80</v>
      </c>
      <c r="E4" s="2"/>
      <c r="F4" s="2"/>
    </row>
    <row r="5" spans="1:6" ht="12.75">
      <c r="A5" s="46"/>
      <c r="B5" s="165"/>
      <c r="C5" s="166" t="s">
        <v>181</v>
      </c>
      <c r="D5" s="167" t="s">
        <v>205</v>
      </c>
      <c r="E5" s="168">
        <v>0</v>
      </c>
      <c r="F5" s="168">
        <v>0</v>
      </c>
    </row>
    <row r="6" spans="1:6" ht="12.75">
      <c r="A6" s="1"/>
      <c r="B6" s="169"/>
      <c r="C6" s="49" t="s">
        <v>82</v>
      </c>
      <c r="D6" s="170" t="s">
        <v>213</v>
      </c>
      <c r="E6" s="168"/>
      <c r="F6" s="168"/>
    </row>
    <row r="7" spans="1:6" ht="12.75">
      <c r="A7" s="169"/>
      <c r="B7" s="169"/>
      <c r="C7" s="54"/>
      <c r="D7" s="290" t="s">
        <v>201</v>
      </c>
      <c r="E7" s="168">
        <v>300</v>
      </c>
      <c r="F7" s="168">
        <v>300</v>
      </c>
    </row>
    <row r="8" spans="1:6" ht="12.75">
      <c r="A8" s="1"/>
      <c r="B8" s="1"/>
      <c r="C8" s="6"/>
      <c r="D8" s="291" t="s">
        <v>214</v>
      </c>
      <c r="E8" s="2">
        <v>27447</v>
      </c>
      <c r="F8" s="2">
        <v>22000</v>
      </c>
    </row>
    <row r="9" spans="1:6" ht="12.75">
      <c r="A9" s="1"/>
      <c r="B9" s="1"/>
      <c r="C9" s="6"/>
      <c r="D9" s="290" t="s">
        <v>206</v>
      </c>
      <c r="E9" s="2">
        <v>136654</v>
      </c>
      <c r="F9" s="2">
        <v>153694</v>
      </c>
    </row>
    <row r="10" spans="1:6" ht="12.75">
      <c r="A10" s="1"/>
      <c r="B10" s="1"/>
      <c r="C10" s="6"/>
      <c r="D10" s="292" t="s">
        <v>209</v>
      </c>
      <c r="E10" s="2">
        <v>700</v>
      </c>
      <c r="F10" s="2">
        <v>700</v>
      </c>
    </row>
    <row r="11" spans="1:6" ht="12.75">
      <c r="A11" s="1"/>
      <c r="B11" s="1"/>
      <c r="C11" s="6"/>
      <c r="D11" s="171" t="s">
        <v>2</v>
      </c>
      <c r="E11" s="172">
        <f>SUM(E7:E10)</f>
        <v>165101</v>
      </c>
      <c r="F11" s="172">
        <f>SUM(F7:F10)</f>
        <v>176694</v>
      </c>
    </row>
    <row r="12" spans="1:6" ht="12.75">
      <c r="A12" s="1"/>
      <c r="B12" s="1"/>
      <c r="C12" s="6"/>
      <c r="D12" s="131"/>
      <c r="E12" s="35"/>
      <c r="F12" s="35"/>
    </row>
    <row r="13" spans="1:6" ht="12.75">
      <c r="A13" s="1"/>
      <c r="B13" s="1"/>
      <c r="C13" s="49" t="s">
        <v>84</v>
      </c>
      <c r="D13" s="293" t="s">
        <v>215</v>
      </c>
      <c r="E13" s="2"/>
      <c r="F13" s="2"/>
    </row>
    <row r="14" spans="1:6" ht="25.5">
      <c r="A14" s="169"/>
      <c r="B14" s="169"/>
      <c r="C14" s="54"/>
      <c r="D14" s="292" t="s">
        <v>397</v>
      </c>
      <c r="E14" s="168"/>
      <c r="F14" s="168"/>
    </row>
    <row r="15" spans="1:6" ht="12.75">
      <c r="A15" s="169"/>
      <c r="B15" s="169"/>
      <c r="C15" s="54"/>
      <c r="D15" s="292" t="s">
        <v>216</v>
      </c>
      <c r="E15" s="168">
        <v>3000</v>
      </c>
      <c r="F15" s="168">
        <v>3000</v>
      </c>
    </row>
    <row r="16" spans="1:6" ht="12.75">
      <c r="A16" s="169"/>
      <c r="B16" s="169"/>
      <c r="C16" s="54"/>
      <c r="D16" s="173" t="s">
        <v>217</v>
      </c>
      <c r="E16" s="168">
        <v>119640</v>
      </c>
      <c r="F16" s="168">
        <v>120000</v>
      </c>
    </row>
    <row r="17" spans="1:6" ht="25.5">
      <c r="A17" s="169"/>
      <c r="B17" s="169"/>
      <c r="C17" s="54"/>
      <c r="D17" s="292" t="s">
        <v>218</v>
      </c>
      <c r="E17" s="168">
        <v>274</v>
      </c>
      <c r="F17" s="168">
        <v>274</v>
      </c>
    </row>
    <row r="18" spans="1:6" ht="12.75">
      <c r="A18" s="169"/>
      <c r="B18" s="169"/>
      <c r="C18" s="54"/>
      <c r="D18" s="292" t="s">
        <v>202</v>
      </c>
      <c r="E18" s="168">
        <v>1300</v>
      </c>
      <c r="F18" s="168">
        <v>1300</v>
      </c>
    </row>
    <row r="19" spans="1:6" ht="12.75">
      <c r="A19" s="169"/>
      <c r="B19" s="169"/>
      <c r="C19" s="54"/>
      <c r="D19" s="266" t="s">
        <v>2</v>
      </c>
      <c r="E19" s="35">
        <f>SUM(E14:E18)</f>
        <v>124214</v>
      </c>
      <c r="F19" s="35">
        <f>SUM(F14:F18)</f>
        <v>124574</v>
      </c>
    </row>
    <row r="20" spans="1:6" ht="12.75">
      <c r="A20" s="169"/>
      <c r="B20" s="169"/>
      <c r="C20" s="49" t="s">
        <v>207</v>
      </c>
      <c r="D20" s="293" t="s">
        <v>215</v>
      </c>
      <c r="E20" s="35"/>
      <c r="F20" s="35"/>
    </row>
    <row r="21" spans="1:6" ht="12.75">
      <c r="A21" s="169"/>
      <c r="B21" s="169"/>
      <c r="C21" s="54"/>
      <c r="D21" s="292" t="s">
        <v>219</v>
      </c>
      <c r="E21" s="168">
        <v>2000</v>
      </c>
      <c r="F21" s="168">
        <v>2000</v>
      </c>
    </row>
    <row r="22" spans="1:6" ht="12.75">
      <c r="A22" s="169"/>
      <c r="B22" s="169"/>
      <c r="C22" s="54"/>
      <c r="D22" s="292" t="s">
        <v>220</v>
      </c>
      <c r="E22" s="168">
        <v>3000</v>
      </c>
      <c r="F22" s="168">
        <v>3000</v>
      </c>
    </row>
    <row r="23" spans="1:6" ht="12.75">
      <c r="A23" s="169"/>
      <c r="B23" s="169"/>
      <c r="C23" s="54"/>
      <c r="D23" s="292" t="s">
        <v>221</v>
      </c>
      <c r="E23" s="168">
        <v>500</v>
      </c>
      <c r="F23" s="168">
        <v>500</v>
      </c>
    </row>
    <row r="24" spans="1:6" ht="12.75">
      <c r="A24" s="169"/>
      <c r="B24" s="169"/>
      <c r="C24" s="54"/>
      <c r="D24" s="292" t="s">
        <v>208</v>
      </c>
      <c r="E24" s="168">
        <v>140</v>
      </c>
      <c r="F24" s="168">
        <v>140</v>
      </c>
    </row>
    <row r="25" spans="1:6" ht="12.75">
      <c r="A25" s="169"/>
      <c r="B25" s="169"/>
      <c r="C25" s="54"/>
      <c r="D25" s="266" t="s">
        <v>2</v>
      </c>
      <c r="E25" s="35">
        <f>SUM(E21:E24)</f>
        <v>5640</v>
      </c>
      <c r="F25" s="35">
        <f>SUM(F21:F24)</f>
        <v>5640</v>
      </c>
    </row>
    <row r="26" spans="1:6" ht="12.75">
      <c r="A26" s="169"/>
      <c r="B26" s="169"/>
      <c r="C26" s="54"/>
      <c r="D26" s="174" t="s">
        <v>222</v>
      </c>
      <c r="E26" s="172">
        <f>E19+E25</f>
        <v>129854</v>
      </c>
      <c r="F26" s="172">
        <f>F19+F25</f>
        <v>130214</v>
      </c>
    </row>
    <row r="27" spans="1:6" ht="12.75">
      <c r="A27" s="169"/>
      <c r="B27" s="169"/>
      <c r="C27" s="49" t="s">
        <v>85</v>
      </c>
      <c r="D27" s="174" t="s">
        <v>164</v>
      </c>
      <c r="E27" s="172">
        <v>37865</v>
      </c>
      <c r="F27" s="172">
        <v>83990</v>
      </c>
    </row>
    <row r="28" spans="1:6" ht="12.75">
      <c r="A28" s="59"/>
      <c r="B28" s="59"/>
      <c r="C28" s="175"/>
      <c r="D28" s="174" t="s">
        <v>193</v>
      </c>
      <c r="E28" s="118">
        <f>+E11+E19+E25+E27</f>
        <v>332820</v>
      </c>
      <c r="F28" s="118">
        <f>+F11+F19+F25+F27</f>
        <v>390898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  <headerFooter>
    <oddHeader>&amp;L3 melléklet az  4/2021. (II.24) önk.rendelethez,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view="pageLayout" workbookViewId="0" topLeftCell="A1">
      <selection activeCell="D8" sqref="D8"/>
    </sheetView>
  </sheetViews>
  <sheetFormatPr defaultColWidth="9.140625" defaultRowHeight="12.75"/>
  <cols>
    <col min="4" max="4" width="33.140625" style="0" customWidth="1"/>
    <col min="6" max="6" width="9.140625" style="0" customWidth="1"/>
  </cols>
  <sheetData>
    <row r="1" spans="1:6" ht="15.75">
      <c r="A1" s="334" t="s">
        <v>374</v>
      </c>
      <c r="B1" s="334"/>
      <c r="C1" s="334"/>
      <c r="D1" s="334"/>
      <c r="E1" s="334"/>
      <c r="F1" s="334"/>
    </row>
    <row r="2" spans="1:6" ht="15.75">
      <c r="A2" s="334" t="s">
        <v>106</v>
      </c>
      <c r="B2" s="334"/>
      <c r="C2" s="334"/>
      <c r="D2" s="334"/>
      <c r="E2" s="334"/>
      <c r="F2" s="334"/>
    </row>
    <row r="3" spans="1:6" ht="22.5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341</v>
      </c>
      <c r="F3" s="55" t="s">
        <v>380</v>
      </c>
    </row>
    <row r="4" spans="1:6" ht="12.75">
      <c r="A4" s="95" t="s">
        <v>7</v>
      </c>
      <c r="B4" s="95" t="s">
        <v>78</v>
      </c>
      <c r="C4" s="176"/>
      <c r="D4" s="27" t="s">
        <v>107</v>
      </c>
      <c r="E4" s="91"/>
      <c r="F4" s="91"/>
    </row>
    <row r="5" spans="1:6" ht="12.75">
      <c r="A5" s="177"/>
      <c r="B5" s="177"/>
      <c r="C5" s="178" t="s">
        <v>108</v>
      </c>
      <c r="D5" s="20" t="s">
        <v>88</v>
      </c>
      <c r="E5" s="91">
        <f>E6</f>
        <v>0</v>
      </c>
      <c r="F5" s="91">
        <f>F6</f>
        <v>0</v>
      </c>
    </row>
    <row r="6" spans="1:6" ht="12.75">
      <c r="A6" s="177"/>
      <c r="B6" s="177"/>
      <c r="C6" s="178"/>
      <c r="D6" s="20"/>
      <c r="E6" s="179"/>
      <c r="F6" s="179"/>
    </row>
    <row r="7" spans="1:6" ht="12.75">
      <c r="A7" s="180"/>
      <c r="B7" s="180"/>
      <c r="C7" s="181"/>
      <c r="D7" s="182" t="s">
        <v>2</v>
      </c>
      <c r="E7" s="183">
        <f>SUM(E6)</f>
        <v>0</v>
      </c>
      <c r="F7" s="183">
        <f>SUM(F6)</f>
        <v>0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  <headerFooter>
    <oddHeader>&amp;L4. melléklet a 4/2021. (II.24)  önk. rendelethez,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42"/>
  <sheetViews>
    <sheetView view="pageLayout" workbookViewId="0" topLeftCell="A1">
      <selection activeCell="D36" sqref="D36"/>
    </sheetView>
  </sheetViews>
  <sheetFormatPr defaultColWidth="9.140625" defaultRowHeight="12.75"/>
  <cols>
    <col min="1" max="1" width="8.8515625" style="36" customWidth="1"/>
    <col min="2" max="2" width="70.140625" style="36" customWidth="1"/>
    <col min="3" max="4" width="8.8515625" style="36" customWidth="1"/>
  </cols>
  <sheetData>
    <row r="1" spans="1:4" ht="12.75" customHeight="1">
      <c r="A1" s="337" t="s">
        <v>374</v>
      </c>
      <c r="B1" s="337"/>
      <c r="C1" s="337"/>
      <c r="D1" s="337"/>
    </row>
    <row r="2" spans="1:4" ht="15.75">
      <c r="A2" s="324" t="s">
        <v>223</v>
      </c>
      <c r="B2" s="324"/>
      <c r="C2" s="324"/>
      <c r="D2" s="324"/>
    </row>
    <row r="3" spans="1:4" ht="38.25">
      <c r="A3" s="20"/>
      <c r="B3" s="270" t="s">
        <v>91</v>
      </c>
      <c r="C3" s="271" t="s">
        <v>341</v>
      </c>
      <c r="D3" s="271" t="s">
        <v>380</v>
      </c>
    </row>
    <row r="4" spans="1:4" ht="12.75">
      <c r="A4" s="335" t="s">
        <v>21</v>
      </c>
      <c r="B4" s="336"/>
      <c r="C4" s="272"/>
      <c r="D4" s="272"/>
    </row>
    <row r="5" spans="1:4" ht="12.75">
      <c r="A5" s="338" t="s">
        <v>102</v>
      </c>
      <c r="B5" s="339"/>
      <c r="C5" s="272"/>
      <c r="D5" s="272"/>
    </row>
    <row r="6" spans="1:4" ht="12.75" customHeight="1">
      <c r="A6" s="46"/>
      <c r="B6" s="273" t="s">
        <v>196</v>
      </c>
      <c r="C6" s="274">
        <v>88806</v>
      </c>
      <c r="D6" s="274"/>
    </row>
    <row r="7" spans="1:4" ht="12.75" customHeight="1">
      <c r="A7" s="46"/>
      <c r="B7" s="273" t="s">
        <v>199</v>
      </c>
      <c r="C7" s="274">
        <v>65044</v>
      </c>
      <c r="D7" s="274">
        <v>50422</v>
      </c>
    </row>
    <row r="8" spans="1:4" ht="12.75" customHeight="1">
      <c r="A8" s="46"/>
      <c r="B8" s="275" t="s">
        <v>346</v>
      </c>
      <c r="C8" s="274">
        <v>105450</v>
      </c>
      <c r="D8" s="274">
        <v>109095</v>
      </c>
    </row>
    <row r="9" spans="1:4" ht="12.75" customHeight="1">
      <c r="A9" s="46"/>
      <c r="B9" s="275" t="s">
        <v>345</v>
      </c>
      <c r="C9" s="274">
        <v>1500</v>
      </c>
      <c r="D9" s="274"/>
    </row>
    <row r="10" spans="1:4" ht="12.75" customHeight="1">
      <c r="A10" s="46"/>
      <c r="B10" s="276" t="s">
        <v>381</v>
      </c>
      <c r="C10" s="274"/>
      <c r="D10" s="274">
        <v>9</v>
      </c>
    </row>
    <row r="11" spans="1:4" ht="12.75" customHeight="1">
      <c r="A11" s="46"/>
      <c r="B11" s="276" t="s">
        <v>382</v>
      </c>
      <c r="C11" s="274"/>
      <c r="D11" s="274">
        <v>9350</v>
      </c>
    </row>
    <row r="12" spans="1:4" ht="12.75" customHeight="1">
      <c r="A12" s="46"/>
      <c r="B12" s="276" t="s">
        <v>383</v>
      </c>
      <c r="C12" s="274"/>
      <c r="D12" s="274">
        <v>13144</v>
      </c>
    </row>
    <row r="13" spans="1:4" ht="12.75" customHeight="1">
      <c r="A13" s="46"/>
      <c r="B13" s="276" t="s">
        <v>384</v>
      </c>
      <c r="C13" s="274"/>
      <c r="D13" s="274">
        <v>1696</v>
      </c>
    </row>
    <row r="14" spans="1:4" ht="12.75" customHeight="1">
      <c r="A14" s="46"/>
      <c r="B14" s="275" t="s">
        <v>385</v>
      </c>
      <c r="C14" s="274">
        <v>3239</v>
      </c>
      <c r="D14" s="274"/>
    </row>
    <row r="15" spans="1:4" ht="12.75" customHeight="1">
      <c r="A15" s="184" t="s">
        <v>224</v>
      </c>
      <c r="B15" s="277"/>
      <c r="C15" s="278">
        <f>SUM(C6:C14)</f>
        <v>264039</v>
      </c>
      <c r="D15" s="278">
        <f>SUM(D6:D14)</f>
        <v>183716</v>
      </c>
    </row>
    <row r="16" spans="1:4" ht="12.75" customHeight="1">
      <c r="A16" s="338"/>
      <c r="B16" s="340"/>
      <c r="C16" s="269"/>
      <c r="D16" s="269"/>
    </row>
    <row r="17" spans="1:4" ht="12.75" customHeight="1">
      <c r="A17" s="335" t="s">
        <v>87</v>
      </c>
      <c r="B17" s="336"/>
      <c r="C17" s="272"/>
      <c r="D17" s="272"/>
    </row>
    <row r="18" spans="1:4" ht="12.75" customHeight="1">
      <c r="A18" s="335" t="s">
        <v>102</v>
      </c>
      <c r="B18" s="336"/>
      <c r="C18" s="272"/>
      <c r="D18" s="272"/>
    </row>
    <row r="19" spans="1:4" ht="12.75" customHeight="1">
      <c r="A19" s="265"/>
      <c r="B19" s="279" t="s">
        <v>225</v>
      </c>
      <c r="C19" s="274">
        <v>1500</v>
      </c>
      <c r="D19" s="274">
        <v>1500</v>
      </c>
    </row>
    <row r="20" spans="1:4" ht="12.75" customHeight="1">
      <c r="A20" s="265"/>
      <c r="B20" s="273" t="s">
        <v>386</v>
      </c>
      <c r="C20" s="274"/>
      <c r="D20" s="274">
        <v>122253</v>
      </c>
    </row>
    <row r="21" spans="1:4" ht="12.75" customHeight="1">
      <c r="A21" s="265"/>
      <c r="B21" s="273" t="s">
        <v>387</v>
      </c>
      <c r="C21" s="274"/>
      <c r="D21" s="274">
        <v>121272</v>
      </c>
    </row>
    <row r="22" spans="1:4" ht="12.75" customHeight="1">
      <c r="A22" s="265"/>
      <c r="B22" s="280" t="s">
        <v>388</v>
      </c>
      <c r="C22" s="274"/>
      <c r="D22" s="274">
        <v>637</v>
      </c>
    </row>
    <row r="23" spans="1:4" ht="12.75" customHeight="1">
      <c r="A23" s="265"/>
      <c r="B23" s="273" t="s">
        <v>196</v>
      </c>
      <c r="C23" s="274">
        <v>79211</v>
      </c>
      <c r="D23" s="274">
        <v>10173</v>
      </c>
    </row>
    <row r="24" spans="1:4" ht="12.75" customHeight="1">
      <c r="A24" s="265"/>
      <c r="B24" s="273" t="s">
        <v>197</v>
      </c>
      <c r="C24" s="274">
        <v>245789</v>
      </c>
      <c r="D24" s="274">
        <v>1405</v>
      </c>
    </row>
    <row r="25" spans="1:4" ht="12.75" customHeight="1">
      <c r="A25" s="265"/>
      <c r="B25" s="273" t="s">
        <v>198</v>
      </c>
      <c r="C25" s="274">
        <v>213140</v>
      </c>
      <c r="D25" s="274"/>
    </row>
    <row r="26" spans="1:4" ht="12.75" customHeight="1">
      <c r="A26" s="265"/>
      <c r="B26" s="273" t="s">
        <v>199</v>
      </c>
      <c r="C26" s="274">
        <v>250871</v>
      </c>
      <c r="D26" s="274">
        <v>228449</v>
      </c>
    </row>
    <row r="27" spans="1:4" ht="12.75" customHeight="1">
      <c r="A27" s="265"/>
      <c r="B27" s="275" t="s">
        <v>204</v>
      </c>
      <c r="C27" s="274"/>
      <c r="D27" s="274"/>
    </row>
    <row r="28" spans="1:4" ht="12.75" customHeight="1">
      <c r="A28" s="265"/>
      <c r="B28" s="281" t="s">
        <v>346</v>
      </c>
      <c r="C28" s="274">
        <v>154421</v>
      </c>
      <c r="D28" s="274">
        <v>143231</v>
      </c>
    </row>
    <row r="29" spans="1:4" ht="12.75" customHeight="1">
      <c r="A29" s="265"/>
      <c r="B29" s="281" t="s">
        <v>347</v>
      </c>
      <c r="C29" s="274"/>
      <c r="D29" s="274">
        <v>3000</v>
      </c>
    </row>
    <row r="30" spans="1:4" ht="12.75" customHeight="1">
      <c r="A30" s="265"/>
      <c r="B30" s="281" t="s">
        <v>348</v>
      </c>
      <c r="C30" s="274">
        <v>2000</v>
      </c>
      <c r="D30" s="274">
        <v>2000</v>
      </c>
    </row>
    <row r="31" spans="1:4" ht="12.75" customHeight="1">
      <c r="A31" s="265"/>
      <c r="B31" s="279" t="s">
        <v>367</v>
      </c>
      <c r="C31" s="274">
        <v>1200</v>
      </c>
      <c r="D31" s="274"/>
    </row>
    <row r="32" spans="1:4" ht="12.75" customHeight="1">
      <c r="A32" s="265"/>
      <c r="B32" s="282" t="s">
        <v>389</v>
      </c>
      <c r="C32" s="274"/>
      <c r="D32" s="274">
        <v>11837</v>
      </c>
    </row>
    <row r="33" spans="1:4" ht="12.75" customHeight="1">
      <c r="A33" s="265"/>
      <c r="B33" s="273" t="s">
        <v>390</v>
      </c>
      <c r="C33" s="274"/>
      <c r="D33" s="274">
        <v>1100</v>
      </c>
    </row>
    <row r="34" spans="1:4" ht="12.75" customHeight="1">
      <c r="A34" s="265"/>
      <c r="B34" s="273" t="s">
        <v>391</v>
      </c>
      <c r="C34" s="274"/>
      <c r="D34" s="274">
        <v>2000</v>
      </c>
    </row>
    <row r="35" spans="1:4" ht="12.75" customHeight="1">
      <c r="A35" s="265"/>
      <c r="B35" s="273" t="s">
        <v>392</v>
      </c>
      <c r="C35" s="274"/>
      <c r="D35" s="274">
        <v>1800</v>
      </c>
    </row>
    <row r="36" spans="1:4" ht="12.75" customHeight="1">
      <c r="A36" s="265"/>
      <c r="B36" s="273" t="s">
        <v>393</v>
      </c>
      <c r="C36" s="274"/>
      <c r="D36" s="274"/>
    </row>
    <row r="37" spans="1:4" ht="12.75" customHeight="1">
      <c r="A37" s="286" t="s">
        <v>110</v>
      </c>
      <c r="B37" s="287"/>
      <c r="C37" s="274"/>
      <c r="D37" s="274"/>
    </row>
    <row r="38" spans="1:4" ht="12.75" customHeight="1">
      <c r="A38" s="265"/>
      <c r="B38" s="273" t="s">
        <v>394</v>
      </c>
      <c r="C38" s="274"/>
      <c r="D38" s="274">
        <v>1000</v>
      </c>
    </row>
    <row r="39" spans="1:4" ht="12.75" customHeight="1">
      <c r="A39" s="286" t="s">
        <v>395</v>
      </c>
      <c r="B39" s="287"/>
      <c r="C39" s="274"/>
      <c r="D39" s="274"/>
    </row>
    <row r="40" spans="1:4" ht="12.75" customHeight="1">
      <c r="A40" s="265"/>
      <c r="B40" s="273" t="s">
        <v>396</v>
      </c>
      <c r="C40" s="274"/>
      <c r="D40" s="274">
        <v>885</v>
      </c>
    </row>
    <row r="41" spans="1:4" ht="12.75" customHeight="1">
      <c r="A41" s="264" t="s">
        <v>226</v>
      </c>
      <c r="B41" s="283"/>
      <c r="C41" s="278">
        <f>SUM(C19:C35)</f>
        <v>948132</v>
      </c>
      <c r="D41" s="278">
        <f>SUM(D19:D40)</f>
        <v>652542</v>
      </c>
    </row>
    <row r="42" spans="1:4" ht="12.75" customHeight="1">
      <c r="A42" s="185" t="s">
        <v>227</v>
      </c>
      <c r="B42" s="284"/>
      <c r="C42" s="285">
        <f>C15+C41</f>
        <v>1212171</v>
      </c>
      <c r="D42" s="285">
        <f>D15+D41</f>
        <v>836258</v>
      </c>
    </row>
  </sheetData>
  <sheetProtection/>
  <mergeCells count="7">
    <mergeCell ref="A18:B18"/>
    <mergeCell ref="A17:B17"/>
    <mergeCell ref="A1:D1"/>
    <mergeCell ref="A2:D2"/>
    <mergeCell ref="A4:B4"/>
    <mergeCell ref="A5:B5"/>
    <mergeCell ref="A16:B16"/>
  </mergeCells>
  <printOptions/>
  <pageMargins left="0.7" right="0.7" top="0.75" bottom="0.75" header="0.3" footer="0.3"/>
  <pageSetup horizontalDpi="600" verticalDpi="600" orientation="portrait" paperSize="9" scale="83" r:id="rId1"/>
  <headerFooter>
    <oddHeader>&amp;L5 melléklet a  4/2021. (II.24)  önk.rendelethez,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2021-03-01T08:39:43Z</cp:lastPrinted>
  <dcterms:created xsi:type="dcterms:W3CDTF">2005-02-03T09:30:35Z</dcterms:created>
  <dcterms:modified xsi:type="dcterms:W3CDTF">2021-03-01T10:05:04Z</dcterms:modified>
  <cp:category/>
  <cp:version/>
  <cp:contentType/>
  <cp:contentStatus/>
</cp:coreProperties>
</file>