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25" firstSheet="14" activeTab="20"/>
  </bookViews>
  <sheets>
    <sheet name="Előterjesztés" sheetId="1" r:id="rId1"/>
    <sheet name="Rendelet" sheetId="2" r:id="rId2"/>
    <sheet name="Bevétel" sheetId="3" r:id="rId3"/>
    <sheet name="Kiadás" sheetId="4" r:id="rId4"/>
    <sheet name="3. mell." sheetId="5" r:id="rId5"/>
    <sheet name="4. mell" sheetId="6" r:id="rId6"/>
    <sheet name="5. mell." sheetId="7" r:id="rId7"/>
    <sheet name="6. mell." sheetId="8" r:id="rId8"/>
    <sheet name="7. mell." sheetId="9" r:id="rId9"/>
    <sheet name="8. mell." sheetId="10" r:id="rId10"/>
    <sheet name="9. mell." sheetId="11" r:id="rId11"/>
    <sheet name="Műk.Fel.tám.10" sheetId="12" r:id="rId12"/>
    <sheet name="Felhalm.kiadások11" sheetId="13" r:id="rId13"/>
    <sheet name="mérleg12" sheetId="14" r:id="rId14"/>
    <sheet name="Létszám13" sheetId="15" r:id="rId15"/>
    <sheet name="EU-s pályázatok14" sheetId="16" r:id="rId16"/>
    <sheet name="Kötváll15" sheetId="17" r:id="rId17"/>
    <sheet name="Adósság16" sheetId="18" r:id="rId18"/>
    <sheet name="Előir.felh.17" sheetId="19" r:id="rId19"/>
    <sheet name="Fin.ütem18" sheetId="20" r:id="rId20"/>
    <sheet name="Állami19" sheetId="21" r:id="rId21"/>
    <sheet name="Felh.tám." sheetId="22" state="hidden" r:id="rId22"/>
    <sheet name="Mérleg15" sheetId="23" state="hidden" r:id="rId23"/>
  </sheets>
  <definedNames>
    <definedName name="_xlnm.Print_Area" localSheetId="4">'3. mell.'!$A$1:$G$23</definedName>
    <definedName name="_xlnm.Print_Area" localSheetId="10">'9. mell.'!$A$1:$E$12</definedName>
    <definedName name="_xlnm.Print_Area" localSheetId="2">'Bevétel'!$A$1:$I$142</definedName>
    <definedName name="_xlnm.Print_Area" localSheetId="18">'Előir.felh.17'!$A$1:$O$22</definedName>
    <definedName name="_xlnm.Print_Area" localSheetId="15">'EU-s pályázatok14'!$A$1:$G$265</definedName>
  </definedNames>
  <calcPr fullCalcOnLoad="1"/>
</workbook>
</file>

<file path=xl/sharedStrings.xml><?xml version="1.0" encoding="utf-8"?>
<sst xmlns="http://schemas.openxmlformats.org/spreadsheetml/2006/main" count="1762" uniqueCount="627">
  <si>
    <t>Dologi kiadások</t>
  </si>
  <si>
    <t>Felhalmozási kiadások</t>
  </si>
  <si>
    <t>Összesen</t>
  </si>
  <si>
    <t>Személyi kiadások</t>
  </si>
  <si>
    <t>II.</t>
  </si>
  <si>
    <t>Működési kiadások</t>
  </si>
  <si>
    <t>Előir.  csop.sz.</t>
  </si>
  <si>
    <t>Cím, alcím, jogcím</t>
  </si>
  <si>
    <t>Jogcím. csop.sz.</t>
  </si>
  <si>
    <t>Előir.cs.sz.</t>
  </si>
  <si>
    <t>Felújítások</t>
  </si>
  <si>
    <t>Helyi önkormányzatok működésének általános támogatása</t>
  </si>
  <si>
    <t>Települési önkormányzatok kulturális feladatainak támogatása</t>
  </si>
  <si>
    <t>B1</t>
  </si>
  <si>
    <t>Működési célú támogatások államháztartáson belülről</t>
  </si>
  <si>
    <t>Felhalmozási célú támogatások államháztartáson belülről</t>
  </si>
  <si>
    <t>B2</t>
  </si>
  <si>
    <t>B3</t>
  </si>
  <si>
    <t>Közhatalmi bevételek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</si>
  <si>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</si>
  <si>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</si>
  <si>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</si>
  <si>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</si>
  <si>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</si>
  <si>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</si>
  <si>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</si>
  <si>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</si>
  <si>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B8</t>
  </si>
  <si>
    <t>Finanszírozási bevételek</t>
  </si>
  <si>
    <t>Előző év költségvetési maradványának igénybevétele</t>
  </si>
  <si>
    <t>Egyéb közhatalmi bevételek</t>
  </si>
  <si>
    <t>Egyéb működési célú támogatások bevételei államháztartáson belülről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</si>
  <si>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</si>
  <si>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</si>
  <si>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</si>
  <si>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</si>
  <si>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</si>
  <si>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</si>
  <si>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</si>
  <si>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</si>
  <si>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</si>
  <si>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</si>
  <si>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</si>
  <si>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</si>
  <si>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</si>
  <si>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</si>
  <si>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</si>
  <si>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</si>
  <si>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</si>
  <si>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</si>
  <si>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</si>
  <si>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</si>
  <si>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Megnevezés</t>
  </si>
  <si>
    <t>Termékek és szolgáltatások adói</t>
  </si>
  <si>
    <t>Önkormányzat</t>
  </si>
  <si>
    <t>Személyi juttatások</t>
  </si>
  <si>
    <t>Egyéb felhalmozási támogatások</t>
  </si>
  <si>
    <t>Egyéb felhalmozási kiadások</t>
  </si>
  <si>
    <t>K84</t>
  </si>
  <si>
    <t>Kondorosi Közös Önkormányzati Hivatal</t>
  </si>
  <si>
    <t>Működési kiadások összesen</t>
  </si>
  <si>
    <t>Felhalmozási kiadások összesen</t>
  </si>
  <si>
    <t>Finanszírozási kiadások</t>
  </si>
  <si>
    <t>K9</t>
  </si>
  <si>
    <t>Komplex belvízrendezési program megvalósítása a belterületen és a csatlakozó társulati csatornán I. ütem (DAOP-5.2.1/D-2008-0002)</t>
  </si>
  <si>
    <t>Békés Megyei Ivóvízminőség-javító program</t>
  </si>
  <si>
    <t>Sorszám</t>
  </si>
  <si>
    <t>Víziközmű Társulat - pénzeszközátadás, elszámolás (szennyvízberuházás)</t>
  </si>
  <si>
    <t>2017. évi eredeti ei.</t>
  </si>
  <si>
    <t>A működési és felhalmozási célú bevételek és kiadások</t>
  </si>
  <si>
    <t>ezer forintban</t>
  </si>
  <si>
    <t>2018. évre</t>
  </si>
  <si>
    <t>2019. évre</t>
  </si>
  <si>
    <t>I. Működési bevételek és kiadások</t>
  </si>
  <si>
    <t>Finanszírozási bevételek - Előző év költségvetési maradványának igénybevétele</t>
  </si>
  <si>
    <t>Működési célú bevételek összesen (01+....+10)</t>
  </si>
  <si>
    <t>Működési célú kiadások összesen (12+....+23)</t>
  </si>
  <si>
    <t>II. Felhalmozási célú bevételek és kiadások</t>
  </si>
  <si>
    <t>16</t>
  </si>
  <si>
    <t>Felhalmozási bevételek/Közhatalmi bevételek</t>
  </si>
  <si>
    <t>17</t>
  </si>
  <si>
    <t>18</t>
  </si>
  <si>
    <t>19</t>
  </si>
  <si>
    <t>Felhalmozási célú bevételek összesen (25+....+36)</t>
  </si>
  <si>
    <t>20</t>
  </si>
  <si>
    <t>Felhalmozási kiadások (áfa-val együtt)</t>
  </si>
  <si>
    <t>21</t>
  </si>
  <si>
    <t>Felújítási kiadások (áfa-val együtt)</t>
  </si>
  <si>
    <t>22</t>
  </si>
  <si>
    <t>23</t>
  </si>
  <si>
    <t>Ebből: Egyéb felhalmozásicélú támogatások államháztartáson belülre</t>
  </si>
  <si>
    <t>24</t>
  </si>
  <si>
    <t>25</t>
  </si>
  <si>
    <t>26</t>
  </si>
  <si>
    <t>Hosszú lejáratú hitel visszafizetése</t>
  </si>
  <si>
    <t>27</t>
  </si>
  <si>
    <t>Hosszú lejáratú hitel kamata</t>
  </si>
  <si>
    <t>28</t>
  </si>
  <si>
    <t>Tartalékok</t>
  </si>
  <si>
    <t>29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</si>
  <si>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</si>
  <si>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</si>
  <si>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</si>
  <si>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</si>
  <si>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</si>
  <si>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32</t>
  </si>
  <si>
    <t>Finanszírozási kiadások -decemberi megelőlegezés</t>
  </si>
  <si>
    <t>2020. évre</t>
  </si>
  <si>
    <t>Kondoros Város Önkormányzat 2018. évi költségvetése</t>
  </si>
  <si>
    <t>2018. évi eredeti ei.</t>
  </si>
  <si>
    <t>2018-2019-2020-2022. évi alakulását külön bemutató mérleg</t>
  </si>
  <si>
    <t>2021. évre</t>
  </si>
  <si>
    <t>K502</t>
  </si>
  <si>
    <t>Ebből: Egyéb elvonások, befizetések teljesítése</t>
  </si>
  <si>
    <t>létszám</t>
  </si>
  <si>
    <t>támog. összeg</t>
  </si>
  <si>
    <t>Helyi önkormányzatok általános támogatása</t>
  </si>
  <si>
    <t xml:space="preserve">Társulás által fenntartott óvodába bejáró gyermekek utaztatásának támogatása </t>
  </si>
  <si>
    <t>Kulturális feladatok támogatása</t>
  </si>
  <si>
    <t>Mindösszesen:</t>
  </si>
  <si>
    <t xml:space="preserve">                           </t>
  </si>
  <si>
    <t>BEVÉTELEK</t>
  </si>
  <si>
    <t>TOP-1.2.1-16-BS1-2017-00003 Turizmusfejlesztés projekt</t>
  </si>
  <si>
    <t>TOP-1.1.3-16-BS1-2017-00019 Helyi gazdaságfejlesztés Kondoroson projekt (Hűtőház)</t>
  </si>
  <si>
    <t>TOP-3.1.1-16-BS1-2017-00011 Kerékpárút fejlesztés</t>
  </si>
  <si>
    <t>KIADÁSOK</t>
  </si>
  <si>
    <t>Szlovák Önkormányzat támogatása</t>
  </si>
  <si>
    <t>Polgármesteri Keret</t>
  </si>
  <si>
    <t>Víziközmű fejlesztési alap</t>
  </si>
  <si>
    <t>Köznevelési Társulás támogatása</t>
  </si>
  <si>
    <t>Polgárvédelem támogatása</t>
  </si>
  <si>
    <t>Bursa Hungarica ösztöndíjpályázat</t>
  </si>
  <si>
    <t>Önkormányzat összesen:</t>
  </si>
  <si>
    <t>Egyéb működési támogatás áh belülre</t>
  </si>
  <si>
    <t>Körösszögi Többcélú Társulás</t>
  </si>
  <si>
    <t>Egyéb működési támogatás áh kívülre</t>
  </si>
  <si>
    <t>Gyulai  Közüzemi KFT. működési hozzájárulás</t>
  </si>
  <si>
    <t>Kondorosi Településüzemeltető és Szolg.KFT.</t>
  </si>
  <si>
    <t>Orosháza és térsége ivóvízminőség-javító program működési hozzájárulás</t>
  </si>
  <si>
    <t>Civil pályázat - egyéb keret</t>
  </si>
  <si>
    <t>Civil pályázat - sport keret</t>
  </si>
  <si>
    <t>Polgárőrség támogatása</t>
  </si>
  <si>
    <t>Fejlesztések és felújítások</t>
  </si>
  <si>
    <t>Felújítások összesen</t>
  </si>
  <si>
    <t>Egyéb kisértékű tárgyieszköz beszerzés</t>
  </si>
  <si>
    <t>BERUHÁZÁSOK ÖSSZESEN</t>
  </si>
  <si>
    <t>FELHALMOZÁSI KIADÁS ÖSSZESEN:</t>
  </si>
  <si>
    <t>1.</t>
  </si>
  <si>
    <t>Lakásépítési alapszámla</t>
  </si>
  <si>
    <t>2.</t>
  </si>
  <si>
    <t>Környezetvédelmi alap kiadásai</t>
  </si>
  <si>
    <t>3.</t>
  </si>
  <si>
    <t>4.</t>
  </si>
  <si>
    <t>Foglalkoztatotti létszám intézményenként</t>
  </si>
  <si>
    <t>Jogcím</t>
  </si>
  <si>
    <t xml:space="preserve">Költségvetési szerv </t>
  </si>
  <si>
    <t>Megnevezése</t>
  </si>
  <si>
    <t>telj.mi.</t>
  </si>
  <si>
    <t>rész.m.i.</t>
  </si>
  <si>
    <t>prémium év</t>
  </si>
  <si>
    <t>össz.</t>
  </si>
  <si>
    <t>fogl./fő/</t>
  </si>
  <si>
    <t>létsz./fő</t>
  </si>
  <si>
    <t>Közmunkaprogram</t>
  </si>
  <si>
    <t>6.</t>
  </si>
  <si>
    <t>Kondoros Város Önkormányzat intézmények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</si>
  <si>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</si>
  <si>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</si>
  <si>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</si>
  <si>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</si>
  <si>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</si>
  <si>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</si>
  <si>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</si>
  <si>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</si>
  <si>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</si>
  <si>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</si>
  <si>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</si>
  <si>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</si>
  <si>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</si>
  <si>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Támogatás összesen:</t>
  </si>
  <si>
    <t xml:space="preserve">Beruházások </t>
  </si>
  <si>
    <t>áprl.</t>
  </si>
  <si>
    <t>okt.</t>
  </si>
  <si>
    <t>5. Működési célú  Átvett pénzeszközök</t>
  </si>
  <si>
    <t>Ebből: Tartalék felhasználása</t>
  </si>
  <si>
    <t xml:space="preserve">Több évre szóló kötelezettségvállalás </t>
  </si>
  <si>
    <t>KÖTELEZETTSÉGEK ÖSSZ:</t>
  </si>
  <si>
    <t>2023. év</t>
  </si>
  <si>
    <t>2024. év</t>
  </si>
  <si>
    <t>2025. év</t>
  </si>
  <si>
    <t>2026. év</t>
  </si>
  <si>
    <t>2027. év</t>
  </si>
  <si>
    <t>2028. év</t>
  </si>
  <si>
    <t>Hiteltörlesztés (út) tőketörlesztés</t>
  </si>
  <si>
    <t>HITELEK</t>
  </si>
  <si>
    <t>Kondoros Város Önkormányzata</t>
  </si>
  <si>
    <t>Tájékoztató adatok</t>
  </si>
  <si>
    <t>Projekt neve:</t>
  </si>
  <si>
    <t>„TELEPÜLÉSEINKÉRT – HUMÁN SZOLGÁLTATÁSOK FEJLESZTÉSE”</t>
  </si>
  <si>
    <t>Projekt azonosítója:</t>
  </si>
  <si>
    <t xml:space="preserve">EFOP-1.5.3-16-2017-00097 </t>
  </si>
  <si>
    <t>tervezett összköltség:</t>
  </si>
  <si>
    <t>bruttó 69 862 306 Ft</t>
  </si>
  <si>
    <t>kezdés időpontja:</t>
  </si>
  <si>
    <t>Támogatói szerződés alapján:2018.02.01.</t>
  </si>
  <si>
    <t>befejezés időpontja:</t>
  </si>
  <si>
    <t xml:space="preserve">„KÖZÉTKEZTETÉS FEJLESZTÉSE KONDOROSON” </t>
  </si>
  <si>
    <t>VP6-7.2.1-7.4.1.3-17.</t>
  </si>
  <si>
    <t>pályázatban vállalt önerő</t>
  </si>
  <si>
    <t>Támogatói okirat alapján: 2018.01.01</t>
  </si>
  <si>
    <t xml:space="preserve">„HELYI TERMÉKEK MODERN SZÍNTERÉNEK KOMPLEX KIALAKÍTÁSA KONDOROSON”
</t>
  </si>
  <si>
    <t xml:space="preserve">TOP-1.1.3-16-BS1-00016 </t>
  </si>
  <si>
    <t xml:space="preserve"> Támogatói Szerződés alapján 2018.09.01. </t>
  </si>
  <si>
    <t xml:space="preserve">Támogatói Szerződés alapján 2020.10.30. </t>
  </si>
  <si>
    <t>„HELYI GAZDASÁGFEJLESZTÉS KONDOROSON”</t>
  </si>
  <si>
    <t xml:space="preserve">TOP-1.1.3-16-BS1-00019 </t>
  </si>
  <si>
    <t xml:space="preserve">Támogatói Szerződés alapján 2018.01.01. </t>
  </si>
  <si>
    <t xml:space="preserve">Támogatói Szerződés alapján 2020.12.31. </t>
  </si>
  <si>
    <t>„TURIZMUSFEJLESZTÉS BÉKÉSSZENTANDRÁS, KONDOROS ÉS CSABACSŰD TELEPÜLÉSEKEN”</t>
  </si>
  <si>
    <t xml:space="preserve">TOP-1.2.1-16-BS1-2017-00003 </t>
  </si>
  <si>
    <t>„ZÖLD VÁROS KIALAKÍTÁSA KONDOROSON”</t>
  </si>
  <si>
    <t xml:space="preserve">TOP-2.1.2-16-BS1-2018-00018 </t>
  </si>
  <si>
    <t>„KERÉKPÁRÚT FEJLESZTÉSE KONDOROS, KARDOS, CSABACSŰD ÉS BÉKÉSSZENTANDRÁS TELEPÜLÉSEKEN”</t>
  </si>
  <si>
    <t xml:space="preserve">TOP-3.1.1-16-BS1-2017-00011 </t>
  </si>
  <si>
    <t>Felhalmozási kiadásokra</t>
  </si>
  <si>
    <t xml:space="preserve">TOP-2.1.2-16-BS1-2018-00018 - Kondoros, a Zöld Város </t>
  </si>
  <si>
    <t>Beléptető és riasztó rendszer kialakítása</t>
  </si>
  <si>
    <t>Informatikai eszközbeszerzés (laptop)</t>
  </si>
  <si>
    <t>"A helyi identitás és kohézió erősítése Csorvás, Gerendás, Kétsoprony és Kondoros települések lakói számára"</t>
  </si>
  <si>
    <t>TOP-5.3.1-16-BS1-2017-00011</t>
  </si>
  <si>
    <t>bruttó 6 265 615 Ft</t>
  </si>
  <si>
    <t>Támogatási szerződés alapján: 2019.01.01.</t>
  </si>
  <si>
    <t>"Kondorosi bölcsőde férőhelynövelése”</t>
  </si>
  <si>
    <t>TOP-1.4.1-19-BS1-2019-00006</t>
  </si>
  <si>
    <t>bruttó 137 000 000 Ft</t>
  </si>
  <si>
    <t>Támogatást igénylő adatlap alapján: 2020.01.01.</t>
  </si>
  <si>
    <t>Támogatást igénylő adatlap alapján: 2021.12.31.</t>
  </si>
  <si>
    <t>"Belvízrendezési program megvalósítása Kondoros városában"</t>
  </si>
  <si>
    <t>TOP-2.1.3-16-BS1-2019-0002</t>
  </si>
  <si>
    <t>bruttó 134 099 300 Ft</t>
  </si>
  <si>
    <t>Támogatást igénylő adatlap alapján: 2020.03.01.</t>
  </si>
  <si>
    <t>Támogatást igénylő adatlap alapján: 2021.08.31.</t>
  </si>
  <si>
    <t>2021. évi eredeti ei.</t>
  </si>
  <si>
    <t>MFP-ÖTU/2020 „Önkormányzati tulajdonban lévő út-, hídépítés/felújítás", Kondoros, Kölcsey utca szakaszos burkolat felújítása</t>
  </si>
  <si>
    <t>MFP-HOR/2020- Háziorvosi rendelő belső tereinek felújítása</t>
  </si>
  <si>
    <t>MFP-OTF/2020 Kondorosi Többsincs Óvoda és Bőlcsöde tornaszobájának rekonstrukciója</t>
  </si>
  <si>
    <t xml:space="preserve">MFP-KTF-2020 - Közösségi tér fejleszétse (Művelődési Ház) </t>
  </si>
  <si>
    <t>TOP-1.4.1-19-BS1-2019-00006 Kondorosi bölcsőde férőhelybővítése</t>
  </si>
  <si>
    <t>TOP-2.1.3-16-BS1-2019-0002 Belvízrendezés</t>
  </si>
  <si>
    <t>TOP-5.3.1-16-BS1-2017-00011
A helyi identitás és kohézió erősítése Csorvás, Gerendás, Kétsoprony és Kondoros települések lakói számára</t>
  </si>
  <si>
    <t>MFP  Tanya- és falugondnoki buszok beszerzése</t>
  </si>
  <si>
    <t>MFP Háziorvosi rendelő belső tereinek felújítása</t>
  </si>
  <si>
    <t>MFP Építési telek kialakítása, közművesítése</t>
  </si>
  <si>
    <t>Közkutak mérőórásítása</t>
  </si>
  <si>
    <t>Kisértékű tárgyi eszköz beszerzés</t>
  </si>
  <si>
    <t>Dérczy Ferenc Könyvtár és Közösségi Ház</t>
  </si>
  <si>
    <t>2021. tervezett</t>
  </si>
  <si>
    <t>Dérczy Ferenc Könytár és Közösségi Ház</t>
  </si>
  <si>
    <t>1.1.1.1 Info 1</t>
  </si>
  <si>
    <t>Önkormányzati hivatal működésének támogatása- elismert hivatali létszám alapján</t>
  </si>
  <si>
    <t>1.1.1.1 Info 2</t>
  </si>
  <si>
    <t>1.1.1.1 Info 1 összegből az önkormányzatra jutó lakosságarányos támogatás</t>
  </si>
  <si>
    <t>1.1.1.1 Info 3</t>
  </si>
  <si>
    <t>1.1.1.1 Info 2 összegből az önkormányzatra jutó lakosságarányos támogatás kiegészítéssel növelt összege</t>
  </si>
  <si>
    <t xml:space="preserve">1.1.1.1 </t>
  </si>
  <si>
    <t>Önkormányzati hivatal működésének támogatása (székhelynél)</t>
  </si>
  <si>
    <t>1.1.1.2 Info</t>
  </si>
  <si>
    <t>Településüzemeltetés - zöldterület gazdálkodás támogatása - kiegészítés előtt</t>
  </si>
  <si>
    <t>1.1.1.2</t>
  </si>
  <si>
    <t xml:space="preserve">Településüzemeltetés - zöldterület gazdálkodás támogatása </t>
  </si>
  <si>
    <t>1.1.1.3 Info</t>
  </si>
  <si>
    <t>Településüzemeltetés - közvilágítás támogatása - kiegészítés előtt</t>
  </si>
  <si>
    <t>1.1.1.3</t>
  </si>
  <si>
    <t xml:space="preserve">Településüzemeltetés - közvilágítás támogatása </t>
  </si>
  <si>
    <t>1.1.1.4 Info</t>
  </si>
  <si>
    <t>Településüzemeltetés - köztemető támogatása - kiegészítés előtt</t>
  </si>
  <si>
    <t>1.1.1.4</t>
  </si>
  <si>
    <t xml:space="preserve">Településüzemeltetés - köztemető támogatása </t>
  </si>
  <si>
    <t>1.1.1.5 Info</t>
  </si>
  <si>
    <t>Településüzemeltetés - közutak támogatása - kiegészítés előtt</t>
  </si>
  <si>
    <t>1.1.1.5</t>
  </si>
  <si>
    <t xml:space="preserve">Településüzemeltetés - közutak támogatása </t>
  </si>
  <si>
    <t>1.1.1.6 Info</t>
  </si>
  <si>
    <t>Egyéb önkormányzati feladatok támogatása - kiegészítés előtt</t>
  </si>
  <si>
    <t>1.1.1.6</t>
  </si>
  <si>
    <t xml:space="preserve">Egyéb önkormányzati feladatok támogatása </t>
  </si>
  <si>
    <t>1.1.1.7 Info</t>
  </si>
  <si>
    <t>Településüzemeltetés - lakott külterülettel kapcsolatos feladatok támogatása - kiegészítés előtt</t>
  </si>
  <si>
    <t>1.1.1.7</t>
  </si>
  <si>
    <t xml:space="preserve">Településüzemeltetés - lakott külterülettel kapcsolatos feladatok támogatása </t>
  </si>
  <si>
    <t>Óvodaműködtetés támogatás</t>
  </si>
  <si>
    <t>1.2.1.1</t>
  </si>
  <si>
    <t>Óvodaműködtetési támogatás- óvoda nyitvatartási ideje eléri a nyolc órát</t>
  </si>
  <si>
    <t>1.2.2.1</t>
  </si>
  <si>
    <t>pedagógusok átlagbéralapú támogatása</t>
  </si>
  <si>
    <t>1.2.3.1.1.1.1</t>
  </si>
  <si>
    <t xml:space="preserve">alapfokú végzettségű ped II. kategóriába sorolt pedagógusok, pedagógus szakképzettséggel rendelkező segítők kiegészítő támogatása </t>
  </si>
  <si>
    <t>1.2.4.1.1</t>
  </si>
  <si>
    <t>A köznevelési Kjtvhr.16 § (6) bekezdés a) pont ac) alpontja és b) pontja alapján nemzetiségi pótlékban részesülő pedagógus</t>
  </si>
  <si>
    <t>1.2.5.1.1</t>
  </si>
  <si>
    <t>pedagógus szakképzettséggel nem rendelkező segítők átlagbéralapú támogatása</t>
  </si>
  <si>
    <t>1.2.5.1.2</t>
  </si>
  <si>
    <t>pedagógus szakképzettséggel rendelkező segítők átlagbéralapú támogatása</t>
  </si>
  <si>
    <t>1.2.6</t>
  </si>
  <si>
    <t>1.3.1</t>
  </si>
  <si>
    <t>A települési önkormányzatok szociális és gyermekjóléti feladatainak egyéb támogatása</t>
  </si>
  <si>
    <t>1.3.3.1.1</t>
  </si>
  <si>
    <t>Felsőfokú végzettségű kisgyermeknevelők, szaktanácsadók bértámogatása</t>
  </si>
  <si>
    <t>1.3.3.1.2</t>
  </si>
  <si>
    <t>Bölcsődei dajkák, középfokú végzettségű kisgyermeknevelők, szaktanácsadók bértámogatása</t>
  </si>
  <si>
    <t>1.3.3.2</t>
  </si>
  <si>
    <t>Bölcsődei üzemeltetési támogatás</t>
  </si>
  <si>
    <t>1.4.1.1</t>
  </si>
  <si>
    <t>Intézményi gyermekétkeztetés - bértámogatás</t>
  </si>
  <si>
    <t>1.4.1.2</t>
  </si>
  <si>
    <t>Intézményi gyermekétkeztetés - üzemeltetési támogatáss</t>
  </si>
  <si>
    <t>1.4.2</t>
  </si>
  <si>
    <t>Szünidei étkeztetés támogatása</t>
  </si>
  <si>
    <t>1.5.2</t>
  </si>
  <si>
    <t>Települési önkormányzatok nyilvános könyvtári és a közművelődési feladatainak támogatása</t>
  </si>
  <si>
    <t>Jótállási biztosítékok</t>
  </si>
  <si>
    <t>Kondoros Város Önkormányzat 2022. évi költségvetése</t>
  </si>
  <si>
    <t>2022. évi eredeti ei.</t>
  </si>
  <si>
    <t>2022. tervezett</t>
  </si>
  <si>
    <t xml:space="preserve">KONDOROS VÁROS ÖNKORMÁNYZAT 2022. ÉVI ELŐIRÁNYZAT FELHASZNÁLÁSI ÜTEMTERVE </t>
  </si>
  <si>
    <t>2022-2023-2024-2025. évi alakulását külön bemutató mérleg</t>
  </si>
  <si>
    <t>MFP-BJA/2021 Belterületi járdahálózat felújítása</t>
  </si>
  <si>
    <t>MFP-ÖTIF/2021 Temetői úthálózat felújítása</t>
  </si>
  <si>
    <t>MFP-ÖTIK/2021 Dr. Kupecz Benedek háziorvosi rendelő korszerűsítése</t>
  </si>
  <si>
    <t>BM Belterületi járdafelújítás Kondoroson</t>
  </si>
  <si>
    <t>Könyv vásárlás</t>
  </si>
  <si>
    <t>Lottózó ingatlan vásárlás</t>
  </si>
  <si>
    <t>Kepenyes Galéria ingatlan</t>
  </si>
  <si>
    <t xml:space="preserve">Kondoros 2022. évi állami támogatás </t>
  </si>
  <si>
    <t>Támogatás összege</t>
  </si>
  <si>
    <t>1.2.3.2.1.1.1.</t>
  </si>
  <si>
    <t>pedagógus II. kategóriába sorolt pedagógusok, pedagógus szakképzettséggel rendelkező segítők kiegészítő támogatása</t>
  </si>
  <si>
    <t>A települési önkormányzatok szociális és gyermekjóléti feladatainak támogatása</t>
  </si>
  <si>
    <t>1.3.2.5.</t>
  </si>
  <si>
    <t>Falugondnoki vagy tanyagondnoki szolgáltatás öszesen</t>
  </si>
  <si>
    <t>1.3.</t>
  </si>
  <si>
    <t>A települési önkormányzatok gyermekétkeztetési feladatainak támogatása</t>
  </si>
  <si>
    <t>1.4.</t>
  </si>
  <si>
    <t>nincs vállalt önerő</t>
  </si>
  <si>
    <t>Támogatói szerződés alapján:2021.04.30.</t>
  </si>
  <si>
    <t>MEGJEGYZÉS: Megvalósítás befejeződött 2021.04.30. Záróellenőrzés megtörtént.</t>
  </si>
  <si>
    <t>bruttó 26 688.615 Ft</t>
  </si>
  <si>
    <t>2022. évre nincs vállalt önerő</t>
  </si>
  <si>
    <t>Tervezett időpon: 2019.05.31.</t>
  </si>
  <si>
    <t>MEGJEGYZÉS: Fenntartás alatt</t>
  </si>
  <si>
    <t>nettó 179 129 229 Ft</t>
  </si>
  <si>
    <t>ingatlanvásárlás 13 957 200 Ft</t>
  </si>
  <si>
    <t>MEGJEGYZÉS: Fenntartás alatt 2021.08.10.</t>
  </si>
  <si>
    <t>"Külterületi közutak fejlesztése, erő- és munkagép beszerzése Kondoroson"</t>
  </si>
  <si>
    <t>VP-7.2.1-7.4.1-16</t>
  </si>
  <si>
    <t xml:space="preserve">14 767 417 Ft. </t>
  </si>
  <si>
    <t>bruttó 119 036 643 Ft</t>
  </si>
  <si>
    <t>Támogatói okirat alapján: 2017.09.01</t>
  </si>
  <si>
    <t>Támogatói okirat alapján: 2019.09.01</t>
  </si>
  <si>
    <t>nettó: 189 874 033 Ft</t>
  </si>
  <si>
    <t xml:space="preserve">nincs vállalt önerő </t>
  </si>
  <si>
    <t>MEGJEGYZÉS: Záró elszámolás alatt áll.</t>
  </si>
  <si>
    <t>bruttó 365 233 765 Ft (Konzorciumi összes)</t>
  </si>
  <si>
    <t>tervezett önerő</t>
  </si>
  <si>
    <t>MEGJEGYZÉS: Fentartás alatt 2022.01.01,</t>
  </si>
  <si>
    <t>nettó 259 679 650 Ft bruttó 299 728 521 Ft</t>
  </si>
  <si>
    <t>vállalt önerő</t>
  </si>
  <si>
    <t>bruttó 16 484 058 Ft (összesen)</t>
  </si>
  <si>
    <t>bruttó 500 000 000 Ft (Konzorciumi összes) bruttó 360 206 744 Ft (csak Kondoros)</t>
  </si>
  <si>
    <t>vállat öberő</t>
  </si>
  <si>
    <t>MEGJEGYZÉS: Kivitelezés 100%</t>
  </si>
  <si>
    <t>"Belterületi Útfelújítás Kondoroson (Iskola utca, Tulipán utca + kátyúzások)"</t>
  </si>
  <si>
    <t xml:space="preserve">2019. évi központi költségvetésről szóló 2018. évi L.törvény 3.melléklet II.2. pont </t>
  </si>
  <si>
    <t>bruttó 11 250 000 Ft</t>
  </si>
  <si>
    <t>bruttó 3 750 000 Ft</t>
  </si>
  <si>
    <t>MEGJEGYZÉS: a projekt megvalósult, átadásra került, további pénzügyi tevékenységet nem igényel.</t>
  </si>
  <si>
    <t>nincs vállat önerő</t>
  </si>
  <si>
    <t>Támogatási szerződés alapján: 2023.03.31.</t>
  </si>
  <si>
    <t>MEGJEGYZÉS: Megvalósítás alatt.</t>
  </si>
  <si>
    <t>nincs válallt önerő</t>
  </si>
  <si>
    <t>MEGJEGYZÉS: Tervezett befejezés 2021.01.31</t>
  </si>
  <si>
    <t>MEGJEGYZÉS: Kivitelezés 100%-on</t>
  </si>
  <si>
    <t>Kondoros Város Önkormányzata 2022. évi bevételi előirányzatai</t>
  </si>
  <si>
    <t>Cím</t>
  </si>
  <si>
    <t>Alcím</t>
  </si>
  <si>
    <t>Előirányzat-csoport</t>
  </si>
  <si>
    <t>Kiemelt előirányzat</t>
  </si>
  <si>
    <t>Előirányzat</t>
  </si>
  <si>
    <t>Rovat</t>
  </si>
  <si>
    <t>2021. eredeti előirányzat</t>
  </si>
  <si>
    <t>2022. évi eredeti előirányzat</t>
  </si>
  <si>
    <r>
      <rPr>
        <b/>
        <sz val="9"/>
        <rFont val="Times New Roman"/>
        <family val="1"/>
      </rPr>
      <t>1.</t>
    </r>
  </si>
  <si>
    <r>
      <rPr>
        <b/>
        <sz val="9"/>
        <rFont val="Times New Roman"/>
        <family val="1"/>
      </rPr>
      <t xml:space="preserve">Kondoros Város  Önkormányzata (összevont adatok) 
</t>
    </r>
    <r>
      <rPr>
        <sz val="9"/>
        <rFont val="Times New Roman"/>
        <family val="1"/>
      </rPr>
      <t>Működési bevételek
Működési célú támogatások államháztartáson belülről</t>
    </r>
  </si>
  <si>
    <t>B1.</t>
  </si>
  <si>
    <t>1.1.1.</t>
  </si>
  <si>
    <t>B111.</t>
  </si>
  <si>
    <t>1.1.2.</t>
  </si>
  <si>
    <t>Települési önkormányzatok egyes köznevelési feladatainak</t>
  </si>
  <si>
    <t>B112.</t>
  </si>
  <si>
    <t>1.1.3.</t>
  </si>
  <si>
    <t>támogatása Települési önkormányzatok szociális, gyermekjóléti és gyermekétkeztetési feladatainak támogatása</t>
  </si>
  <si>
    <t>B113.</t>
  </si>
  <si>
    <t>1.1.4.</t>
  </si>
  <si>
    <t>B114.</t>
  </si>
  <si>
    <t>1.1.5.</t>
  </si>
  <si>
    <t>Működési célú költségvetési támogatások és kiegészítő támogatások</t>
  </si>
  <si>
    <t>B115.</t>
  </si>
  <si>
    <t>1.1.6.</t>
  </si>
  <si>
    <t>Elszámolásból származó bevételek</t>
  </si>
  <si>
    <t>B116.</t>
  </si>
  <si>
    <t>1.2.</t>
  </si>
  <si>
    <t>Elvonások és befizetések bevételei</t>
  </si>
  <si>
    <t>B12.</t>
  </si>
  <si>
    <t>Működési célú garancia- és kezességvállalásból származó megtérülések államháztartáson belülről</t>
  </si>
  <si>
    <t>B13.</t>
  </si>
  <si>
    <t>Működési célú visszatérítendő támogatások, kölcsönök visszatérülése államháztartáson belülről</t>
  </si>
  <si>
    <t>B14.</t>
  </si>
  <si>
    <t>1.5.</t>
  </si>
  <si>
    <t>Működési célú visszatérítendő támogatások, kölcsönök igénybevétele államháztartáson belülről</t>
  </si>
  <si>
    <t>B15.</t>
  </si>
  <si>
    <t>1.6.</t>
  </si>
  <si>
    <t>B16.</t>
  </si>
  <si>
    <t>B3.</t>
  </si>
  <si>
    <t>2.1.</t>
  </si>
  <si>
    <t>Vagyoni típusú adók</t>
  </si>
  <si>
    <t>B34.</t>
  </si>
  <si>
    <t>2.2.</t>
  </si>
  <si>
    <t>B35.</t>
  </si>
  <si>
    <t>2.3.</t>
  </si>
  <si>
    <t>B36.</t>
  </si>
  <si>
    <t>B4.</t>
  </si>
  <si>
    <t>B6.</t>
  </si>
  <si>
    <r>
      <rPr>
        <b/>
        <sz val="9"/>
        <rFont val="Times New Roman"/>
        <family val="1"/>
      </rPr>
      <t>Működési bevételek összesen</t>
    </r>
  </si>
  <si>
    <t>5.</t>
  </si>
  <si>
    <t>Felhalmozási bevételek Felhalmozási célú támogatások államháztartáson belülről</t>
  </si>
  <si>
    <t>B2.</t>
  </si>
  <si>
    <t>5.1.</t>
  </si>
  <si>
    <t>Felhalmozási célú önkormányzati támogatások</t>
  </si>
  <si>
    <t>B21.</t>
  </si>
  <si>
    <t>5.2.</t>
  </si>
  <si>
    <t>Felhalmozási célú garancia- és kezességvállalásból származó megtérülések államháztartáson belülről</t>
  </si>
  <si>
    <t>B22.</t>
  </si>
  <si>
    <t>5.3.</t>
  </si>
  <si>
    <t>Felhalmozási célú visszatérítendő támogatások, kölcsönök visszatérülése államháztartáson belülről</t>
  </si>
  <si>
    <t>B23.</t>
  </si>
  <si>
    <t>5.4.</t>
  </si>
  <si>
    <t>Felhalmozási célú visszatérítendő támogatások, kölcsönök igénybevétele államháztartáson belülről</t>
  </si>
  <si>
    <t>B24.</t>
  </si>
  <si>
    <t>5.5.</t>
  </si>
  <si>
    <t>B25.</t>
  </si>
  <si>
    <t>B5.</t>
  </si>
  <si>
    <t>7.</t>
  </si>
  <si>
    <t>B7.</t>
  </si>
  <si>
    <r>
      <rPr>
        <b/>
        <sz val="9"/>
        <rFont val="Times New Roman"/>
        <family val="1"/>
      </rPr>
      <t>2.</t>
    </r>
  </si>
  <si>
    <r>
      <rPr>
        <b/>
        <sz val="9"/>
        <rFont val="Times New Roman"/>
        <family val="1"/>
      </rPr>
      <t>Felhalmozási bevételek összesen</t>
    </r>
  </si>
  <si>
    <t>8.</t>
  </si>
  <si>
    <t>Finanszírozási bevételek Finanszírozási bevételek</t>
  </si>
  <si>
    <t>B8.</t>
  </si>
  <si>
    <t>8.1.</t>
  </si>
  <si>
    <t>Hitel-, kölcsönfelvétel pénzügyi vállalkozástól</t>
  </si>
  <si>
    <t>B811.</t>
  </si>
  <si>
    <t>8.2.</t>
  </si>
  <si>
    <t>Maradvány igénybevétele</t>
  </si>
  <si>
    <t>B813.</t>
  </si>
  <si>
    <t>8.3.</t>
  </si>
  <si>
    <t>Államháztartáson belüli megelőlegezések</t>
  </si>
  <si>
    <t>B814.</t>
  </si>
  <si>
    <t>8.4.</t>
  </si>
  <si>
    <t>Központi, irányító szervi támogatás</t>
  </si>
  <si>
    <t>B816.</t>
  </si>
  <si>
    <r>
      <rPr>
        <b/>
        <sz val="9"/>
        <rFont val="Times New Roman"/>
        <family val="1"/>
      </rPr>
      <t>3.</t>
    </r>
  </si>
  <si>
    <r>
      <rPr>
        <b/>
        <sz val="9"/>
        <rFont val="Times New Roman"/>
        <family val="1"/>
      </rPr>
      <t>Finanszírozási bevételek összesen</t>
    </r>
  </si>
  <si>
    <r>
      <rPr>
        <b/>
        <sz val="9"/>
        <rFont val="Times New Roman"/>
        <family val="1"/>
      </rPr>
      <t>BEVÉTELEK MINDÖSSZESEN</t>
    </r>
  </si>
  <si>
    <r>
      <rPr>
        <b/>
        <sz val="9"/>
        <rFont val="Times New Roman"/>
        <family val="1"/>
      </rPr>
      <t xml:space="preserve">Kondoros Város Önkormányzata 
</t>
    </r>
    <r>
      <rPr>
        <sz val="9"/>
        <rFont val="Times New Roman"/>
        <family val="1"/>
      </rPr>
      <t>Működési bevételek
Működési célú támogatások államháztartáson belülről</t>
    </r>
  </si>
  <si>
    <r>
      <rPr>
        <b/>
        <sz val="9"/>
        <rFont val="Times New Roman"/>
        <family val="1"/>
      </rPr>
      <t xml:space="preserve">Kondorosi Közös Önkormányzati Hivatal 
</t>
    </r>
    <r>
      <rPr>
        <sz val="9"/>
        <rFont val="Times New Roman"/>
        <family val="1"/>
      </rPr>
      <t>Működési bevételek
Működési célú támogatások államháztartáson belülről</t>
    </r>
  </si>
  <si>
    <r>
      <rPr>
        <b/>
        <sz val="9"/>
        <rFont val="Times New Roman"/>
        <family val="1"/>
      </rPr>
      <t xml:space="preserve">Dérczy Ferenc Könyvtár és Közösségi Ház
</t>
    </r>
    <r>
      <rPr>
        <sz val="9"/>
        <rFont val="Times New Roman"/>
        <family val="1"/>
      </rPr>
      <t>Működési bevételek
Működési célú támogatások államháztartáson belülről</t>
    </r>
  </si>
  <si>
    <t>Kondoros Város Önkormányzata 2022. évi kiadási előirányzatai</t>
  </si>
  <si>
    <t>2022. eredeti előirányzat</t>
  </si>
  <si>
    <r>
      <rPr>
        <b/>
        <sz val="9"/>
        <rFont val="Times New Roman"/>
        <family val="1"/>
      </rPr>
      <t xml:space="preserve">Kondoros Város Önkormányzata (összevont adatok) 
</t>
    </r>
    <r>
      <rPr>
        <sz val="9"/>
        <rFont val="Times New Roman"/>
        <family val="1"/>
      </rPr>
      <t>Működési kiadások
Személyi juttatások</t>
    </r>
  </si>
  <si>
    <t>K1.</t>
  </si>
  <si>
    <t>K2.</t>
  </si>
  <si>
    <t>K3.</t>
  </si>
  <si>
    <t>K4.</t>
  </si>
  <si>
    <t>K5.</t>
  </si>
  <si>
    <t>Elvonások és befizetések</t>
  </si>
  <si>
    <t>K502.</t>
  </si>
  <si>
    <t>Működési célú visszatérítendő támogatások, kölcsönök nyújtása államháztartáson belülre</t>
  </si>
  <si>
    <t>K504.</t>
  </si>
  <si>
    <t>Működési célú visszatérítendő támogatások, kölcsönök törlesztése államháztartáson belülre</t>
  </si>
  <si>
    <t>K505.</t>
  </si>
  <si>
    <t>Egyéb működési célú támogatások államháztartáson belülre</t>
  </si>
  <si>
    <t>K506.</t>
  </si>
  <si>
    <t>Működési célú visszatérítendő támogatások, kölcsönök nyújtása államháztartáson kívülre</t>
  </si>
  <si>
    <t>K508.</t>
  </si>
  <si>
    <t>5.6.</t>
  </si>
  <si>
    <t>Egyéb működési célú támogatások államháztartáson kívülre</t>
  </si>
  <si>
    <t>K512.</t>
  </si>
  <si>
    <t>5.7.</t>
  </si>
  <si>
    <t>K513.</t>
  </si>
  <si>
    <r>
      <rPr>
        <b/>
        <sz val="9"/>
        <rFont val="Times New Roman"/>
        <family val="1"/>
      </rPr>
      <t>Működési kiadások összesen</t>
    </r>
  </si>
  <si>
    <t>Felhalmozási kiadások Beruházások</t>
  </si>
  <si>
    <t>K6.</t>
  </si>
  <si>
    <t>K7.</t>
  </si>
  <si>
    <t>K8.</t>
  </si>
  <si>
    <r>
      <rPr>
        <b/>
        <sz val="9"/>
        <rFont val="Times New Roman"/>
        <family val="1"/>
      </rPr>
      <t>Felhalmozási kiadások összesen</t>
    </r>
  </si>
  <si>
    <t>9.</t>
  </si>
  <si>
    <t>Finanszírozási kiadások Finanszírozási kiadások</t>
  </si>
  <si>
    <t>K9.</t>
  </si>
  <si>
    <t>9.1.</t>
  </si>
  <si>
    <t>Hitel-, kölcsöntörlesztés államháztartáson kívülre</t>
  </si>
  <si>
    <t>K911.</t>
  </si>
  <si>
    <t>9.2.</t>
  </si>
  <si>
    <t>Államháztartáson belüli megelőlegezések visszafizetése</t>
  </si>
  <si>
    <t>K914.</t>
  </si>
  <si>
    <t>9.3.</t>
  </si>
  <si>
    <t>Központi, irányító szervi támogatás folyósítása</t>
  </si>
  <si>
    <t>K915.</t>
  </si>
  <si>
    <r>
      <rPr>
        <b/>
        <sz val="9"/>
        <rFont val="Times New Roman"/>
        <family val="1"/>
      </rPr>
      <t>Finanszírozási kiadások összesen</t>
    </r>
  </si>
  <si>
    <r>
      <rPr>
        <b/>
        <sz val="9"/>
        <rFont val="Times New Roman"/>
        <family val="1"/>
      </rPr>
      <t>KIADÁSOK MINDÖSSZESEN</t>
    </r>
  </si>
  <si>
    <r>
      <rPr>
        <b/>
        <sz val="9"/>
        <rFont val="Times New Roman"/>
        <family val="1"/>
      </rPr>
      <t xml:space="preserve">Kondoros Város Önkormányzata 
</t>
    </r>
    <r>
      <rPr>
        <sz val="9"/>
        <rFont val="Times New Roman"/>
        <family val="1"/>
      </rPr>
      <t>Működési kiadások 
Személyi juttatások</t>
    </r>
  </si>
  <si>
    <r>
      <rPr>
        <b/>
        <sz val="9"/>
        <rFont val="Times New Roman"/>
        <family val="1"/>
      </rPr>
      <t xml:space="preserve">Kondorosi Közös Önkormányzati Hivatal
</t>
    </r>
    <r>
      <rPr>
        <sz val="9"/>
        <rFont val="Times New Roman"/>
        <family val="1"/>
      </rPr>
      <t>Működési kiadások
Személyi juttatások</t>
    </r>
  </si>
  <si>
    <r>
      <rPr>
        <b/>
        <sz val="9"/>
        <rFont val="Times New Roman"/>
        <family val="1"/>
      </rPr>
      <t xml:space="preserve">Dérczy Ferenc Könyvtár és Közösségi Ház
</t>
    </r>
    <r>
      <rPr>
        <sz val="9"/>
        <rFont val="Times New Roman"/>
        <family val="1"/>
      </rPr>
      <t>Működési kiadások
Személyi juttatások</t>
    </r>
  </si>
  <si>
    <t xml:space="preserve"> Eredeti előirányzat </t>
  </si>
  <si>
    <t xml:space="preserve">Rovat </t>
  </si>
  <si>
    <t>Eredeti előirányzat</t>
  </si>
  <si>
    <t xml:space="preserve">Működési célú támgatások államháztartáson belülről </t>
  </si>
  <si>
    <t>Egyéb működési kiadások</t>
  </si>
  <si>
    <t>Működési bevételek összesen</t>
  </si>
  <si>
    <t>Felhalmozási célő átvett pénzeszközök</t>
  </si>
  <si>
    <t>Felhalmozási bevételek összesen</t>
  </si>
  <si>
    <t>Költségvetési bevételek összesen</t>
  </si>
  <si>
    <t>Költségvetési kiadások összesen</t>
  </si>
  <si>
    <t>Kondoros Város Önkormányzat 2022. évi költségvetési bevételi előirányzatai és költségvetési kiadási előirányzatai működési bevételek és működési kiadások, felhalmozási bevételek és felhalmozási kiadások, kiemelt előirányzatok szerinti bontásban</t>
  </si>
  <si>
    <t>Kondorosi Közös Önkormányzati Hivatal 2022. évi költségvetési bevételi előirányzatai és költségvetési kiadási előirányzatai működési bevételek és működési kiadások, felhalmozási bevételek és felhalmozási kiadások, kiemelt előirányzatok szerinti bontásban</t>
  </si>
  <si>
    <t>Dérczy Ferenc Könyvtár és Közösségi Ház 2022. évi költségvetési bevételi előirányzatai és költségvetési kiadási előirányzatai működési bevételek és működési kiadások, felhalmozási bevételek és felhalmozási kiadások, kiemelt előirányzatok szerinti bontásban</t>
  </si>
  <si>
    <t>Kötelező feladatok</t>
  </si>
  <si>
    <t xml:space="preserve">Önként vállalt feladatok </t>
  </si>
  <si>
    <t>Államigazgatási feladatok</t>
  </si>
  <si>
    <t>Költségvetési bevételi előirányzatok összesen</t>
  </si>
  <si>
    <t>Költségvetési kiadási előirányzatok összesen</t>
  </si>
  <si>
    <t>Bevételek/kiadások</t>
  </si>
  <si>
    <t>Működési bevételek és kiadások egyenlege</t>
  </si>
  <si>
    <t>Felhalmozási bevétele és kiadások egyenlege</t>
  </si>
  <si>
    <t>Költségvetési egyenleg</t>
  </si>
  <si>
    <t>Finanszírozási bevételek és kiadások egyenlege</t>
  </si>
  <si>
    <t>Kondoros Város Önkormányzat 2022. évi költségvetési bevételi előirányzatai és költségvetési kiadási előirányzatai kötelező feladatok, önként vállalt feladatok és államigazgatási feladatok szerinti bontásban</t>
  </si>
  <si>
    <t>Kondorosi Közös Önkormányzati Hivatal 2022. évi költségvetési bevételi előirányzatai és költségvetési kiadási előirányzatai kötelező feladatok, önként vállalt feladatok és államigazgatási feladatok szerinti bontásban</t>
  </si>
  <si>
    <t>Dérczy Ferenc Könyvtár és Közösségi Ház 2022. évi költségvetési bevételi előirányzatai és költségvetési kiadási előirányzatai kötelező feladatok, önként vállalt feladatok és államigazgatási feladatok szerinti bontásban</t>
  </si>
  <si>
    <t>Kondoros Város Önkormányzat 2022. évi költségvetési egyenlege</t>
  </si>
  <si>
    <t>Kondoros Város Önkormányzat</t>
  </si>
  <si>
    <t>K513</t>
  </si>
  <si>
    <t xml:space="preserve">Elvonások és befizetések </t>
  </si>
  <si>
    <t>Ssz.</t>
  </si>
  <si>
    <t>Tárgyév</t>
  </si>
  <si>
    <t>Saját bevétel és adósságot keletkeztető ügyletből eredő fizetési kötelezettség a tárgyévet követő</t>
  </si>
  <si>
    <t>1. évben</t>
  </si>
  <si>
    <t>2. évben</t>
  </si>
  <si>
    <t>3. évben</t>
  </si>
  <si>
    <t>4. évben</t>
  </si>
  <si>
    <t>5. évben</t>
  </si>
  <si>
    <t>6. évben</t>
  </si>
  <si>
    <t>7. évben</t>
  </si>
  <si>
    <t>Helyi adók</t>
  </si>
  <si>
    <t>01</t>
  </si>
  <si>
    <t>Osztalékok, koncessziós díjak</t>
  </si>
  <si>
    <t>02</t>
  </si>
  <si>
    <t>0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</si>
  <si>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</si>
  <si>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</si>
  <si>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</si>
  <si>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</si>
  <si>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</si>
  <si>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</si>
  <si>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 értékesítéséből, privatizációból származó bevételek</t>
  </si>
  <si>
    <t>06</t>
  </si>
  <si>
    <t>Kezességvállalással kapcsolatos megtérülés</t>
  </si>
  <si>
    <t>07</t>
  </si>
  <si>
    <t>Saját bevételek (01+...+07)</t>
  </si>
  <si>
    <t>08</t>
  </si>
  <si>
    <t>Saját bevételek 50%-a (08*0,5)</t>
  </si>
  <si>
    <t>09</t>
  </si>
  <si>
    <t>Előző években keletkezett tárgyévet terhelő fizetési kötelezettség (11+...+17)</t>
  </si>
  <si>
    <t>10</t>
  </si>
  <si>
    <t>Felvett, átvállalt hitel és annak tőketartozása</t>
  </si>
  <si>
    <t>11</t>
  </si>
  <si>
    <t>Felvett, átvállalt kölcsön és annak tőketartozása</t>
  </si>
  <si>
    <t>12</t>
  </si>
  <si>
    <t>Hitelviszonyt megtestesítő értékpapír</t>
  </si>
  <si>
    <t>13</t>
  </si>
  <si>
    <t>Adott váltó</t>
  </si>
  <si>
    <t>14</t>
  </si>
  <si>
    <t>Pénzügyi lízing</t>
  </si>
  <si>
    <t>15</t>
  </si>
  <si>
    <t>Halasztott fizetés</t>
  </si>
  <si>
    <t>Kezességvállalásból eredő fizetési kötelezettség</t>
  </si>
  <si>
    <t>Tárgyévben keletkezett tárgyévet terhelő fizetési kötelezettség (19+...+25)</t>
  </si>
  <si>
    <t>Fizetési kötelezettség összesen (10+18)</t>
  </si>
  <si>
    <t>Fizetési kötelezettséggel csökkentett saját bevétel (09-26)</t>
  </si>
  <si>
    <r>
      <rPr>
        <sz val="12"/>
        <rFont val="Times New Roman"/>
        <family val="1"/>
      </rPr>
      <t>Adósságot keletkeztető ügyletekből és az önkormányzati garanciákból és önkormányzati kezességekből fennálló kötelezettségek és saját bevételek</t>
    </r>
  </si>
  <si>
    <t>Kiegészítő támogatás emelkedés</t>
  </si>
  <si>
    <t>Kiegészítő támogatás összege</t>
  </si>
  <si>
    <t>2022. állami támogatás összesen</t>
  </si>
  <si>
    <r>
      <t>MEGJEGYZÉS: Nyertes pályázat, vegyes finanszírozású projekt önerö ingatlanvásárlás és nem támogatható tevékenységek miatt szükséges</t>
    </r>
    <r>
      <rPr>
        <b/>
        <sz val="10"/>
        <color indexed="10"/>
        <rFont val="Times New Roman"/>
        <family val="1"/>
      </rPr>
      <t xml:space="preserve"> 2022. évre válallt önerő: bruttó 15 384 058 Ft</t>
    </r>
  </si>
  <si>
    <r>
      <t xml:space="preserve">Hiteltörlesztés (út) ügyleti kamat, </t>
    </r>
    <r>
      <rPr>
        <b/>
        <sz val="10"/>
        <rFont val="Times New Roman"/>
        <family val="1"/>
      </rPr>
      <t>3 havi BUBOR + évi 1,98 % kamatfelár a felhasznált hitel arányában</t>
    </r>
  </si>
  <si>
    <t>B9</t>
  </si>
  <si>
    <t>K1-K5</t>
  </si>
  <si>
    <t xml:space="preserve">Bevételek összesen </t>
  </si>
  <si>
    <t>Felhalmozási célú támogatások áh belülről</t>
  </si>
  <si>
    <t>Működési célú támogatások áh belülről</t>
  </si>
  <si>
    <t>Felújítási kiadások</t>
  </si>
  <si>
    <t>Kiadások összesen</t>
  </si>
  <si>
    <t>Egyenleg (havi záró pénzállomány)</t>
  </si>
  <si>
    <t xml:space="preserve">Működési célú bevételek összesen </t>
  </si>
  <si>
    <t xml:space="preserve">Működési célú kiadások összesen </t>
  </si>
  <si>
    <t>Felhalmozási célú bevételek összesen</t>
  </si>
  <si>
    <t xml:space="preserve">Felhalmozási célú kiadások összesen </t>
  </si>
  <si>
    <t xml:space="preserve">Önkormányzat bevételei összesen </t>
  </si>
  <si>
    <t xml:space="preserve">Önkormányzat kiadásai összesen </t>
  </si>
  <si>
    <t>Egyéb működési és felhalmozási célú kiadások</t>
  </si>
  <si>
    <t>Általános tartalék</t>
  </si>
  <si>
    <t>K89</t>
  </si>
  <si>
    <t>Egyéb felhalmozási kiadások államháztartáson belülre</t>
  </si>
  <si>
    <t>Egyéb felhalmozási kiadások államháztartáson kívülre</t>
  </si>
  <si>
    <t xml:space="preserve">K5 </t>
  </si>
  <si>
    <t xml:space="preserve">Támogatás összege </t>
  </si>
  <si>
    <t>1.1.</t>
  </si>
  <si>
    <t>2022 BM pályázat útfelújítás önerő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</si>
</sst>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mmm/yyyy"/>
    <numFmt numFmtId="186" formatCode="[$€-2]\ #\ ##,000_);[Red]\([$€-2]\ #\ ##,000\)"/>
    <numFmt numFmtId="187" formatCode="0.0"/>
    <numFmt numFmtId="188" formatCode="#,##0\ &quot;Ft&quot;"/>
    <numFmt numFmtId="189" formatCode="#,##0\ _F_t"/>
    <numFmt numFmtId="190" formatCode="#,##0_ ;\-#,##0\ "/>
    <numFmt numFmtId="191" formatCode="&quot;€&quot;#,##0;\-&quot;€&quot;#,##0"/>
    <numFmt numFmtId="192" formatCode="0__"/>
    <numFmt numFmtId="193" formatCode="_-* #,##0.0\ _F_t_-;\-* #,##0.0\ _F_t_-;_-* &quot;-&quot;??\ _F_t_-;_-@_-"/>
    <numFmt numFmtId="194" formatCode="[$¥€-2]\ #\ ##,000_);[Red]\([$€-2]\ #\ ##,000\)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1" borderId="7" applyNumberFormat="0" applyFon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1" applyNumberFormat="0" applyAlignment="0" applyProtection="0"/>
    <xf numFmtId="9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175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175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4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175" fontId="0" fillId="32" borderId="10" xfId="0" applyNumberForma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Continuous" vertical="center"/>
    </xf>
    <xf numFmtId="3" fontId="12" fillId="0" borderId="10" xfId="0" applyNumberFormat="1" applyFont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 quotePrefix="1">
      <alignment horizontal="center" vertical="center"/>
    </xf>
    <xf numFmtId="190" fontId="13" fillId="33" borderId="10" xfId="4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 quotePrefix="1">
      <alignment horizontal="center" vertical="center"/>
    </xf>
    <xf numFmtId="190" fontId="14" fillId="33" borderId="10" xfId="40" applyNumberFormat="1" applyFont="1" applyFill="1" applyBorder="1" applyAlignment="1">
      <alignment horizontal="right"/>
    </xf>
    <xf numFmtId="3" fontId="14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49" fontId="12" fillId="0" borderId="10" xfId="0" applyNumberFormat="1" applyFont="1" applyBorder="1" applyAlignment="1" quotePrefix="1">
      <alignment horizontal="centerContinuous" vertical="center"/>
    </xf>
    <xf numFmtId="3" fontId="12" fillId="33" borderId="10" xfId="0" applyNumberFormat="1" applyFont="1" applyFill="1" applyBorder="1" applyAlignment="1">
      <alignment/>
    </xf>
    <xf numFmtId="3" fontId="12" fillId="33" borderId="10" xfId="40" applyNumberFormat="1" applyFont="1" applyFill="1" applyBorder="1" applyAlignment="1">
      <alignment/>
    </xf>
    <xf numFmtId="3" fontId="9" fillId="33" borderId="10" xfId="40" applyNumberFormat="1" applyFont="1" applyFill="1" applyBorder="1" applyAlignment="1">
      <alignment/>
    </xf>
    <xf numFmtId="179" fontId="9" fillId="33" borderId="10" xfId="40" applyNumberFormat="1" applyFont="1" applyFill="1" applyBorder="1" applyAlignment="1">
      <alignment horizontal="right"/>
    </xf>
    <xf numFmtId="179" fontId="14" fillId="33" borderId="10" xfId="40" applyNumberFormat="1" applyFont="1" applyFill="1" applyBorder="1" applyAlignment="1">
      <alignment/>
    </xf>
    <xf numFmtId="179" fontId="9" fillId="33" borderId="10" xfId="40" applyNumberFormat="1" applyFont="1" applyFill="1" applyBorder="1" applyAlignment="1">
      <alignment horizontal="center"/>
    </xf>
    <xf numFmtId="3" fontId="13" fillId="33" borderId="10" xfId="40" applyNumberFormat="1" applyFont="1" applyFill="1" applyBorder="1" applyAlignment="1">
      <alignment/>
    </xf>
    <xf numFmtId="179" fontId="13" fillId="33" borderId="10" xfId="4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" fontId="12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 wrapText="1"/>
    </xf>
    <xf numFmtId="1" fontId="12" fillId="33" borderId="10" xfId="0" applyNumberFormat="1" applyFont="1" applyFill="1" applyBorder="1" applyAlignment="1">
      <alignment vertical="center"/>
    </xf>
    <xf numFmtId="3" fontId="12" fillId="33" borderId="10" xfId="40" applyNumberFormat="1" applyFont="1" applyFill="1" applyBorder="1" applyAlignment="1">
      <alignment horizontal="right"/>
    </xf>
    <xf numFmtId="3" fontId="9" fillId="33" borderId="10" xfId="40" applyNumberFormat="1" applyFont="1" applyFill="1" applyBorder="1" applyAlignment="1">
      <alignment horizontal="right"/>
    </xf>
    <xf numFmtId="3" fontId="14" fillId="33" borderId="10" xfId="40" applyNumberFormat="1" applyFont="1" applyFill="1" applyBorder="1" applyAlignment="1">
      <alignment horizontal="right"/>
    </xf>
    <xf numFmtId="3" fontId="13" fillId="33" borderId="10" xfId="4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/>
    </xf>
    <xf numFmtId="3" fontId="15" fillId="0" borderId="12" xfId="0" applyNumberFormat="1" applyFont="1" applyBorder="1" applyAlignment="1">
      <alignment horizontal="right"/>
    </xf>
    <xf numFmtId="0" fontId="15" fillId="0" borderId="14" xfId="0" applyFont="1" applyBorder="1" applyAlignment="1">
      <alignment horizontal="left" vertical="top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3" fontId="15" fillId="0" borderId="14" xfId="0" applyNumberFormat="1" applyFont="1" applyBorder="1" applyAlignment="1">
      <alignment horizontal="right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wrapText="1"/>
    </xf>
    <xf numFmtId="0" fontId="15" fillId="0" borderId="16" xfId="0" applyFont="1" applyBorder="1" applyAlignment="1">
      <alignment horizontal="left"/>
    </xf>
    <xf numFmtId="0" fontId="15" fillId="0" borderId="16" xfId="0" applyFont="1" applyBorder="1" applyAlignment="1">
      <alignment horizontal="left" vertical="top"/>
    </xf>
    <xf numFmtId="0" fontId="15" fillId="0" borderId="17" xfId="0" applyFont="1" applyBorder="1" applyAlignment="1">
      <alignment horizontal="left"/>
    </xf>
    <xf numFmtId="3" fontId="16" fillId="0" borderId="14" xfId="0" applyNumberFormat="1" applyFont="1" applyBorder="1" applyAlignment="1">
      <alignment horizontal="right"/>
    </xf>
    <xf numFmtId="3" fontId="16" fillId="0" borderId="16" xfId="0" applyNumberFormat="1" applyFont="1" applyBorder="1" applyAlignment="1">
      <alignment horizontal="right"/>
    </xf>
    <xf numFmtId="0" fontId="15" fillId="0" borderId="13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right" vertical="top"/>
    </xf>
    <xf numFmtId="0" fontId="15" fillId="0" borderId="14" xfId="0" applyFont="1" applyBorder="1" applyAlignment="1">
      <alignment horizontal="left" vertical="top" indent="4"/>
    </xf>
    <xf numFmtId="0" fontId="15" fillId="0" borderId="16" xfId="0" applyFont="1" applyBorder="1" applyAlignment="1">
      <alignment horizontal="right"/>
    </xf>
    <xf numFmtId="0" fontId="15" fillId="0" borderId="12" xfId="0" applyFont="1" applyBorder="1" applyAlignment="1">
      <alignment horizontal="left" vertical="top" indent="2"/>
    </xf>
    <xf numFmtId="0" fontId="15" fillId="0" borderId="12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indent="2"/>
    </xf>
    <xf numFmtId="0" fontId="15" fillId="0" borderId="16" xfId="0" applyFont="1" applyBorder="1" applyAlignment="1">
      <alignment horizontal="left" vertical="top" indent="2"/>
    </xf>
    <xf numFmtId="0" fontId="4" fillId="0" borderId="10" xfId="0" applyFont="1" applyBorder="1" applyAlignment="1">
      <alignment horizontal="center" wrapText="1"/>
    </xf>
    <xf numFmtId="3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0" fillId="0" borderId="10" xfId="0" applyNumberFormat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horizontal="left"/>
    </xf>
    <xf numFmtId="3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wrapText="1"/>
    </xf>
    <xf numFmtId="3" fontId="18" fillId="0" borderId="10" xfId="0" applyNumberFormat="1" applyFont="1" applyBorder="1" applyAlignment="1">
      <alignment/>
    </xf>
    <xf numFmtId="0" fontId="19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9" fillId="35" borderId="10" xfId="0" applyFont="1" applyFill="1" applyBorder="1" applyAlignment="1">
      <alignment wrapText="1"/>
    </xf>
    <xf numFmtId="3" fontId="19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189" fontId="18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189" fontId="19" fillId="0" borderId="0" xfId="0" applyNumberFormat="1" applyFont="1" applyAlignment="1">
      <alignment/>
    </xf>
    <xf numFmtId="189" fontId="19" fillId="0" borderId="0" xfId="0" applyNumberFormat="1" applyFont="1" applyAlignment="1">
      <alignment horizontal="center" vertical="center"/>
    </xf>
    <xf numFmtId="189" fontId="19" fillId="0" borderId="0" xfId="0" applyNumberFormat="1" applyFont="1" applyAlignment="1">
      <alignment horizont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35" borderId="10" xfId="0" applyFont="1" applyFill="1" applyBorder="1" applyAlignment="1">
      <alignment horizontal="center"/>
    </xf>
    <xf numFmtId="179" fontId="18" fillId="0" borderId="10" xfId="40" applyNumberFormat="1" applyFont="1" applyBorder="1" applyAlignment="1">
      <alignment horizontal="right" vertical="center"/>
    </xf>
    <xf numFmtId="179" fontId="18" fillId="0" borderId="0" xfId="0" applyNumberFormat="1" applyFont="1" applyAlignment="1">
      <alignment/>
    </xf>
    <xf numFmtId="3" fontId="19" fillId="35" borderId="10" xfId="0" applyNumberFormat="1" applyFont="1" applyFill="1" applyBorder="1" applyAlignment="1">
      <alignment horizontal="right" vertical="center"/>
    </xf>
    <xf numFmtId="3" fontId="19" fillId="35" borderId="10" xfId="0" applyNumberFormat="1" applyFont="1" applyFill="1" applyBorder="1" applyAlignment="1">
      <alignment vertical="center"/>
    </xf>
    <xf numFmtId="0" fontId="19" fillId="35" borderId="10" xfId="0" applyFont="1" applyFill="1" applyBorder="1" applyAlignment="1">
      <alignment horizontal="centerContinuous"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3" fontId="18" fillId="0" borderId="10" xfId="58" applyNumberFormat="1" applyFont="1" applyBorder="1" applyAlignment="1">
      <alignment vertical="center"/>
      <protection/>
    </xf>
    <xf numFmtId="3" fontId="19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35" borderId="10" xfId="0" applyFont="1" applyFill="1" applyBorder="1" applyAlignment="1">
      <alignment horizontal="centerContinuous" vertical="center" wrapText="1"/>
    </xf>
    <xf numFmtId="0" fontId="19" fillId="35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8" fillId="0" borderId="21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8" xfId="0" applyFont="1" applyFill="1" applyBorder="1" applyAlignment="1">
      <alignment horizontal="left" wrapText="1"/>
    </xf>
    <xf numFmtId="0" fontId="19" fillId="35" borderId="18" xfId="0" applyFont="1" applyFill="1" applyBorder="1" applyAlignment="1">
      <alignment horizontal="left" wrapText="1"/>
    </xf>
    <xf numFmtId="3" fontId="19" fillId="35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justify" wrapText="1"/>
    </xf>
    <xf numFmtId="0" fontId="18" fillId="0" borderId="0" xfId="0" applyFont="1" applyBorder="1" applyAlignment="1">
      <alignment horizontal="left" vertical="center" wrapText="1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3" fontId="19" fillId="35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vertical="center" wrapText="1"/>
    </xf>
    <xf numFmtId="0" fontId="26" fillId="36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35" borderId="0" xfId="0" applyFont="1" applyFill="1" applyAlignment="1">
      <alignment/>
    </xf>
    <xf numFmtId="0" fontId="19" fillId="35" borderId="0" xfId="0" applyFont="1" applyFill="1" applyBorder="1" applyAlignment="1">
      <alignment vertical="center" wrapText="1"/>
    </xf>
    <xf numFmtId="3" fontId="19" fillId="35" borderId="22" xfId="0" applyNumberFormat="1" applyFont="1" applyFill="1" applyBorder="1" applyAlignment="1">
      <alignment horizontal="right" vertical="center" wrapText="1"/>
    </xf>
    <xf numFmtId="0" fontId="26" fillId="36" borderId="23" xfId="0" applyFont="1" applyFill="1" applyBorder="1" applyAlignment="1">
      <alignment vertical="center" wrapText="1"/>
    </xf>
    <xf numFmtId="3" fontId="18" fillId="0" borderId="24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25" xfId="0" applyNumberFormat="1" applyFont="1" applyFill="1" applyBorder="1" applyAlignment="1">
      <alignment/>
    </xf>
    <xf numFmtId="0" fontId="18" fillId="0" borderId="26" xfId="0" applyFont="1" applyBorder="1" applyAlignment="1">
      <alignment/>
    </xf>
    <xf numFmtId="0" fontId="0" fillId="0" borderId="27" xfId="0" applyBorder="1" applyAlignment="1">
      <alignment/>
    </xf>
    <xf numFmtId="0" fontId="18" fillId="0" borderId="23" xfId="0" applyFont="1" applyFill="1" applyBorder="1" applyAlignment="1">
      <alignment vertical="center" wrapText="1"/>
    </xf>
    <xf numFmtId="3" fontId="18" fillId="0" borderId="24" xfId="0" applyNumberFormat="1" applyFont="1" applyFill="1" applyBorder="1" applyAlignment="1">
      <alignment/>
    </xf>
    <xf numFmtId="0" fontId="18" fillId="0" borderId="26" xfId="0" applyFont="1" applyFill="1" applyBorder="1" applyAlignment="1">
      <alignment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49" fontId="26" fillId="36" borderId="12" xfId="0" applyNumberFormat="1" applyFont="1" applyFill="1" applyBorder="1" applyAlignment="1">
      <alignment vertical="center"/>
    </xf>
    <xf numFmtId="49" fontId="26" fillId="36" borderId="14" xfId="0" applyNumberFormat="1" applyFont="1" applyFill="1" applyBorder="1" applyAlignment="1">
      <alignment vertical="center"/>
    </xf>
    <xf numFmtId="175" fontId="18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8" fillId="0" borderId="16" xfId="0" applyFont="1" applyBorder="1" applyAlignment="1">
      <alignment/>
    </xf>
    <xf numFmtId="0" fontId="19" fillId="35" borderId="14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14" xfId="0" applyNumberFormat="1" applyFont="1" applyFill="1" applyBorder="1" applyAlignment="1">
      <alignment/>
    </xf>
    <xf numFmtId="3" fontId="18" fillId="0" borderId="11" xfId="0" applyNumberFormat="1" applyFont="1" applyBorder="1" applyAlignment="1">
      <alignment horizontal="center" vertical="center" wrapText="1"/>
    </xf>
    <xf numFmtId="3" fontId="19" fillId="35" borderId="11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5" borderId="0" xfId="0" applyFont="1" applyFill="1" applyBorder="1" applyAlignment="1">
      <alignment horizontal="left"/>
    </xf>
    <xf numFmtId="0" fontId="19" fillId="37" borderId="0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18" fillId="36" borderId="0" xfId="0" applyFont="1" applyFill="1" applyBorder="1" applyAlignment="1">
      <alignment vertical="center" wrapText="1"/>
    </xf>
    <xf numFmtId="0" fontId="62" fillId="0" borderId="0" xfId="0" applyFont="1" applyBorder="1" applyAlignment="1">
      <alignment wrapText="1"/>
    </xf>
    <xf numFmtId="0" fontId="18" fillId="0" borderId="0" xfId="0" applyFont="1" applyBorder="1" applyAlignment="1">
      <alignment horizontal="left"/>
    </xf>
    <xf numFmtId="0" fontId="18" fillId="0" borderId="0" xfId="58" applyFont="1" applyBorder="1" applyAlignment="1">
      <alignment wrapText="1"/>
      <protection/>
    </xf>
    <xf numFmtId="0" fontId="18" fillId="0" borderId="0" xfId="0" applyFont="1" applyFill="1" applyAlignment="1">
      <alignment/>
    </xf>
    <xf numFmtId="4" fontId="19" fillId="0" borderId="0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right" wrapText="1"/>
    </xf>
    <xf numFmtId="4" fontId="18" fillId="0" borderId="0" xfId="0" applyNumberFormat="1" applyFont="1" applyBorder="1" applyAlignment="1">
      <alignment horizontal="right" wrapText="1"/>
    </xf>
    <xf numFmtId="4" fontId="19" fillId="0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3" fontId="19" fillId="0" borderId="26" xfId="0" applyNumberFormat="1" applyFont="1" applyBorder="1" applyAlignment="1">
      <alignment horizontal="right" wrapText="1"/>
    </xf>
    <xf numFmtId="4" fontId="19" fillId="0" borderId="26" xfId="0" applyNumberFormat="1" applyFont="1" applyBorder="1" applyAlignment="1">
      <alignment horizontal="right" wrapText="1"/>
    </xf>
    <xf numFmtId="3" fontId="18" fillId="0" borderId="14" xfId="0" applyNumberFormat="1" applyFont="1" applyBorder="1" applyAlignment="1">
      <alignment horizontal="right" wrapText="1"/>
    </xf>
    <xf numFmtId="3" fontId="19" fillId="0" borderId="14" xfId="0" applyNumberFormat="1" applyFont="1" applyBorder="1" applyAlignment="1">
      <alignment horizontal="right" wrapText="1"/>
    </xf>
    <xf numFmtId="3" fontId="19" fillId="0" borderId="16" xfId="0" applyNumberFormat="1" applyFont="1" applyBorder="1" applyAlignment="1">
      <alignment horizontal="right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right" wrapText="1"/>
    </xf>
    <xf numFmtId="4" fontId="18" fillId="0" borderId="23" xfId="0" applyNumberFormat="1" applyFont="1" applyBorder="1" applyAlignment="1">
      <alignment horizontal="right" wrapText="1"/>
    </xf>
    <xf numFmtId="3" fontId="18" fillId="0" borderId="26" xfId="0" applyNumberFormat="1" applyFont="1" applyBorder="1" applyAlignment="1">
      <alignment horizontal="right" wrapText="1"/>
    </xf>
    <xf numFmtId="4" fontId="18" fillId="0" borderId="26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16" xfId="0" applyNumberFormat="1" applyFont="1" applyBorder="1" applyAlignment="1">
      <alignment horizontal="right" wrapText="1"/>
    </xf>
    <xf numFmtId="3" fontId="18" fillId="0" borderId="30" xfId="0" applyNumberFormat="1" applyFont="1" applyBorder="1" applyAlignment="1">
      <alignment horizontal="right" wrapText="1"/>
    </xf>
    <xf numFmtId="4" fontId="18" fillId="0" borderId="30" xfId="0" applyNumberFormat="1" applyFont="1" applyBorder="1" applyAlignment="1">
      <alignment horizontal="right" wrapText="1"/>
    </xf>
    <xf numFmtId="3" fontId="18" fillId="0" borderId="11" xfId="0" applyNumberFormat="1" applyFont="1" applyBorder="1" applyAlignment="1">
      <alignment horizontal="right" wrapText="1"/>
    </xf>
    <xf numFmtId="0" fontId="19" fillId="35" borderId="30" xfId="0" applyFont="1" applyFill="1" applyBorder="1" applyAlignment="1">
      <alignment horizontal="right" wrapText="1"/>
    </xf>
    <xf numFmtId="3" fontId="19" fillId="35" borderId="30" xfId="0" applyNumberFormat="1" applyFont="1" applyFill="1" applyBorder="1" applyAlignment="1">
      <alignment horizontal="right" wrapText="1"/>
    </xf>
    <xf numFmtId="4" fontId="19" fillId="35" borderId="30" xfId="0" applyNumberFormat="1" applyFont="1" applyFill="1" applyBorder="1" applyAlignment="1">
      <alignment horizontal="right" wrapText="1"/>
    </xf>
    <xf numFmtId="3" fontId="19" fillId="35" borderId="22" xfId="0" applyNumberFormat="1" applyFont="1" applyFill="1" applyBorder="1" applyAlignment="1">
      <alignment horizontal="right" wrapText="1"/>
    </xf>
    <xf numFmtId="3" fontId="19" fillId="35" borderId="11" xfId="0" applyNumberFormat="1" applyFont="1" applyFill="1" applyBorder="1" applyAlignment="1">
      <alignment horizontal="right" wrapText="1"/>
    </xf>
    <xf numFmtId="3" fontId="63" fillId="0" borderId="0" xfId="0" applyNumberFormat="1" applyFont="1" applyBorder="1" applyAlignment="1">
      <alignment horizontal="right" wrapText="1"/>
    </xf>
    <xf numFmtId="176" fontId="18" fillId="0" borderId="26" xfId="0" applyNumberFormat="1" applyFont="1" applyBorder="1" applyAlignment="1">
      <alignment horizontal="right" wrapText="1"/>
    </xf>
    <xf numFmtId="176" fontId="18" fillId="0" borderId="23" xfId="0" applyNumberFormat="1" applyFont="1" applyBorder="1" applyAlignment="1">
      <alignment horizontal="right" wrapText="1"/>
    </xf>
    <xf numFmtId="3" fontId="18" fillId="0" borderId="23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35" borderId="11" xfId="0" applyNumberFormat="1" applyFont="1" applyFill="1" applyBorder="1" applyAlignment="1">
      <alignment horizontal="right" wrapText="1"/>
    </xf>
    <xf numFmtId="4" fontId="18" fillId="35" borderId="30" xfId="0" applyNumberFormat="1" applyFont="1" applyFill="1" applyBorder="1" applyAlignment="1">
      <alignment horizontal="right" wrapText="1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wrapText="1"/>
    </xf>
    <xf numFmtId="3" fontId="18" fillId="0" borderId="0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wrapText="1"/>
    </xf>
    <xf numFmtId="3" fontId="19" fillId="0" borderId="0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wrapText="1"/>
    </xf>
    <xf numFmtId="3" fontId="19" fillId="0" borderId="26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49" fontId="19" fillId="35" borderId="11" xfId="0" applyNumberFormat="1" applyFont="1" applyFill="1" applyBorder="1" applyAlignment="1">
      <alignment/>
    </xf>
    <xf numFmtId="0" fontId="19" fillId="35" borderId="30" xfId="0" applyFont="1" applyFill="1" applyBorder="1" applyAlignment="1">
      <alignment wrapText="1"/>
    </xf>
    <xf numFmtId="1" fontId="18" fillId="0" borderId="14" xfId="0" applyNumberFormat="1" applyFont="1" applyBorder="1" applyAlignment="1">
      <alignment/>
    </xf>
    <xf numFmtId="0" fontId="18" fillId="0" borderId="13" xfId="0" applyFont="1" applyBorder="1" applyAlignment="1">
      <alignment wrapText="1"/>
    </xf>
    <xf numFmtId="3" fontId="18" fillId="0" borderId="23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0" fontId="18" fillId="0" borderId="15" xfId="0" applyFont="1" applyBorder="1" applyAlignment="1">
      <alignment wrapText="1"/>
    </xf>
    <xf numFmtId="49" fontId="18" fillId="0" borderId="16" xfId="0" applyNumberFormat="1" applyFont="1" applyBorder="1" applyAlignment="1">
      <alignment/>
    </xf>
    <xf numFmtId="0" fontId="18" fillId="0" borderId="17" xfId="0" applyFont="1" applyBorder="1" applyAlignment="1">
      <alignment wrapText="1"/>
    </xf>
    <xf numFmtId="3" fontId="18" fillId="0" borderId="26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0" fontId="19" fillId="35" borderId="11" xfId="0" applyFont="1" applyFill="1" applyBorder="1" applyAlignment="1">
      <alignment wrapText="1"/>
    </xf>
    <xf numFmtId="49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 wrapText="1"/>
    </xf>
    <xf numFmtId="49" fontId="18" fillId="0" borderId="14" xfId="0" applyNumberFormat="1" applyFont="1" applyBorder="1" applyAlignment="1">
      <alignment/>
    </xf>
    <xf numFmtId="187" fontId="18" fillId="0" borderId="14" xfId="0" applyNumberFormat="1" applyFont="1" applyBorder="1" applyAlignment="1">
      <alignment/>
    </xf>
    <xf numFmtId="187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 wrapText="1"/>
    </xf>
    <xf numFmtId="49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8" fillId="0" borderId="26" xfId="0" applyFont="1" applyBorder="1" applyAlignment="1">
      <alignment wrapText="1"/>
    </xf>
    <xf numFmtId="3" fontId="18" fillId="35" borderId="30" xfId="0" applyNumberFormat="1" applyFont="1" applyFill="1" applyBorder="1" applyAlignment="1">
      <alignment/>
    </xf>
    <xf numFmtId="3" fontId="18" fillId="35" borderId="11" xfId="0" applyNumberFormat="1" applyFont="1" applyFill="1" applyBorder="1" applyAlignment="1">
      <alignment/>
    </xf>
    <xf numFmtId="3" fontId="19" fillId="35" borderId="22" xfId="0" applyNumberFormat="1" applyFont="1" applyFill="1" applyBorder="1" applyAlignment="1">
      <alignment/>
    </xf>
    <xf numFmtId="49" fontId="18" fillId="0" borderId="11" xfId="0" applyNumberFormat="1" applyFont="1" applyBorder="1" applyAlignment="1">
      <alignment/>
    </xf>
    <xf numFmtId="0" fontId="18" fillId="0" borderId="30" xfId="0" applyFont="1" applyBorder="1" applyAlignment="1">
      <alignment wrapText="1"/>
    </xf>
    <xf numFmtId="3" fontId="18" fillId="0" borderId="30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0" fontId="19" fillId="35" borderId="31" xfId="0" applyFont="1" applyFill="1" applyBorder="1" applyAlignment="1">
      <alignment/>
    </xf>
    <xf numFmtId="3" fontId="19" fillId="35" borderId="30" xfId="0" applyNumberFormat="1" applyFont="1" applyFill="1" applyBorder="1" applyAlignment="1">
      <alignment wrapText="1"/>
    </xf>
    <xf numFmtId="3" fontId="19" fillId="35" borderId="11" xfId="0" applyNumberFormat="1" applyFont="1" applyFill="1" applyBorder="1" applyAlignment="1">
      <alignment wrapText="1"/>
    </xf>
    <xf numFmtId="3" fontId="19" fillId="35" borderId="22" xfId="0" applyNumberFormat="1" applyFont="1" applyFill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5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textRotation="90"/>
    </xf>
    <xf numFmtId="0" fontId="19" fillId="0" borderId="3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left"/>
    </xf>
    <xf numFmtId="0" fontId="16" fillId="32" borderId="18" xfId="0" applyFont="1" applyFill="1" applyBorder="1" applyAlignment="1">
      <alignment horizontal="center" wrapText="1"/>
    </xf>
    <xf numFmtId="0" fontId="16" fillId="32" borderId="19" xfId="0" applyFont="1" applyFill="1" applyBorder="1" applyAlignment="1">
      <alignment horizontal="center" wrapText="1"/>
    </xf>
    <xf numFmtId="0" fontId="16" fillId="32" borderId="2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14" fontId="18" fillId="0" borderId="18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32" borderId="36" xfId="0" applyFont="1" applyFill="1" applyBorder="1" applyAlignment="1">
      <alignment horizontal="center"/>
    </xf>
    <xf numFmtId="0" fontId="19" fillId="32" borderId="37" xfId="0" applyFont="1" applyFill="1" applyBorder="1" applyAlignment="1">
      <alignment horizontal="center"/>
    </xf>
    <xf numFmtId="0" fontId="19" fillId="32" borderId="38" xfId="0" applyFont="1" applyFill="1" applyBorder="1" applyAlignment="1">
      <alignment horizontal="center"/>
    </xf>
    <xf numFmtId="0" fontId="19" fillId="32" borderId="21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39" xfId="0" applyFont="1" applyFill="1" applyBorder="1" applyAlignment="1">
      <alignment horizontal="center"/>
    </xf>
    <xf numFmtId="0" fontId="19" fillId="32" borderId="40" xfId="0" applyFont="1" applyFill="1" applyBorder="1" applyAlignment="1">
      <alignment horizontal="center"/>
    </xf>
    <xf numFmtId="0" fontId="19" fillId="32" borderId="35" xfId="0" applyFont="1" applyFill="1" applyBorder="1" applyAlignment="1">
      <alignment horizontal="center"/>
    </xf>
    <xf numFmtId="0" fontId="19" fillId="32" borderId="41" xfId="0" applyFont="1" applyFill="1" applyBorder="1" applyAlignment="1">
      <alignment horizontal="center"/>
    </xf>
    <xf numFmtId="3" fontId="22" fillId="0" borderId="18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3" fontId="22" fillId="0" borderId="18" xfId="0" applyNumberFormat="1" applyFont="1" applyBorder="1" applyAlignment="1">
      <alignment horizontal="center" wrapText="1"/>
    </xf>
    <xf numFmtId="3" fontId="22" fillId="0" borderId="19" xfId="0" applyNumberFormat="1" applyFont="1" applyBorder="1" applyAlignment="1">
      <alignment horizontal="center" wrapText="1"/>
    </xf>
    <xf numFmtId="3" fontId="22" fillId="0" borderId="20" xfId="0" applyNumberFormat="1" applyFont="1" applyBorder="1" applyAlignment="1">
      <alignment horizontal="center" wrapText="1"/>
    </xf>
    <xf numFmtId="0" fontId="19" fillId="0" borderId="37" xfId="0" applyFont="1" applyBorder="1" applyAlignment="1">
      <alignment wrapText="1"/>
    </xf>
    <xf numFmtId="6" fontId="19" fillId="0" borderId="18" xfId="0" applyNumberFormat="1" applyFont="1" applyBorder="1" applyAlignment="1">
      <alignment horizontal="center"/>
    </xf>
    <xf numFmtId="0" fontId="19" fillId="32" borderId="18" xfId="0" applyFont="1" applyFill="1" applyBorder="1" applyAlignment="1">
      <alignment horizontal="center" wrapText="1"/>
    </xf>
    <xf numFmtId="0" fontId="19" fillId="32" borderId="19" xfId="0" applyFont="1" applyFill="1" applyBorder="1" applyAlignment="1">
      <alignment horizontal="center" wrapText="1"/>
    </xf>
    <xf numFmtId="0" fontId="19" fillId="32" borderId="20" xfId="0" applyFont="1" applyFill="1" applyBorder="1" applyAlignment="1">
      <alignment horizontal="center" wrapText="1"/>
    </xf>
    <xf numFmtId="14" fontId="19" fillId="0" borderId="18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22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center"/>
    </xf>
    <xf numFmtId="0" fontId="19" fillId="0" borderId="21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center" wrapText="1"/>
    </xf>
    <xf numFmtId="6" fontId="19" fillId="0" borderId="10" xfId="0" applyNumberFormat="1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left" vertical="center" wrapText="1"/>
    </xf>
    <xf numFmtId="0" fontId="22" fillId="35" borderId="20" xfId="0" applyFont="1" applyFill="1" applyBorder="1" applyAlignment="1">
      <alignment horizontal="left" vertical="center" wrapText="1"/>
    </xf>
    <xf numFmtId="0" fontId="19" fillId="35" borderId="18" xfId="0" applyFont="1" applyFill="1" applyBorder="1" applyAlignment="1">
      <alignment horizontal="left" vertical="center" wrapText="1"/>
    </xf>
    <xf numFmtId="0" fontId="19" fillId="35" borderId="2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 shrinkToFit="1"/>
    </xf>
    <xf numFmtId="0" fontId="18" fillId="0" borderId="18" xfId="0" applyFont="1" applyBorder="1" applyAlignment="1">
      <alignment horizontal="left" vertical="center" wrapText="1" shrinkToFit="1"/>
    </xf>
    <xf numFmtId="0" fontId="18" fillId="0" borderId="20" xfId="0" applyFont="1" applyBorder="1" applyAlignment="1">
      <alignment horizontal="left" vertical="center" wrapText="1" shrinkToFit="1"/>
    </xf>
    <xf numFmtId="0" fontId="24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/>
    </xf>
    <xf numFmtId="0" fontId="19" fillId="3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19" fillId="35" borderId="32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87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wrapText="1"/>
    </xf>
    <xf numFmtId="0" fontId="19" fillId="0" borderId="44" xfId="0" applyFont="1" applyFill="1" applyBorder="1" applyAlignment="1">
      <alignment horizontal="center" wrapText="1"/>
    </xf>
    <xf numFmtId="0" fontId="19" fillId="0" borderId="45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3706780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workbookViewId="0" topLeftCell="A1">
      <selection activeCell="D11" sqref="D11:G11"/>
    </sheetView>
  </sheetViews>
  <sheetFormatPr defaultColWidth="9.140625" defaultRowHeight="12.75"/>
  <cols>
    <col min="2" max="2" width="47.28125" style="0" bestFit="1" customWidth="1"/>
    <col min="3" max="6" width="16.7109375" style="0" customWidth="1"/>
  </cols>
  <sheetData>
    <row r="1" spans="1:6" ht="27" customHeight="1">
      <c r="A1" s="296" t="s">
        <v>547</v>
      </c>
      <c r="B1" s="296"/>
      <c r="C1" s="296"/>
      <c r="D1" s="296"/>
      <c r="E1" s="296"/>
      <c r="F1" s="296"/>
    </row>
    <row r="2" spans="1:6" ht="25.5">
      <c r="A2" s="51" t="s">
        <v>388</v>
      </c>
      <c r="B2" s="51" t="s">
        <v>386</v>
      </c>
      <c r="C2" s="97" t="s">
        <v>535</v>
      </c>
      <c r="D2" s="97" t="s">
        <v>536</v>
      </c>
      <c r="E2" s="97" t="s">
        <v>537</v>
      </c>
      <c r="F2" s="97" t="s">
        <v>2</v>
      </c>
    </row>
    <row r="3" spans="1:6" ht="12.75">
      <c r="A3" s="51" t="s">
        <v>13</v>
      </c>
      <c r="B3" s="51" t="s">
        <v>525</v>
      </c>
      <c r="C3" s="2">
        <v>0</v>
      </c>
      <c r="D3" s="2">
        <v>0</v>
      </c>
      <c r="E3" s="2"/>
      <c r="F3" s="2">
        <f>SUM(C3:E3)</f>
        <v>0</v>
      </c>
    </row>
    <row r="4" spans="1:6" ht="12.75">
      <c r="A4" s="51" t="s">
        <v>16</v>
      </c>
      <c r="B4" s="51" t="s">
        <v>15</v>
      </c>
      <c r="C4" s="2">
        <v>0</v>
      </c>
      <c r="D4" s="2">
        <v>0</v>
      </c>
      <c r="E4" s="2"/>
      <c r="F4" s="2">
        <f aca="true" t="shared" si="0" ref="F4:F19">SUM(C4:E4)</f>
        <v>0</v>
      </c>
    </row>
    <row r="5" spans="1:6" ht="12.75">
      <c r="A5" s="51" t="s">
        <v>17</v>
      </c>
      <c r="B5" s="51" t="s">
        <v>18</v>
      </c>
      <c r="C5" s="2">
        <v>0</v>
      </c>
      <c r="D5" s="2">
        <v>0</v>
      </c>
      <c r="E5" s="2"/>
      <c r="F5" s="2">
        <f t="shared" si="0"/>
        <v>0</v>
      </c>
    </row>
    <row r="6" spans="1:6" ht="12.75">
      <c r="A6" s="51" t="s">
        <v>19</v>
      </c>
      <c r="B6" s="51" t="s">
        <v>20</v>
      </c>
      <c r="C6" s="2">
        <v>493</v>
      </c>
      <c r="D6" s="2">
        <v>500</v>
      </c>
      <c r="E6" s="2"/>
      <c r="F6" s="2">
        <f t="shared" si="0"/>
        <v>993</v>
      </c>
    </row>
    <row r="7" spans="1:6" ht="12.75">
      <c r="A7" s="51" t="s">
        <v>21</v>
      </c>
      <c r="B7" s="51" t="s">
        <v>22</v>
      </c>
      <c r="C7" s="2">
        <v>0</v>
      </c>
      <c r="D7" s="2">
        <v>0</v>
      </c>
      <c r="E7" s="2"/>
      <c r="F7" s="2">
        <f t="shared" si="0"/>
        <v>0</v>
      </c>
    </row>
    <row r="8" spans="1:6" ht="12.75">
      <c r="A8" s="51" t="s">
        <v>23</v>
      </c>
      <c r="B8" s="51" t="s">
        <v>24</v>
      </c>
      <c r="C8" s="2">
        <v>0</v>
      </c>
      <c r="D8" s="2">
        <v>0</v>
      </c>
      <c r="E8" s="2"/>
      <c r="F8" s="2">
        <f t="shared" si="0"/>
        <v>0</v>
      </c>
    </row>
    <row r="9" spans="1:6" ht="12.75">
      <c r="A9" s="51" t="s">
        <v>25</v>
      </c>
      <c r="B9" s="51" t="s">
        <v>528</v>
      </c>
      <c r="C9" s="2">
        <v>0</v>
      </c>
      <c r="D9" s="2">
        <v>0</v>
      </c>
      <c r="E9" s="2"/>
      <c r="F9" s="2">
        <f t="shared" si="0"/>
        <v>0</v>
      </c>
    </row>
    <row r="10" spans="1:6" ht="12.75">
      <c r="A10" s="93" t="s">
        <v>538</v>
      </c>
      <c r="B10" s="93"/>
      <c r="C10" s="92">
        <f>SUM(C3:C9)</f>
        <v>493</v>
      </c>
      <c r="D10" s="92">
        <f>SUM(D3:D9)</f>
        <v>500</v>
      </c>
      <c r="E10" s="92"/>
      <c r="F10" s="92">
        <f t="shared" si="0"/>
        <v>993</v>
      </c>
    </row>
    <row r="11" spans="1:6" ht="12.75">
      <c r="A11" s="51" t="s">
        <v>33</v>
      </c>
      <c r="B11" s="1" t="s">
        <v>55</v>
      </c>
      <c r="C11" s="2">
        <v>12699</v>
      </c>
      <c r="D11" s="2">
        <v>0</v>
      </c>
      <c r="E11" s="2"/>
      <c r="F11" s="2">
        <f t="shared" si="0"/>
        <v>12699</v>
      </c>
    </row>
    <row r="12" spans="1:6" ht="33" customHeight="1">
      <c r="A12" s="51" t="s">
        <v>35</v>
      </c>
      <c r="B12" s="53" t="s">
        <v>34</v>
      </c>
      <c r="C12" s="2">
        <v>1641</v>
      </c>
      <c r="D12" s="2">
        <v>0</v>
      </c>
      <c r="E12" s="2"/>
      <c r="F12" s="2">
        <f t="shared" si="0"/>
        <v>1641</v>
      </c>
    </row>
    <row r="13" spans="1:6" ht="12.75">
      <c r="A13" s="51" t="s">
        <v>36</v>
      </c>
      <c r="B13" s="1" t="s">
        <v>0</v>
      </c>
      <c r="C13" s="2">
        <v>5355</v>
      </c>
      <c r="D13" s="2">
        <v>8000</v>
      </c>
      <c r="E13" s="2"/>
      <c r="F13" s="2">
        <f t="shared" si="0"/>
        <v>13355</v>
      </c>
    </row>
    <row r="14" spans="1:6" ht="12.75">
      <c r="A14" s="51" t="s">
        <v>37</v>
      </c>
      <c r="B14" s="1" t="s">
        <v>42</v>
      </c>
      <c r="C14" s="2">
        <v>0</v>
      </c>
      <c r="D14" s="2">
        <v>0</v>
      </c>
      <c r="E14" s="2"/>
      <c r="F14" s="2">
        <f t="shared" si="0"/>
        <v>0</v>
      </c>
    </row>
    <row r="15" spans="1:6" ht="12.75">
      <c r="A15" s="51" t="s">
        <v>38</v>
      </c>
      <c r="B15" s="1" t="s">
        <v>526</v>
      </c>
      <c r="C15" s="2">
        <v>0</v>
      </c>
      <c r="D15" s="2">
        <v>0</v>
      </c>
      <c r="E15" s="2"/>
      <c r="F15" s="2">
        <f t="shared" si="0"/>
        <v>0</v>
      </c>
    </row>
    <row r="16" spans="1:6" ht="12.75">
      <c r="A16" s="51" t="s">
        <v>39</v>
      </c>
      <c r="B16" s="1" t="s">
        <v>180</v>
      </c>
      <c r="C16" s="2">
        <v>2190</v>
      </c>
      <c r="D16" s="2">
        <v>0</v>
      </c>
      <c r="E16" s="2"/>
      <c r="F16" s="2">
        <f t="shared" si="0"/>
        <v>2190</v>
      </c>
    </row>
    <row r="17" spans="1:6" ht="12.75">
      <c r="A17" s="51" t="s">
        <v>40</v>
      </c>
      <c r="B17" s="1" t="s">
        <v>10</v>
      </c>
      <c r="C17" s="2">
        <v>0</v>
      </c>
      <c r="D17" s="2">
        <v>0</v>
      </c>
      <c r="E17" s="2"/>
      <c r="F17" s="2">
        <f t="shared" si="0"/>
        <v>0</v>
      </c>
    </row>
    <row r="18" spans="1:6" ht="12.75">
      <c r="A18" s="51" t="s">
        <v>41</v>
      </c>
      <c r="B18" s="1" t="s">
        <v>50</v>
      </c>
      <c r="C18" s="2">
        <v>0</v>
      </c>
      <c r="D18" s="2">
        <v>0</v>
      </c>
      <c r="E18" s="2"/>
      <c r="F18" s="2">
        <f t="shared" si="0"/>
        <v>0</v>
      </c>
    </row>
    <row r="19" spans="1:6" ht="12.75">
      <c r="A19" s="93" t="s">
        <v>539</v>
      </c>
      <c r="B19" s="93"/>
      <c r="C19" s="92">
        <f>SUM(C11:C18)</f>
        <v>21885</v>
      </c>
      <c r="D19" s="92">
        <f>SUM(D11:D18)</f>
        <v>8000</v>
      </c>
      <c r="E19" s="92"/>
      <c r="F19" s="92">
        <f t="shared" si="0"/>
        <v>29885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  <headerFooter>
    <oddHeader>&amp;L8. melléklet az 1/2022. (II.18.) önk. rendelethez ezer Ft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"/>
  <sheetViews>
    <sheetView zoomScale="122" zoomScaleNormal="122" workbookViewId="0" topLeftCell="A1">
      <selection activeCell="B8" sqref="B8"/>
    </sheetView>
  </sheetViews>
  <sheetFormatPr defaultColWidth="9.140625" defaultRowHeight="12.75"/>
  <cols>
    <col min="1" max="1" width="44.28125" style="0" customWidth="1"/>
    <col min="2" max="2" width="17.57421875" style="0" customWidth="1"/>
    <col min="3" max="3" width="21.28125" style="0" customWidth="1"/>
    <col min="4" max="4" width="24.28125" style="0" customWidth="1"/>
    <col min="5" max="5" width="25.421875" style="0" customWidth="1"/>
  </cols>
  <sheetData>
    <row r="1" spans="1:5" ht="12.75">
      <c r="A1" s="301" t="s">
        <v>548</v>
      </c>
      <c r="B1" s="301"/>
      <c r="C1" s="301"/>
      <c r="D1" s="301"/>
      <c r="E1" s="301"/>
    </row>
    <row r="2" spans="1:5" ht="57" customHeight="1">
      <c r="A2" s="52" t="s">
        <v>540</v>
      </c>
      <c r="B2" s="94" t="s">
        <v>549</v>
      </c>
      <c r="C2" s="94" t="s">
        <v>59</v>
      </c>
      <c r="D2" s="94" t="s">
        <v>255</v>
      </c>
      <c r="E2" s="94" t="s">
        <v>2</v>
      </c>
    </row>
    <row r="3" spans="1:5" ht="12.75">
      <c r="A3" s="1" t="s">
        <v>20</v>
      </c>
      <c r="B3" s="2">
        <v>696529</v>
      </c>
      <c r="C3" s="2">
        <v>8254</v>
      </c>
      <c r="D3" s="2">
        <v>993</v>
      </c>
      <c r="E3" s="2">
        <f>SUM(B3:D3)</f>
        <v>705776</v>
      </c>
    </row>
    <row r="4" spans="1:5" ht="12.75">
      <c r="A4" s="1" t="s">
        <v>5</v>
      </c>
      <c r="B4" s="2">
        <v>709652</v>
      </c>
      <c r="C4" s="2">
        <v>165860</v>
      </c>
      <c r="D4" s="2">
        <v>27695</v>
      </c>
      <c r="E4" s="2">
        <f>SUM(B4:D4)</f>
        <v>903207</v>
      </c>
    </row>
    <row r="5" spans="1:5" ht="12.75">
      <c r="A5" s="95" t="s">
        <v>541</v>
      </c>
      <c r="B5" s="96">
        <f>B3-B4</f>
        <v>-13123</v>
      </c>
      <c r="C5" s="96">
        <f>C3-C4</f>
        <v>-157606</v>
      </c>
      <c r="D5" s="96">
        <f>D3-D4</f>
        <v>-26702</v>
      </c>
      <c r="E5" s="96">
        <f>E3-E4</f>
        <v>-197431</v>
      </c>
    </row>
    <row r="6" spans="1:5" ht="12.75">
      <c r="A6" s="51" t="s">
        <v>22</v>
      </c>
      <c r="B6" s="50">
        <v>25812</v>
      </c>
      <c r="C6" s="50">
        <v>0</v>
      </c>
      <c r="D6" s="50">
        <v>0</v>
      </c>
      <c r="E6" s="50">
        <f>SUM(B6:D6)</f>
        <v>25812</v>
      </c>
    </row>
    <row r="7" spans="1:5" ht="12.75">
      <c r="A7" s="51" t="s">
        <v>1</v>
      </c>
      <c r="B7" s="50">
        <v>322627</v>
      </c>
      <c r="C7" s="50">
        <v>1000</v>
      </c>
      <c r="D7" s="50">
        <v>2190</v>
      </c>
      <c r="E7" s="50">
        <f>SUM(B7:D7)</f>
        <v>325817</v>
      </c>
    </row>
    <row r="8" spans="1:5" ht="12.75">
      <c r="A8" s="95" t="s">
        <v>542</v>
      </c>
      <c r="B8" s="96">
        <f>B6-B7</f>
        <v>-296815</v>
      </c>
      <c r="C8" s="96">
        <f>C6-C7</f>
        <v>-1000</v>
      </c>
      <c r="D8" s="96">
        <f>D6-D7</f>
        <v>-2190</v>
      </c>
      <c r="E8" s="96">
        <f>E6-E7</f>
        <v>-300005</v>
      </c>
    </row>
    <row r="9" spans="1:5" ht="12.75">
      <c r="A9" s="93" t="s">
        <v>543</v>
      </c>
      <c r="B9" s="92">
        <f>B5+B8</f>
        <v>-309938</v>
      </c>
      <c r="C9" s="92">
        <f>C5+C8</f>
        <v>-158606</v>
      </c>
      <c r="D9" s="92">
        <f>D5+D8</f>
        <v>-28892</v>
      </c>
      <c r="E9" s="92">
        <f>E5+E8</f>
        <v>-497436</v>
      </c>
    </row>
    <row r="10" spans="1:5" ht="12.75">
      <c r="A10" s="1" t="s">
        <v>28</v>
      </c>
      <c r="B10" s="2">
        <v>524790</v>
      </c>
      <c r="C10" s="2">
        <v>158606</v>
      </c>
      <c r="D10" s="2">
        <v>28892</v>
      </c>
      <c r="E10" s="2">
        <f>SUM(B10:D10)</f>
        <v>712288</v>
      </c>
    </row>
    <row r="11" spans="1:5" ht="12.75">
      <c r="A11" s="1" t="s">
        <v>62</v>
      </c>
      <c r="B11" s="2">
        <v>214852</v>
      </c>
      <c r="C11" s="2">
        <v>0</v>
      </c>
      <c r="D11" s="2">
        <v>0</v>
      </c>
      <c r="E11" s="2">
        <f>SUM(B11:D11)</f>
        <v>214852</v>
      </c>
    </row>
    <row r="12" spans="1:5" ht="12.75">
      <c r="A12" s="95" t="s">
        <v>544</v>
      </c>
      <c r="B12" s="96">
        <f>B10-B11</f>
        <v>309938</v>
      </c>
      <c r="C12" s="96">
        <f>C10-C11</f>
        <v>158606</v>
      </c>
      <c r="D12" s="96">
        <f>D10-D11</f>
        <v>28892</v>
      </c>
      <c r="E12" s="96">
        <f>E10-E11</f>
        <v>497436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&amp;L9. melléklet az 1/2022. (II.18.) önk. rendelethez ezer Ft
</oddHeader>
  </headerFooter>
  <colBreaks count="1" manualBreakCount="1">
    <brk id="5" max="7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workbookViewId="0" topLeftCell="A10">
      <selection activeCell="D28" sqref="D28"/>
    </sheetView>
  </sheetViews>
  <sheetFormatPr defaultColWidth="9.140625" defaultRowHeight="12.75"/>
  <cols>
    <col min="1" max="1" width="7.28125" style="0" customWidth="1"/>
    <col min="2" max="2" width="47.421875" style="0" customWidth="1"/>
  </cols>
  <sheetData>
    <row r="1" spans="1:4" ht="15.75">
      <c r="A1" s="302" t="s">
        <v>321</v>
      </c>
      <c r="B1" s="302"/>
      <c r="C1" s="302"/>
      <c r="D1" s="302"/>
    </row>
    <row r="2" spans="1:4" ht="16.5" thickBot="1">
      <c r="A2" s="303" t="s">
        <v>618</v>
      </c>
      <c r="B2" s="303"/>
      <c r="C2" s="303"/>
      <c r="D2" s="303"/>
    </row>
    <row r="3" spans="1:4" ht="26.25" thickBot="1">
      <c r="A3" s="178" t="s">
        <v>388</v>
      </c>
      <c r="B3" s="178" t="s">
        <v>52</v>
      </c>
      <c r="C3" s="191" t="s">
        <v>242</v>
      </c>
      <c r="D3" s="177" t="s">
        <v>322</v>
      </c>
    </row>
    <row r="4" spans="1:4" ht="13.5" thickBot="1">
      <c r="A4" s="179" t="s">
        <v>623</v>
      </c>
      <c r="B4" s="179" t="s">
        <v>43</v>
      </c>
      <c r="C4" s="192">
        <f>C5+C7+C13+C23</f>
        <v>390898</v>
      </c>
      <c r="D4" s="167">
        <f>D5+D7+D13+D23</f>
        <v>453051</v>
      </c>
    </row>
    <row r="5" spans="1:4" ht="12.75">
      <c r="A5" s="180" t="s">
        <v>112</v>
      </c>
      <c r="B5" s="168" t="s">
        <v>551</v>
      </c>
      <c r="C5" s="188">
        <v>0</v>
      </c>
      <c r="D5" s="169">
        <v>0</v>
      </c>
    </row>
    <row r="6" spans="1:4" ht="12.75">
      <c r="A6" s="181"/>
      <c r="B6" s="163"/>
      <c r="C6" s="189"/>
      <c r="D6" s="170"/>
    </row>
    <row r="7" spans="1:4" ht="12.75">
      <c r="A7" s="182" t="s">
        <v>45</v>
      </c>
      <c r="B7" s="158" t="s">
        <v>133</v>
      </c>
      <c r="C7" s="189">
        <f>SUM(C8:C11)</f>
        <v>176694</v>
      </c>
      <c r="D7" s="170">
        <f>SUM(D8:D11)</f>
        <v>201944</v>
      </c>
    </row>
    <row r="8" spans="1:4" ht="12.75">
      <c r="A8" s="182"/>
      <c r="B8" s="158" t="s">
        <v>126</v>
      </c>
      <c r="C8" s="189">
        <v>300</v>
      </c>
      <c r="D8" s="170">
        <v>300</v>
      </c>
    </row>
    <row r="9" spans="1:4" ht="12.75">
      <c r="A9" s="182"/>
      <c r="B9" s="158" t="s">
        <v>134</v>
      </c>
      <c r="C9" s="189">
        <v>22000</v>
      </c>
      <c r="D9" s="170">
        <v>20000</v>
      </c>
    </row>
    <row r="10" spans="1:4" ht="12.75">
      <c r="A10" s="182"/>
      <c r="B10" s="158" t="s">
        <v>129</v>
      </c>
      <c r="C10" s="189">
        <v>153694</v>
      </c>
      <c r="D10" s="170">
        <v>180444</v>
      </c>
    </row>
    <row r="11" spans="1:4" ht="12.75">
      <c r="A11" s="182"/>
      <c r="B11" s="159" t="s">
        <v>131</v>
      </c>
      <c r="C11" s="189">
        <v>700</v>
      </c>
      <c r="D11" s="170">
        <v>1200</v>
      </c>
    </row>
    <row r="12" spans="1:4" ht="12.75">
      <c r="A12" s="182"/>
      <c r="B12" s="158"/>
      <c r="C12" s="189"/>
      <c r="D12" s="170"/>
    </row>
    <row r="13" spans="1:4" ht="12.75">
      <c r="A13" s="182" t="s">
        <v>47</v>
      </c>
      <c r="B13" s="159" t="s">
        <v>135</v>
      </c>
      <c r="C13" s="189">
        <f>SUM(C14:C21)</f>
        <v>130214</v>
      </c>
      <c r="D13" s="170">
        <f>SUM(D14:D21)</f>
        <v>178666</v>
      </c>
    </row>
    <row r="14" spans="1:6" ht="12.75">
      <c r="A14" s="182"/>
      <c r="B14" s="159" t="s">
        <v>136</v>
      </c>
      <c r="C14" s="189">
        <v>3000</v>
      </c>
      <c r="D14" s="170">
        <v>31520</v>
      </c>
      <c r="F14" s="3"/>
    </row>
    <row r="15" spans="1:4" ht="12.75">
      <c r="A15" s="182"/>
      <c r="B15" s="156" t="s">
        <v>137</v>
      </c>
      <c r="C15" s="189">
        <v>120000</v>
      </c>
      <c r="D15" s="170">
        <v>139932</v>
      </c>
    </row>
    <row r="16" spans="1:4" ht="25.5">
      <c r="A16" s="182"/>
      <c r="B16" s="159" t="s">
        <v>138</v>
      </c>
      <c r="C16" s="189">
        <v>274</v>
      </c>
      <c r="D16" s="170">
        <v>274</v>
      </c>
    </row>
    <row r="17" spans="1:4" ht="12.75">
      <c r="A17" s="182"/>
      <c r="B17" s="159" t="s">
        <v>127</v>
      </c>
      <c r="C17" s="189">
        <v>1300</v>
      </c>
      <c r="D17" s="170">
        <v>1300</v>
      </c>
    </row>
    <row r="18" spans="1:4" ht="12.75">
      <c r="A18" s="182"/>
      <c r="B18" s="159" t="s">
        <v>139</v>
      </c>
      <c r="C18" s="189">
        <v>2000</v>
      </c>
      <c r="D18" s="170">
        <v>2000</v>
      </c>
    </row>
    <row r="19" spans="1:4" ht="12.75">
      <c r="A19" s="182"/>
      <c r="B19" s="159" t="s">
        <v>140</v>
      </c>
      <c r="C19" s="189">
        <v>3000</v>
      </c>
      <c r="D19" s="170">
        <v>3000</v>
      </c>
    </row>
    <row r="20" spans="1:4" ht="12.75">
      <c r="A20" s="182"/>
      <c r="B20" s="159" t="s">
        <v>141</v>
      </c>
      <c r="C20" s="189">
        <v>500</v>
      </c>
      <c r="D20" s="170">
        <v>500</v>
      </c>
    </row>
    <row r="21" spans="1:4" ht="12.75">
      <c r="A21" s="182"/>
      <c r="B21" s="159" t="s">
        <v>130</v>
      </c>
      <c r="C21" s="189">
        <v>140</v>
      </c>
      <c r="D21" s="170">
        <v>140</v>
      </c>
    </row>
    <row r="22" spans="1:4" ht="12.75">
      <c r="A22" s="182"/>
      <c r="B22" s="159"/>
      <c r="C22" s="189"/>
      <c r="D22" s="170"/>
    </row>
    <row r="23" spans="1:4" ht="12.75">
      <c r="A23" s="182" t="s">
        <v>550</v>
      </c>
      <c r="B23" s="161" t="s">
        <v>98</v>
      </c>
      <c r="C23" s="190">
        <f>SUM(C24:C29)</f>
        <v>83990</v>
      </c>
      <c r="D23" s="171">
        <f>SUM(D24:D29)</f>
        <v>72441</v>
      </c>
    </row>
    <row r="24" spans="1:4" ht="12.75">
      <c r="A24" s="183"/>
      <c r="B24" s="161" t="s">
        <v>619</v>
      </c>
      <c r="C24" s="190">
        <v>15000</v>
      </c>
      <c r="D24" s="171">
        <v>6200</v>
      </c>
    </row>
    <row r="25" spans="1:4" ht="12.75">
      <c r="A25" s="183"/>
      <c r="B25" s="150" t="s">
        <v>148</v>
      </c>
      <c r="C25" s="189">
        <v>28875</v>
      </c>
      <c r="D25" s="170">
        <v>30281</v>
      </c>
    </row>
    <row r="26" spans="1:4" ht="12.75">
      <c r="A26" s="183"/>
      <c r="B26" s="150" t="s">
        <v>150</v>
      </c>
      <c r="C26" s="189">
        <v>6175</v>
      </c>
      <c r="D26" s="170">
        <v>6175</v>
      </c>
    </row>
    <row r="27" spans="1:4" ht="12.75">
      <c r="A27" s="183"/>
      <c r="B27" s="162" t="s">
        <v>224</v>
      </c>
      <c r="C27" s="189">
        <v>15000</v>
      </c>
      <c r="D27" s="170">
        <v>10362</v>
      </c>
    </row>
    <row r="28" spans="1:4" ht="12.75">
      <c r="A28" s="183"/>
      <c r="B28" s="162" t="s">
        <v>128</v>
      </c>
      <c r="C28" s="189">
        <v>3594</v>
      </c>
      <c r="D28" s="170">
        <v>4077</v>
      </c>
    </row>
    <row r="29" spans="1:4" ht="12.75">
      <c r="A29" s="183"/>
      <c r="B29" s="162" t="s">
        <v>320</v>
      </c>
      <c r="C29" s="189">
        <v>15346</v>
      </c>
      <c r="D29" s="170">
        <v>15346</v>
      </c>
    </row>
    <row r="30" spans="1:4" ht="13.5" thickBot="1">
      <c r="A30" s="184"/>
      <c r="B30" s="172"/>
      <c r="C30" s="184"/>
      <c r="D30" s="173"/>
    </row>
    <row r="31" spans="1:4" ht="13.5" thickBot="1">
      <c r="A31" s="185" t="s">
        <v>41</v>
      </c>
      <c r="B31" s="166" t="s">
        <v>57</v>
      </c>
      <c r="C31" s="185">
        <f>C32+C34</f>
        <v>0</v>
      </c>
      <c r="D31" s="165">
        <f>D32+D34</f>
        <v>0</v>
      </c>
    </row>
    <row r="32" spans="1:4" ht="12.75">
      <c r="A32" s="186" t="s">
        <v>58</v>
      </c>
      <c r="B32" s="174" t="s">
        <v>621</v>
      </c>
      <c r="C32" s="186">
        <v>0</v>
      </c>
      <c r="D32" s="175">
        <v>0</v>
      </c>
    </row>
    <row r="33" spans="1:4" ht="12.75">
      <c r="A33" s="187"/>
      <c r="B33" s="164"/>
      <c r="C33" s="187"/>
      <c r="D33" s="171"/>
    </row>
    <row r="34" spans="1:4" ht="13.5" thickBot="1">
      <c r="A34" s="184" t="s">
        <v>620</v>
      </c>
      <c r="B34" s="176" t="s">
        <v>622</v>
      </c>
      <c r="C34" s="184">
        <v>0</v>
      </c>
      <c r="D34" s="173">
        <v>0</v>
      </c>
    </row>
    <row r="35" spans="1:3" ht="12.75">
      <c r="A35" s="112"/>
      <c r="B35" s="112"/>
      <c r="C35" s="112"/>
    </row>
  </sheetData>
  <sheetProtection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2" r:id="rId1"/>
  <headerFooter>
    <oddHeader>&amp;L10. melléklet az 1/2022. (II.18.) önk. rendelethez ezer Ft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43"/>
  <sheetViews>
    <sheetView workbookViewId="0" topLeftCell="A16">
      <selection activeCell="B27" sqref="B27"/>
    </sheetView>
  </sheetViews>
  <sheetFormatPr defaultColWidth="9.140625" defaultRowHeight="12.75"/>
  <cols>
    <col min="1" max="1" width="8.8515625" style="7" customWidth="1"/>
    <col min="2" max="2" width="70.140625" style="7" customWidth="1"/>
    <col min="3" max="4" width="8.8515625" style="7" customWidth="1"/>
  </cols>
  <sheetData>
    <row r="1" spans="1:4" ht="12.75" customHeight="1">
      <c r="A1" s="302" t="s">
        <v>321</v>
      </c>
      <c r="B1" s="302"/>
      <c r="C1" s="302"/>
      <c r="D1" s="302"/>
    </row>
    <row r="2" spans="1:4" ht="15.75">
      <c r="A2" s="303" t="s">
        <v>142</v>
      </c>
      <c r="B2" s="303"/>
      <c r="C2" s="303"/>
      <c r="D2" s="303"/>
    </row>
    <row r="3" spans="1:4" ht="25.5">
      <c r="A3" s="162"/>
      <c r="B3" s="193" t="s">
        <v>52</v>
      </c>
      <c r="C3" s="194" t="s">
        <v>242</v>
      </c>
      <c r="D3" s="194" t="s">
        <v>322</v>
      </c>
    </row>
    <row r="4" spans="1:4" ht="12.75">
      <c r="A4" s="304" t="s">
        <v>10</v>
      </c>
      <c r="B4" s="304"/>
      <c r="C4" s="157"/>
      <c r="D4" s="157"/>
    </row>
    <row r="5" spans="1:4" ht="12.75">
      <c r="A5" s="304" t="s">
        <v>54</v>
      </c>
      <c r="B5" s="304"/>
      <c r="C5" s="157"/>
      <c r="D5" s="157"/>
    </row>
    <row r="6" spans="1:4" ht="12.75" customHeight="1">
      <c r="A6" s="196"/>
      <c r="B6" s="202" t="s">
        <v>124</v>
      </c>
      <c r="C6" s="157">
        <v>50422</v>
      </c>
      <c r="D6" s="157">
        <v>3812</v>
      </c>
    </row>
    <row r="7" spans="1:4" ht="12.75" customHeight="1">
      <c r="A7" s="196"/>
      <c r="B7" s="162" t="s">
        <v>225</v>
      </c>
      <c r="C7" s="157">
        <v>109095</v>
      </c>
      <c r="D7" s="157"/>
    </row>
    <row r="8" spans="1:4" ht="12.75" customHeight="1">
      <c r="A8" s="196"/>
      <c r="B8" s="203" t="s">
        <v>243</v>
      </c>
      <c r="C8" s="157">
        <v>9</v>
      </c>
      <c r="D8" s="157"/>
    </row>
    <row r="9" spans="1:4" ht="12.75" customHeight="1">
      <c r="A9" s="196"/>
      <c r="B9" s="203" t="s">
        <v>244</v>
      </c>
      <c r="C9" s="157">
        <v>9350</v>
      </c>
      <c r="D9" s="157"/>
    </row>
    <row r="10" spans="1:4" ht="12.75" customHeight="1">
      <c r="A10" s="196"/>
      <c r="B10" s="203" t="s">
        <v>245</v>
      </c>
      <c r="C10" s="157">
        <v>13144</v>
      </c>
      <c r="D10" s="157">
        <v>13933</v>
      </c>
    </row>
    <row r="11" spans="1:4" ht="12.75" customHeight="1">
      <c r="A11" s="196"/>
      <c r="B11" s="203" t="s">
        <v>246</v>
      </c>
      <c r="C11" s="157">
        <v>1696</v>
      </c>
      <c r="D11" s="157"/>
    </row>
    <row r="12" spans="1:4" ht="12.75" customHeight="1">
      <c r="A12" s="196"/>
      <c r="B12" s="203" t="s">
        <v>326</v>
      </c>
      <c r="C12" s="157"/>
      <c r="D12" s="157">
        <v>3074</v>
      </c>
    </row>
    <row r="13" spans="1:4" ht="12.75" customHeight="1">
      <c r="A13" s="196"/>
      <c r="B13" s="203" t="s">
        <v>327</v>
      </c>
      <c r="C13" s="157"/>
      <c r="D13" s="157">
        <v>4460</v>
      </c>
    </row>
    <row r="14" spans="1:4" ht="12.75" customHeight="1">
      <c r="A14" s="196"/>
      <c r="B14" s="203" t="s">
        <v>328</v>
      </c>
      <c r="C14" s="157"/>
      <c r="D14" s="157">
        <v>19699</v>
      </c>
    </row>
    <row r="15" spans="1:4" ht="12.75" customHeight="1">
      <c r="A15" s="196"/>
      <c r="B15" s="203" t="s">
        <v>329</v>
      </c>
      <c r="C15" s="157"/>
      <c r="D15" s="157">
        <v>10025</v>
      </c>
    </row>
    <row r="16" spans="1:4" ht="12.75" customHeight="1">
      <c r="A16" s="196"/>
      <c r="B16" s="294" t="s">
        <v>626</v>
      </c>
      <c r="C16" s="157"/>
      <c r="D16" s="157">
        <v>5000</v>
      </c>
    </row>
    <row r="17" spans="1:4" ht="12.75" customHeight="1">
      <c r="A17" s="197" t="s">
        <v>143</v>
      </c>
      <c r="B17" s="197"/>
      <c r="C17" s="160">
        <f>SUM(C6:C14)</f>
        <v>183716</v>
      </c>
      <c r="D17" s="160">
        <f>SUM(D6:D16)</f>
        <v>60003</v>
      </c>
    </row>
    <row r="18" spans="1:4" ht="12.75" customHeight="1">
      <c r="A18" s="305"/>
      <c r="B18" s="305"/>
      <c r="C18" s="150"/>
      <c r="D18" s="150"/>
    </row>
    <row r="19" spans="1:4" ht="12.75" customHeight="1">
      <c r="A19" s="304" t="s">
        <v>49</v>
      </c>
      <c r="B19" s="304"/>
      <c r="C19" s="157"/>
      <c r="D19" s="157"/>
    </row>
    <row r="20" spans="1:4" ht="12.75" customHeight="1">
      <c r="A20" s="304" t="s">
        <v>54</v>
      </c>
      <c r="B20" s="304"/>
      <c r="C20" s="157"/>
      <c r="D20" s="157"/>
    </row>
    <row r="21" spans="1:4" ht="12.75" customHeight="1">
      <c r="A21" s="195"/>
      <c r="B21" s="204" t="s">
        <v>144</v>
      </c>
      <c r="C21" s="157">
        <v>1500</v>
      </c>
      <c r="D21" s="157">
        <v>1500</v>
      </c>
    </row>
    <row r="22" spans="1:4" ht="12.75" customHeight="1">
      <c r="A22" s="195"/>
      <c r="B22" s="202" t="s">
        <v>247</v>
      </c>
      <c r="C22" s="157">
        <v>122253</v>
      </c>
      <c r="D22" s="157">
        <v>44551</v>
      </c>
    </row>
    <row r="23" spans="1:4" ht="12.75" customHeight="1">
      <c r="A23" s="195"/>
      <c r="B23" s="202" t="s">
        <v>248</v>
      </c>
      <c r="C23" s="157">
        <v>121272</v>
      </c>
      <c r="D23" s="157">
        <v>28060</v>
      </c>
    </row>
    <row r="24" spans="1:4" ht="12.75" customHeight="1">
      <c r="A24" s="195"/>
      <c r="B24" s="205" t="s">
        <v>249</v>
      </c>
      <c r="C24" s="157">
        <v>637</v>
      </c>
      <c r="D24" s="157"/>
    </row>
    <row r="25" spans="1:4" ht="12.75" customHeight="1">
      <c r="A25" s="195"/>
      <c r="B25" s="202" t="s">
        <v>122</v>
      </c>
      <c r="C25" s="157">
        <v>10173</v>
      </c>
      <c r="D25" s="157"/>
    </row>
    <row r="26" spans="1:4" ht="12.75" customHeight="1">
      <c r="A26" s="195"/>
      <c r="B26" s="202" t="s">
        <v>123</v>
      </c>
      <c r="C26" s="157">
        <v>1405</v>
      </c>
      <c r="D26" s="157"/>
    </row>
    <row r="27" spans="1:4" ht="12.75" customHeight="1">
      <c r="A27" s="195"/>
      <c r="B27" s="202" t="s">
        <v>124</v>
      </c>
      <c r="C27" s="157">
        <v>228449</v>
      </c>
      <c r="D27" s="157"/>
    </row>
    <row r="28" spans="1:4" ht="12.75" customHeight="1">
      <c r="A28" s="195"/>
      <c r="B28" s="159" t="s">
        <v>225</v>
      </c>
      <c r="C28" s="157">
        <v>143231</v>
      </c>
      <c r="D28" s="157">
        <v>142713</v>
      </c>
    </row>
    <row r="29" spans="1:4" ht="12.75" customHeight="1">
      <c r="A29" s="195"/>
      <c r="B29" s="159" t="s">
        <v>226</v>
      </c>
      <c r="C29" s="157">
        <v>3000</v>
      </c>
      <c r="D29" s="157"/>
    </row>
    <row r="30" spans="1:4" ht="12.75" customHeight="1">
      <c r="A30" s="195"/>
      <c r="B30" s="159" t="s">
        <v>227</v>
      </c>
      <c r="C30" s="157">
        <v>2000</v>
      </c>
      <c r="D30" s="157"/>
    </row>
    <row r="31" spans="1:4" ht="12.75" customHeight="1">
      <c r="A31" s="195"/>
      <c r="B31" s="162" t="s">
        <v>250</v>
      </c>
      <c r="C31" s="157">
        <v>11837</v>
      </c>
      <c r="D31" s="157"/>
    </row>
    <row r="32" spans="1:4" ht="12.75" customHeight="1">
      <c r="A32" s="195"/>
      <c r="B32" s="202" t="s">
        <v>251</v>
      </c>
      <c r="C32" s="157">
        <v>1100</v>
      </c>
      <c r="D32" s="157"/>
    </row>
    <row r="33" spans="1:4" ht="12.75" customHeight="1">
      <c r="A33" s="195"/>
      <c r="B33" s="202" t="s">
        <v>252</v>
      </c>
      <c r="C33" s="157">
        <v>2000</v>
      </c>
      <c r="D33" s="157"/>
    </row>
    <row r="34" spans="1:4" ht="12.75" customHeight="1">
      <c r="A34" s="195"/>
      <c r="B34" s="202" t="s">
        <v>253</v>
      </c>
      <c r="C34" s="157">
        <v>1800</v>
      </c>
      <c r="D34" s="157">
        <v>2000</v>
      </c>
    </row>
    <row r="35" spans="1:4" ht="12.75" customHeight="1">
      <c r="A35" s="195"/>
      <c r="B35" s="202" t="s">
        <v>331</v>
      </c>
      <c r="C35" s="157"/>
      <c r="D35" s="157">
        <v>23800</v>
      </c>
    </row>
    <row r="36" spans="1:4" ht="12.75" customHeight="1">
      <c r="A36" s="195"/>
      <c r="B36" s="202" t="s">
        <v>332</v>
      </c>
      <c r="C36" s="157"/>
      <c r="D36" s="157">
        <v>20000</v>
      </c>
    </row>
    <row r="37" spans="1:4" ht="12.75" customHeight="1">
      <c r="A37" s="198" t="s">
        <v>59</v>
      </c>
      <c r="B37" s="198"/>
      <c r="C37" s="157"/>
      <c r="D37" s="157"/>
    </row>
    <row r="38" spans="1:4" ht="12.75" customHeight="1">
      <c r="A38" s="195"/>
      <c r="B38" s="202" t="s">
        <v>254</v>
      </c>
      <c r="C38" s="157">
        <v>1000</v>
      </c>
      <c r="D38" s="157">
        <v>1000</v>
      </c>
    </row>
    <row r="39" spans="1:4" ht="12.75" customHeight="1">
      <c r="A39" s="198" t="s">
        <v>255</v>
      </c>
      <c r="B39" s="198"/>
      <c r="C39" s="157"/>
      <c r="D39" s="157"/>
    </row>
    <row r="40" spans="1:4" ht="12.75" customHeight="1">
      <c r="A40" s="195"/>
      <c r="B40" s="202" t="s">
        <v>254</v>
      </c>
      <c r="C40" s="157">
        <v>885</v>
      </c>
      <c r="D40" s="157">
        <v>1190</v>
      </c>
    </row>
    <row r="41" spans="1:4" ht="12.75" customHeight="1">
      <c r="A41" s="195"/>
      <c r="B41" s="202" t="s">
        <v>330</v>
      </c>
      <c r="C41" s="157"/>
      <c r="D41" s="157">
        <v>1000</v>
      </c>
    </row>
    <row r="42" spans="1:4" ht="12.75" customHeight="1">
      <c r="A42" s="199" t="s">
        <v>145</v>
      </c>
      <c r="B42" s="199"/>
      <c r="C42" s="160">
        <f>SUM(C21:C41)</f>
        <v>652542</v>
      </c>
      <c r="D42" s="160">
        <f>SUM(D21:D41)</f>
        <v>265814</v>
      </c>
    </row>
    <row r="43" spans="1:4" ht="12.75" customHeight="1">
      <c r="A43" s="200" t="s">
        <v>146</v>
      </c>
      <c r="B43" s="200"/>
      <c r="C43" s="201">
        <f>C17+C42</f>
        <v>836258</v>
      </c>
      <c r="D43" s="201">
        <f>D17+D42</f>
        <v>325817</v>
      </c>
    </row>
  </sheetData>
  <sheetProtection/>
  <mergeCells count="7">
    <mergeCell ref="A20:B20"/>
    <mergeCell ref="A19:B19"/>
    <mergeCell ref="A1:D1"/>
    <mergeCell ref="A2:D2"/>
    <mergeCell ref="A4:B4"/>
    <mergeCell ref="A5:B5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headerFooter>
    <oddHeader>&amp;L11. melléklet az 1/2022. (II.18.) önk. rendelethez 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22">
      <selection activeCell="C30" sqref="C30"/>
    </sheetView>
  </sheetViews>
  <sheetFormatPr defaultColWidth="9.140625" defaultRowHeight="12.75"/>
  <cols>
    <col min="2" max="2" width="38.57421875" style="0" customWidth="1"/>
    <col min="3" max="3" width="10.140625" style="0" bestFit="1" customWidth="1"/>
    <col min="4" max="4" width="11.8515625" style="0" customWidth="1"/>
    <col min="5" max="5" width="13.00390625" style="0" customWidth="1"/>
    <col min="6" max="6" width="10.140625" style="0" bestFit="1" customWidth="1"/>
  </cols>
  <sheetData>
    <row r="1" spans="1:6" ht="15.75">
      <c r="A1" s="1"/>
      <c r="B1" s="306" t="s">
        <v>69</v>
      </c>
      <c r="C1" s="306"/>
      <c r="D1" s="306"/>
      <c r="E1" s="306"/>
      <c r="F1" s="306"/>
    </row>
    <row r="2" spans="1:6" ht="15.75">
      <c r="A2" s="1"/>
      <c r="B2" s="306" t="s">
        <v>325</v>
      </c>
      <c r="C2" s="306"/>
      <c r="D2" s="306"/>
      <c r="E2" s="306"/>
      <c r="F2" s="306"/>
    </row>
    <row r="3" spans="1:6" ht="12.75">
      <c r="A3" s="1"/>
      <c r="B3" s="307" t="s">
        <v>70</v>
      </c>
      <c r="C3" s="307"/>
      <c r="D3" s="307"/>
      <c r="E3" s="307"/>
      <c r="F3" s="307"/>
    </row>
    <row r="4" spans="1:6" ht="12.75">
      <c r="A4" s="51" t="s">
        <v>523</v>
      </c>
      <c r="B4" s="22" t="s">
        <v>52</v>
      </c>
      <c r="C4" s="24">
        <v>2022</v>
      </c>
      <c r="D4" s="54">
        <v>2023</v>
      </c>
      <c r="E4" s="55">
        <v>2024</v>
      </c>
      <c r="F4" s="56">
        <v>2025</v>
      </c>
    </row>
    <row r="5" spans="1:6" ht="12.75">
      <c r="A5" s="310" t="s">
        <v>73</v>
      </c>
      <c r="B5" s="308"/>
      <c r="C5" s="308"/>
      <c r="D5" s="308"/>
      <c r="E5" s="308"/>
      <c r="F5" s="309"/>
    </row>
    <row r="6" spans="1:6" ht="24.75" customHeight="1">
      <c r="A6" s="51" t="s">
        <v>13</v>
      </c>
      <c r="B6" s="31" t="s">
        <v>14</v>
      </c>
      <c r="C6" s="33">
        <v>457614</v>
      </c>
      <c r="D6" s="34">
        <f aca="true" t="shared" si="0" ref="D6:F10">C6*1.05</f>
        <v>480494.7</v>
      </c>
      <c r="E6" s="34">
        <f t="shared" si="0"/>
        <v>504519.43500000006</v>
      </c>
      <c r="F6" s="34">
        <f t="shared" si="0"/>
        <v>529745.4067500001</v>
      </c>
    </row>
    <row r="7" spans="1:6" ht="24.75" customHeight="1">
      <c r="A7" s="51" t="s">
        <v>17</v>
      </c>
      <c r="B7" s="31" t="s">
        <v>18</v>
      </c>
      <c r="C7" s="33">
        <v>168400</v>
      </c>
      <c r="D7" s="34">
        <v>168400</v>
      </c>
      <c r="E7" s="34">
        <v>168400</v>
      </c>
      <c r="F7" s="34">
        <v>168400</v>
      </c>
    </row>
    <row r="8" spans="1:6" ht="24.75" customHeight="1">
      <c r="A8" s="51" t="s">
        <v>19</v>
      </c>
      <c r="B8" s="31" t="s">
        <v>20</v>
      </c>
      <c r="C8" s="33">
        <v>78748</v>
      </c>
      <c r="D8" s="34">
        <f t="shared" si="0"/>
        <v>82685.40000000001</v>
      </c>
      <c r="E8" s="34">
        <f t="shared" si="0"/>
        <v>86819.67000000001</v>
      </c>
      <c r="F8" s="34">
        <f t="shared" si="0"/>
        <v>91160.65350000001</v>
      </c>
    </row>
    <row r="9" spans="1:6" ht="24.75" customHeight="1">
      <c r="A9" s="51" t="s">
        <v>23</v>
      </c>
      <c r="B9" s="31" t="s">
        <v>24</v>
      </c>
      <c r="C9" s="33">
        <v>1014</v>
      </c>
      <c r="D9" s="34">
        <f t="shared" si="0"/>
        <v>1064.7</v>
      </c>
      <c r="E9" s="34">
        <f t="shared" si="0"/>
        <v>1117.9350000000002</v>
      </c>
      <c r="F9" s="34">
        <f t="shared" si="0"/>
        <v>1173.8317500000003</v>
      </c>
    </row>
    <row r="10" spans="1:6" ht="38.25" customHeight="1">
      <c r="A10" s="51" t="s">
        <v>27</v>
      </c>
      <c r="B10" s="31" t="s">
        <v>74</v>
      </c>
      <c r="C10" s="33">
        <v>524790</v>
      </c>
      <c r="D10" s="34">
        <f t="shared" si="0"/>
        <v>551029.5</v>
      </c>
      <c r="E10" s="34">
        <f t="shared" si="0"/>
        <v>578580.975</v>
      </c>
      <c r="F10" s="34">
        <f t="shared" si="0"/>
        <v>607510.02375</v>
      </c>
    </row>
    <row r="11" spans="1:6" ht="24.75" customHeight="1">
      <c r="A11" s="1"/>
      <c r="B11" s="35" t="s">
        <v>612</v>
      </c>
      <c r="C11" s="37">
        <f>SUM(C6:C10)</f>
        <v>1230566</v>
      </c>
      <c r="D11" s="38">
        <f>SUM(D6:D10)</f>
        <v>1283674.2999999998</v>
      </c>
      <c r="E11" s="39">
        <f>SUM(E6:E10)</f>
        <v>1339438.0150000001</v>
      </c>
      <c r="F11" s="39">
        <f>SUM(F6:F10)</f>
        <v>1397989.9157500002</v>
      </c>
    </row>
    <row r="12" spans="1:6" ht="24.75" customHeight="1">
      <c r="A12" s="51" t="s">
        <v>33</v>
      </c>
      <c r="B12" s="31" t="s">
        <v>3</v>
      </c>
      <c r="C12" s="33">
        <v>204002</v>
      </c>
      <c r="D12" s="34">
        <f>C12*1.05</f>
        <v>214202.1</v>
      </c>
      <c r="E12" s="34">
        <f>D12*1.05</f>
        <v>224912.20500000002</v>
      </c>
      <c r="F12" s="34">
        <f>E12*1.0505</f>
        <v>236270.2713525</v>
      </c>
    </row>
    <row r="13" spans="1:6" ht="24.75" customHeight="1">
      <c r="A13" s="51" t="s">
        <v>35</v>
      </c>
      <c r="B13" s="31" t="s">
        <v>34</v>
      </c>
      <c r="C13" s="33">
        <v>29750</v>
      </c>
      <c r="D13" s="34">
        <f aca="true" t="shared" si="1" ref="D13:E20">C13*1.05</f>
        <v>31237.5</v>
      </c>
      <c r="E13" s="34">
        <f t="shared" si="1"/>
        <v>32799.375</v>
      </c>
      <c r="F13" s="34">
        <f aca="true" t="shared" si="2" ref="F13:F20">E13*1.0505</f>
        <v>34455.7434375</v>
      </c>
    </row>
    <row r="14" spans="1:6" ht="24.75" customHeight="1">
      <c r="A14" s="51" t="s">
        <v>36</v>
      </c>
      <c r="B14" s="31" t="s">
        <v>0</v>
      </c>
      <c r="C14" s="33">
        <v>198304</v>
      </c>
      <c r="D14" s="34">
        <f t="shared" si="1"/>
        <v>208219.2</v>
      </c>
      <c r="E14" s="34">
        <f t="shared" si="1"/>
        <v>218630.16000000003</v>
      </c>
      <c r="F14" s="34">
        <f t="shared" si="2"/>
        <v>229670.98308000003</v>
      </c>
    </row>
    <row r="15" spans="1:6" ht="24.75" customHeight="1">
      <c r="A15" s="51" t="s">
        <v>37</v>
      </c>
      <c r="B15" s="31" t="s">
        <v>42</v>
      </c>
      <c r="C15" s="33">
        <v>18100</v>
      </c>
      <c r="D15" s="34">
        <f t="shared" si="1"/>
        <v>19005</v>
      </c>
      <c r="E15" s="34">
        <f t="shared" si="1"/>
        <v>19955.25</v>
      </c>
      <c r="F15" s="34">
        <f t="shared" si="2"/>
        <v>20962.990125</v>
      </c>
    </row>
    <row r="16" spans="1:6" ht="24.75" customHeight="1">
      <c r="A16" s="51" t="s">
        <v>38</v>
      </c>
      <c r="B16" s="31" t="s">
        <v>43</v>
      </c>
      <c r="C16" s="33">
        <f>SUM(C17:C20)</f>
        <v>453051</v>
      </c>
      <c r="D16" s="34">
        <f t="shared" si="1"/>
        <v>475703.55000000005</v>
      </c>
      <c r="E16" s="34">
        <f t="shared" si="1"/>
        <v>499488.7275000001</v>
      </c>
      <c r="F16" s="34">
        <f t="shared" si="2"/>
        <v>524712.9082387501</v>
      </c>
    </row>
    <row r="17" spans="1:6" ht="24.75" customHeight="1">
      <c r="A17" s="51" t="s">
        <v>112</v>
      </c>
      <c r="B17" s="31" t="s">
        <v>113</v>
      </c>
      <c r="C17" s="33">
        <v>0</v>
      </c>
      <c r="D17" s="34">
        <f t="shared" si="1"/>
        <v>0</v>
      </c>
      <c r="E17" s="34">
        <f t="shared" si="1"/>
        <v>0</v>
      </c>
      <c r="F17" s="34">
        <f t="shared" si="2"/>
        <v>0</v>
      </c>
    </row>
    <row r="18" spans="1:6" ht="42" customHeight="1">
      <c r="A18" s="51" t="s">
        <v>45</v>
      </c>
      <c r="B18" s="31" t="s">
        <v>44</v>
      </c>
      <c r="C18" s="33">
        <v>201944</v>
      </c>
      <c r="D18" s="34">
        <f t="shared" si="1"/>
        <v>212041.2</v>
      </c>
      <c r="E18" s="34">
        <f t="shared" si="1"/>
        <v>222643.26</v>
      </c>
      <c r="F18" s="34">
        <f t="shared" si="2"/>
        <v>233886.74463</v>
      </c>
    </row>
    <row r="19" spans="1:6" ht="42" customHeight="1">
      <c r="A19" s="51" t="s">
        <v>47</v>
      </c>
      <c r="B19" s="31" t="s">
        <v>46</v>
      </c>
      <c r="C19" s="33">
        <v>178666</v>
      </c>
      <c r="D19" s="34">
        <f t="shared" si="1"/>
        <v>187599.30000000002</v>
      </c>
      <c r="E19" s="34">
        <f t="shared" si="1"/>
        <v>196979.265</v>
      </c>
      <c r="F19" s="34">
        <f t="shared" si="2"/>
        <v>206926.7178825</v>
      </c>
    </row>
    <row r="20" spans="1:6" ht="24.75" customHeight="1">
      <c r="A20" s="51" t="s">
        <v>550</v>
      </c>
      <c r="B20" s="31" t="s">
        <v>48</v>
      </c>
      <c r="C20" s="33">
        <v>72441</v>
      </c>
      <c r="D20" s="34">
        <f t="shared" si="1"/>
        <v>76063.05</v>
      </c>
      <c r="E20" s="34">
        <f t="shared" si="1"/>
        <v>79866.2025</v>
      </c>
      <c r="F20" s="34">
        <f t="shared" si="2"/>
        <v>83899.44572625</v>
      </c>
    </row>
    <row r="21" spans="1:6" ht="24.75" customHeight="1">
      <c r="A21" s="1"/>
      <c r="B21" s="35" t="s">
        <v>613</v>
      </c>
      <c r="C21" s="37">
        <f>C12+C13+C14+C15+C16</f>
        <v>903207</v>
      </c>
      <c r="D21" s="37">
        <f>D12+D13+D14+D15+D16</f>
        <v>948367.3500000001</v>
      </c>
      <c r="E21" s="39">
        <f>SUM(E12:E16)</f>
        <v>995785.7175000001</v>
      </c>
      <c r="F21" s="39">
        <f>SUM(F12:F16)</f>
        <v>1046072.8962337502</v>
      </c>
    </row>
    <row r="22" spans="1:6" ht="24.75" customHeight="1">
      <c r="A22" s="308" t="s">
        <v>77</v>
      </c>
      <c r="B22" s="308"/>
      <c r="C22" s="308"/>
      <c r="D22" s="308"/>
      <c r="E22" s="308"/>
      <c r="F22" s="309"/>
    </row>
    <row r="23" spans="1:6" ht="24.75" customHeight="1">
      <c r="A23" s="51" t="s">
        <v>16</v>
      </c>
      <c r="B23" s="31" t="s">
        <v>15</v>
      </c>
      <c r="C23" s="30">
        <v>19812</v>
      </c>
      <c r="D23" s="30">
        <f aca="true" t="shared" si="3" ref="D23:F26">C23*1.05</f>
        <v>20802.600000000002</v>
      </c>
      <c r="E23" s="30">
        <f t="shared" si="3"/>
        <v>21842.730000000003</v>
      </c>
      <c r="F23" s="30">
        <f t="shared" si="3"/>
        <v>22934.866500000004</v>
      </c>
    </row>
    <row r="24" spans="1:6" ht="24.75" customHeight="1">
      <c r="A24" s="51" t="s">
        <v>19</v>
      </c>
      <c r="B24" s="31" t="s">
        <v>22</v>
      </c>
      <c r="C24" s="57"/>
      <c r="D24" s="30">
        <f t="shared" si="3"/>
        <v>0</v>
      </c>
      <c r="E24" s="30">
        <f t="shared" si="3"/>
        <v>0</v>
      </c>
      <c r="F24" s="30">
        <f t="shared" si="3"/>
        <v>0</v>
      </c>
    </row>
    <row r="25" spans="1:6" ht="24.75" customHeight="1">
      <c r="A25" s="51" t="s">
        <v>23</v>
      </c>
      <c r="B25" s="31" t="s">
        <v>26</v>
      </c>
      <c r="C25" s="57">
        <v>6000</v>
      </c>
      <c r="D25" s="30">
        <f t="shared" si="3"/>
        <v>6300</v>
      </c>
      <c r="E25" s="30">
        <f t="shared" si="3"/>
        <v>6615</v>
      </c>
      <c r="F25" s="30">
        <f t="shared" si="3"/>
        <v>6945.75</v>
      </c>
    </row>
    <row r="26" spans="1:6" ht="24.75" customHeight="1">
      <c r="A26" s="51" t="s">
        <v>604</v>
      </c>
      <c r="B26" s="31" t="s">
        <v>29</v>
      </c>
      <c r="C26" s="57"/>
      <c r="D26" s="30">
        <f t="shared" si="3"/>
        <v>0</v>
      </c>
      <c r="E26" s="30">
        <f t="shared" si="3"/>
        <v>0</v>
      </c>
      <c r="F26" s="30">
        <f t="shared" si="3"/>
        <v>0</v>
      </c>
    </row>
    <row r="27" spans="1:6" ht="24.75" customHeight="1">
      <c r="A27" s="1"/>
      <c r="B27" s="35" t="s">
        <v>614</v>
      </c>
      <c r="C27" s="58">
        <f>SUM(C23:C26)</f>
        <v>25812</v>
      </c>
      <c r="D27" s="58">
        <f>SUM(D24:D26)</f>
        <v>6300</v>
      </c>
      <c r="E27" s="59">
        <f>SUM(E24:E26)</f>
        <v>6615</v>
      </c>
      <c r="F27" s="39">
        <f>SUM(F24:F26)</f>
        <v>6945.75</v>
      </c>
    </row>
    <row r="28" spans="1:6" ht="24.75" customHeight="1">
      <c r="A28" s="51" t="s">
        <v>39</v>
      </c>
      <c r="B28" s="31" t="s">
        <v>85</v>
      </c>
      <c r="C28" s="57">
        <v>265814</v>
      </c>
      <c r="D28" s="30">
        <f aca="true" t="shared" si="4" ref="D28:F31">C28*1.05</f>
        <v>279104.7</v>
      </c>
      <c r="E28" s="30">
        <f t="shared" si="4"/>
        <v>293059.935</v>
      </c>
      <c r="F28" s="30">
        <f t="shared" si="4"/>
        <v>307712.93175</v>
      </c>
    </row>
    <row r="29" spans="1:6" ht="24.75" customHeight="1">
      <c r="A29" s="51" t="s">
        <v>40</v>
      </c>
      <c r="B29" s="31" t="s">
        <v>87</v>
      </c>
      <c r="C29" s="57">
        <v>60003</v>
      </c>
      <c r="D29" s="30">
        <f t="shared" si="4"/>
        <v>63003.15</v>
      </c>
      <c r="E29" s="30">
        <f t="shared" si="4"/>
        <v>66153.30750000001</v>
      </c>
      <c r="F29" s="30">
        <f t="shared" si="4"/>
        <v>69460.972875</v>
      </c>
    </row>
    <row r="30" spans="1:6" ht="24.75" customHeight="1">
      <c r="A30" s="51" t="s">
        <v>41</v>
      </c>
      <c r="B30" s="31" t="s">
        <v>50</v>
      </c>
      <c r="C30" s="57"/>
      <c r="D30" s="30">
        <f t="shared" si="4"/>
        <v>0</v>
      </c>
      <c r="E30" s="30">
        <f t="shared" si="4"/>
        <v>0</v>
      </c>
      <c r="F30" s="30">
        <f t="shared" si="4"/>
        <v>0</v>
      </c>
    </row>
    <row r="31" spans="1:6" ht="24.75" customHeight="1">
      <c r="A31" s="51" t="s">
        <v>63</v>
      </c>
      <c r="B31" s="31" t="s">
        <v>106</v>
      </c>
      <c r="C31" s="57">
        <v>15354</v>
      </c>
      <c r="D31" s="30">
        <f t="shared" si="4"/>
        <v>16121.7</v>
      </c>
      <c r="E31" s="30">
        <f t="shared" si="4"/>
        <v>16927.785</v>
      </c>
      <c r="F31" s="30">
        <f t="shared" si="4"/>
        <v>17774.17425</v>
      </c>
    </row>
    <row r="32" spans="1:6" ht="24.75" customHeight="1">
      <c r="A32" s="1"/>
      <c r="B32" s="31" t="s">
        <v>94</v>
      </c>
      <c r="C32" s="57">
        <v>12000</v>
      </c>
      <c r="D32" s="30">
        <v>12000</v>
      </c>
      <c r="E32" s="30">
        <v>12000</v>
      </c>
      <c r="F32" s="30">
        <v>12000</v>
      </c>
    </row>
    <row r="33" spans="1:6" ht="24.75" customHeight="1">
      <c r="A33" s="1"/>
      <c r="B33" s="31" t="s">
        <v>96</v>
      </c>
      <c r="C33" s="57"/>
      <c r="D33" s="30"/>
      <c r="E33" s="30"/>
      <c r="F33" s="30"/>
    </row>
    <row r="34" spans="1:6" ht="24.75" customHeight="1">
      <c r="A34" s="1"/>
      <c r="B34" s="31" t="s">
        <v>98</v>
      </c>
      <c r="C34" s="57"/>
      <c r="D34" s="30">
        <f>C34*1.05</f>
        <v>0</v>
      </c>
      <c r="E34" s="30">
        <f>D34*1.05</f>
        <v>0</v>
      </c>
      <c r="F34" s="30">
        <f>E34*1.05</f>
        <v>0</v>
      </c>
    </row>
    <row r="35" spans="1:6" ht="24.75" customHeight="1">
      <c r="A35" s="1"/>
      <c r="B35" s="35" t="s">
        <v>615</v>
      </c>
      <c r="C35" s="58">
        <f>C28+C29+C30+C32+C34+C31</f>
        <v>353171</v>
      </c>
      <c r="D35" s="58">
        <f>D28+D29+D30+D32+D34+D31</f>
        <v>370229.55000000005</v>
      </c>
      <c r="E35" s="58">
        <f>E28+E29+E30+E32+E34+E31</f>
        <v>388141.02749999997</v>
      </c>
      <c r="F35" s="39">
        <f>SUM(F28:F34)</f>
        <v>406948.07887499995</v>
      </c>
    </row>
    <row r="36" spans="1:6" ht="24.75" customHeight="1">
      <c r="A36" s="1"/>
      <c r="B36" s="35" t="s">
        <v>616</v>
      </c>
      <c r="C36" s="60">
        <f>C11+C27</f>
        <v>1256378</v>
      </c>
      <c r="D36" s="60">
        <f>D11+D27</f>
        <v>1289974.2999999998</v>
      </c>
      <c r="E36" s="60">
        <f>E11+E27</f>
        <v>1346053.0150000001</v>
      </c>
      <c r="F36" s="30">
        <f>F11+F27</f>
        <v>1404935.6657500002</v>
      </c>
    </row>
    <row r="37" spans="1:6" ht="24.75" customHeight="1">
      <c r="A37" s="1"/>
      <c r="B37" s="35" t="s">
        <v>617</v>
      </c>
      <c r="C37" s="60">
        <f>C21+C35</f>
        <v>1256378</v>
      </c>
      <c r="D37" s="60">
        <f>D21+D35</f>
        <v>1318596.9000000001</v>
      </c>
      <c r="E37" s="60">
        <f>E21+E35</f>
        <v>1383926.745</v>
      </c>
      <c r="F37" s="30">
        <f>F21+F35</f>
        <v>1453020.9751087502</v>
      </c>
    </row>
  </sheetData>
  <sheetProtection/>
  <mergeCells count="5">
    <mergeCell ref="B1:F1"/>
    <mergeCell ref="B2:F2"/>
    <mergeCell ref="B3:F3"/>
    <mergeCell ref="A22:F22"/>
    <mergeCell ref="A5:F5"/>
  </mergeCells>
  <printOptions/>
  <pageMargins left="0.7" right="0.7" top="0.75" bottom="0.75" header="0.3" footer="0.3"/>
  <pageSetup horizontalDpi="600" verticalDpi="600" orientation="portrait" paperSize="9" scale="84" r:id="rId1"/>
  <headerFooter>
    <oddHeader>&amp;L12. melléklet az 1/2022. (II.18.) önk.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workbookViewId="0" topLeftCell="A1">
      <selection activeCell="B4" sqref="B4:B5"/>
    </sheetView>
  </sheetViews>
  <sheetFormatPr defaultColWidth="9.140625" defaultRowHeight="12.75"/>
  <cols>
    <col min="2" max="2" width="38.00390625" style="0" customWidth="1"/>
  </cols>
  <sheetData>
    <row r="1" spans="1:10" s="3" customFormat="1" ht="15.75">
      <c r="A1" s="315" t="s">
        <v>321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s="3" customFormat="1" ht="21.75" customHeight="1">
      <c r="A2" s="316" t="s">
        <v>153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s="3" customFormat="1" ht="12.75" customHeight="1">
      <c r="A3" s="317" t="s">
        <v>154</v>
      </c>
      <c r="B3" s="113" t="s">
        <v>155</v>
      </c>
      <c r="C3" s="312" t="s">
        <v>256</v>
      </c>
      <c r="D3" s="313"/>
      <c r="E3" s="313"/>
      <c r="F3" s="314"/>
      <c r="G3" s="312" t="s">
        <v>323</v>
      </c>
      <c r="H3" s="313"/>
      <c r="I3" s="313"/>
      <c r="J3" s="314"/>
    </row>
    <row r="4" spans="1:10" s="49" customFormat="1" ht="51.75" customHeight="1">
      <c r="A4" s="317"/>
      <c r="B4" s="318" t="s">
        <v>156</v>
      </c>
      <c r="C4" s="107" t="s">
        <v>157</v>
      </c>
      <c r="D4" s="107" t="s">
        <v>158</v>
      </c>
      <c r="E4" s="107" t="s">
        <v>159</v>
      </c>
      <c r="F4" s="108" t="s">
        <v>160</v>
      </c>
      <c r="G4" s="107" t="s">
        <v>157</v>
      </c>
      <c r="H4" s="107" t="s">
        <v>158</v>
      </c>
      <c r="I4" s="107" t="s">
        <v>159</v>
      </c>
      <c r="J4" s="108" t="s">
        <v>160</v>
      </c>
    </row>
    <row r="5" spans="1:10" ht="12.75">
      <c r="A5" s="317"/>
      <c r="B5" s="319"/>
      <c r="C5" s="115" t="s">
        <v>161</v>
      </c>
      <c r="D5" s="115" t="s">
        <v>161</v>
      </c>
      <c r="E5" s="115" t="s">
        <v>162</v>
      </c>
      <c r="F5" s="113" t="s">
        <v>162</v>
      </c>
      <c r="G5" s="115" t="s">
        <v>161</v>
      </c>
      <c r="H5" s="115" t="s">
        <v>161</v>
      </c>
      <c r="I5" s="115" t="s">
        <v>162</v>
      </c>
      <c r="J5" s="113" t="s">
        <v>162</v>
      </c>
    </row>
    <row r="6" spans="1:10" ht="12.75">
      <c r="A6" s="115" t="s">
        <v>147</v>
      </c>
      <c r="B6" s="116" t="s">
        <v>54</v>
      </c>
      <c r="C6" s="117">
        <v>4</v>
      </c>
      <c r="D6" s="117">
        <v>2</v>
      </c>
      <c r="E6" s="117">
        <v>0</v>
      </c>
      <c r="F6" s="109">
        <f>SUM(C6:E6)</f>
        <v>6</v>
      </c>
      <c r="G6" s="117">
        <v>4</v>
      </c>
      <c r="H6" s="117">
        <v>2</v>
      </c>
      <c r="I6" s="117">
        <v>0</v>
      </c>
      <c r="J6" s="109">
        <f>SUM(G6:I6)</f>
        <v>6</v>
      </c>
    </row>
    <row r="7" spans="1:10" ht="20.25" customHeight="1">
      <c r="A7" s="115" t="s">
        <v>149</v>
      </c>
      <c r="B7" s="116" t="s">
        <v>59</v>
      </c>
      <c r="C7" s="117">
        <v>29</v>
      </c>
      <c r="D7" s="117">
        <v>0</v>
      </c>
      <c r="E7" s="117"/>
      <c r="F7" s="109">
        <f>SUM(C7:E7)</f>
        <v>29</v>
      </c>
      <c r="G7" s="117">
        <v>29</v>
      </c>
      <c r="H7" s="117">
        <v>0</v>
      </c>
      <c r="I7" s="117"/>
      <c r="J7" s="109">
        <f>SUM(G7:I7)</f>
        <v>29</v>
      </c>
    </row>
    <row r="8" spans="1:10" ht="20.25" customHeight="1">
      <c r="A8" s="115" t="s">
        <v>151</v>
      </c>
      <c r="B8" s="116" t="s">
        <v>163</v>
      </c>
      <c r="C8" s="117">
        <v>62</v>
      </c>
      <c r="D8" s="117"/>
      <c r="E8" s="117"/>
      <c r="F8" s="109">
        <f>SUM(C8:E8)</f>
        <v>62</v>
      </c>
      <c r="G8" s="117">
        <v>54</v>
      </c>
      <c r="H8" s="117"/>
      <c r="I8" s="117"/>
      <c r="J8" s="109">
        <f>SUM(G8:I8)</f>
        <v>54</v>
      </c>
    </row>
    <row r="9" spans="1:10" ht="18.75" customHeight="1">
      <c r="A9" s="115" t="s">
        <v>164</v>
      </c>
      <c r="B9" s="116" t="s">
        <v>255</v>
      </c>
      <c r="C9" s="117">
        <v>3</v>
      </c>
      <c r="D9" s="117">
        <v>0</v>
      </c>
      <c r="E9" s="117">
        <v>0</v>
      </c>
      <c r="F9" s="109">
        <f>SUM(C9:E9)</f>
        <v>3</v>
      </c>
      <c r="G9" s="117">
        <v>3</v>
      </c>
      <c r="H9" s="117">
        <v>0</v>
      </c>
      <c r="I9" s="117">
        <v>0</v>
      </c>
      <c r="J9" s="109">
        <f>SUM(G9:I9)</f>
        <v>3</v>
      </c>
    </row>
    <row r="10" spans="1:10" s="3" customFormat="1" ht="22.5" customHeight="1">
      <c r="A10" s="311" t="s">
        <v>132</v>
      </c>
      <c r="B10" s="311"/>
      <c r="C10" s="109">
        <f>SUM(C6:C9)</f>
        <v>98</v>
      </c>
      <c r="D10" s="109">
        <f>SUM(D6:D9)</f>
        <v>2</v>
      </c>
      <c r="E10" s="109">
        <f>SUM(E6:E9)</f>
        <v>0</v>
      </c>
      <c r="F10" s="109">
        <f>SUM(C10:E10)</f>
        <v>100</v>
      </c>
      <c r="G10" s="109">
        <f>SUM(G6:G9)</f>
        <v>90</v>
      </c>
      <c r="H10" s="109">
        <f>SUM(H6:H9)</f>
        <v>2</v>
      </c>
      <c r="I10" s="109">
        <f>SUM(I6:I9)</f>
        <v>0</v>
      </c>
      <c r="J10" s="109">
        <f>SUM(G10:I10)</f>
        <v>92</v>
      </c>
    </row>
  </sheetData>
  <sheetProtection/>
  <mergeCells count="7">
    <mergeCell ref="A10:B10"/>
    <mergeCell ref="C3:F3"/>
    <mergeCell ref="A1:J1"/>
    <mergeCell ref="A2:J2"/>
    <mergeCell ref="A3:A5"/>
    <mergeCell ref="B4:B5"/>
    <mergeCell ref="G3:J3"/>
  </mergeCells>
  <printOptions/>
  <pageMargins left="0.7" right="0.7" top="0.75" bottom="0.75" header="0.3" footer="0.3"/>
  <pageSetup horizontalDpi="600" verticalDpi="600" orientation="landscape" paperSize="9" r:id="rId1"/>
  <headerFooter>
    <oddHeader>&amp;L13. melléklet az 1/2022. (II.18.) önk. rendelethez 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5"/>
  <sheetViews>
    <sheetView view="pageLayout" workbookViewId="0" topLeftCell="A1">
      <selection activeCell="G85" sqref="G85"/>
    </sheetView>
  </sheetViews>
  <sheetFormatPr defaultColWidth="8.8515625" defaultRowHeight="12.75"/>
  <cols>
    <col min="1" max="2" width="8.8515625" style="112" customWidth="1"/>
    <col min="3" max="3" width="3.57421875" style="112" customWidth="1"/>
    <col min="4" max="4" width="13.7109375" style="112" customWidth="1"/>
    <col min="5" max="5" width="12.421875" style="112" customWidth="1"/>
    <col min="6" max="6" width="12.140625" style="112" customWidth="1"/>
    <col min="7" max="7" width="41.57421875" style="112" customWidth="1"/>
    <col min="8" max="8" width="11.421875" style="112" bestFit="1" customWidth="1"/>
    <col min="9" max="10" width="8.8515625" style="112" customWidth="1"/>
    <col min="11" max="11" width="18.28125" style="112" customWidth="1"/>
    <col min="12" max="16384" width="8.8515625" style="112" customWidth="1"/>
  </cols>
  <sheetData>
    <row r="1" spans="1:7" ht="15.75" customHeight="1">
      <c r="A1" s="320" t="s">
        <v>195</v>
      </c>
      <c r="B1" s="320"/>
      <c r="C1" s="320"/>
      <c r="D1" s="320"/>
      <c r="E1" s="320"/>
      <c r="F1" s="320"/>
      <c r="G1" s="320"/>
    </row>
    <row r="2" spans="1:7" ht="12.75" customHeight="1">
      <c r="A2" s="321" t="s">
        <v>196</v>
      </c>
      <c r="B2" s="320"/>
      <c r="C2" s="320"/>
      <c r="D2" s="320"/>
      <c r="E2" s="320"/>
      <c r="F2" s="320"/>
      <c r="G2" s="320"/>
    </row>
    <row r="3" spans="1:7" ht="3.75" customHeight="1">
      <c r="A3" s="320"/>
      <c r="B3" s="320"/>
      <c r="C3" s="320"/>
      <c r="D3" s="320"/>
      <c r="E3" s="320"/>
      <c r="F3" s="320"/>
      <c r="G3" s="320"/>
    </row>
    <row r="4" spans="1:7" ht="12.75" hidden="1">
      <c r="A4" s="320"/>
      <c r="B4" s="320"/>
      <c r="C4" s="320"/>
      <c r="D4" s="320"/>
      <c r="E4" s="320"/>
      <c r="F4" s="320"/>
      <c r="G4" s="320"/>
    </row>
    <row r="5" spans="1:7" ht="12.75" hidden="1">
      <c r="A5" s="320"/>
      <c r="B5" s="320"/>
      <c r="C5" s="320"/>
      <c r="D5" s="320"/>
      <c r="E5" s="320"/>
      <c r="F5" s="320"/>
      <c r="G5" s="320"/>
    </row>
    <row r="6" spans="1:7" ht="12.75" hidden="1">
      <c r="A6" s="320"/>
      <c r="B6" s="320"/>
      <c r="C6" s="320"/>
      <c r="D6" s="320"/>
      <c r="E6" s="320"/>
      <c r="F6" s="320"/>
      <c r="G6" s="320"/>
    </row>
    <row r="7" spans="1:7" ht="12.75" hidden="1">
      <c r="A7" s="322"/>
      <c r="B7" s="322"/>
      <c r="C7" s="322"/>
      <c r="D7" s="322"/>
      <c r="E7" s="322"/>
      <c r="F7" s="322"/>
      <c r="G7" s="322"/>
    </row>
    <row r="8" spans="1:7" ht="12.75" customHeight="1">
      <c r="A8" s="323" t="s">
        <v>197</v>
      </c>
      <c r="B8" s="323"/>
      <c r="C8" s="323"/>
      <c r="D8" s="324" t="s">
        <v>198</v>
      </c>
      <c r="E8" s="325"/>
      <c r="F8" s="325"/>
      <c r="G8" s="326"/>
    </row>
    <row r="9" spans="1:7" ht="12.75" customHeight="1">
      <c r="A9" s="327" t="s">
        <v>199</v>
      </c>
      <c r="B9" s="327"/>
      <c r="C9" s="327"/>
      <c r="D9" s="328" t="s">
        <v>200</v>
      </c>
      <c r="E9" s="328"/>
      <c r="F9" s="328"/>
      <c r="G9" s="328"/>
    </row>
    <row r="10" spans="1:7" ht="12.75" customHeight="1">
      <c r="A10" s="335" t="s">
        <v>201</v>
      </c>
      <c r="B10" s="335"/>
      <c r="C10" s="335"/>
      <c r="D10" s="345" t="s">
        <v>202</v>
      </c>
      <c r="E10" s="346"/>
      <c r="F10" s="346"/>
      <c r="G10" s="347"/>
    </row>
    <row r="11" spans="1:7" ht="12.75" customHeight="1">
      <c r="A11" s="329" t="s">
        <v>208</v>
      </c>
      <c r="B11" s="330"/>
      <c r="C11" s="331"/>
      <c r="D11" s="348" t="s">
        <v>343</v>
      </c>
      <c r="E11" s="349"/>
      <c r="F11" s="349"/>
      <c r="G11" s="350"/>
    </row>
    <row r="12" spans="1:7" ht="12.75" customHeight="1">
      <c r="A12" s="329" t="s">
        <v>203</v>
      </c>
      <c r="B12" s="330"/>
      <c r="C12" s="331"/>
      <c r="D12" s="332" t="s">
        <v>204</v>
      </c>
      <c r="E12" s="333"/>
      <c r="F12" s="333"/>
      <c r="G12" s="334"/>
    </row>
    <row r="13" spans="1:7" ht="12.75">
      <c r="A13" s="329" t="s">
        <v>205</v>
      </c>
      <c r="B13" s="330"/>
      <c r="C13" s="331"/>
      <c r="D13" s="332" t="s">
        <v>344</v>
      </c>
      <c r="E13" s="333"/>
      <c r="F13" s="333"/>
      <c r="G13" s="334"/>
    </row>
    <row r="14" spans="1:7" ht="12.75">
      <c r="A14" s="327" t="s">
        <v>345</v>
      </c>
      <c r="B14" s="335"/>
      <c r="C14" s="335"/>
      <c r="D14" s="335"/>
      <c r="E14" s="335"/>
      <c r="F14" s="335"/>
      <c r="G14" s="335"/>
    </row>
    <row r="15" spans="1:7" ht="1.5" customHeight="1">
      <c r="A15" s="336"/>
      <c r="B15" s="337"/>
      <c r="C15" s="337"/>
      <c r="D15" s="337"/>
      <c r="E15" s="337"/>
      <c r="F15" s="337"/>
      <c r="G15" s="338"/>
    </row>
    <row r="16" spans="1:7" ht="12.75" hidden="1">
      <c r="A16" s="339"/>
      <c r="B16" s="340"/>
      <c r="C16" s="340"/>
      <c r="D16" s="340"/>
      <c r="E16" s="340"/>
      <c r="F16" s="340"/>
      <c r="G16" s="341"/>
    </row>
    <row r="17" spans="1:7" ht="12.75" customHeight="1" hidden="1">
      <c r="A17" s="339"/>
      <c r="B17" s="340"/>
      <c r="C17" s="340"/>
      <c r="D17" s="340"/>
      <c r="E17" s="340"/>
      <c r="F17" s="340"/>
      <c r="G17" s="341"/>
    </row>
    <row r="18" spans="1:7" ht="12.75" customHeight="1" hidden="1">
      <c r="A18" s="339"/>
      <c r="B18" s="340"/>
      <c r="C18" s="340"/>
      <c r="D18" s="340"/>
      <c r="E18" s="340"/>
      <c r="F18" s="340"/>
      <c r="G18" s="341"/>
    </row>
    <row r="19" spans="1:7" ht="12.75" customHeight="1" hidden="1">
      <c r="A19" s="339"/>
      <c r="B19" s="340"/>
      <c r="C19" s="340"/>
      <c r="D19" s="340"/>
      <c r="E19" s="340"/>
      <c r="F19" s="340"/>
      <c r="G19" s="341"/>
    </row>
    <row r="20" spans="1:7" ht="12.75" hidden="1">
      <c r="A20" s="339"/>
      <c r="B20" s="340"/>
      <c r="C20" s="340"/>
      <c r="D20" s="340"/>
      <c r="E20" s="340"/>
      <c r="F20" s="340"/>
      <c r="G20" s="341"/>
    </row>
    <row r="21" spans="1:7" ht="12.75" hidden="1">
      <c r="A21" s="339"/>
      <c r="B21" s="340"/>
      <c r="C21" s="340"/>
      <c r="D21" s="340"/>
      <c r="E21" s="340"/>
      <c r="F21" s="340"/>
      <c r="G21" s="341"/>
    </row>
    <row r="22" spans="1:7" ht="12.75" hidden="1">
      <c r="A22" s="339"/>
      <c r="B22" s="340"/>
      <c r="C22" s="340"/>
      <c r="D22" s="340"/>
      <c r="E22" s="340"/>
      <c r="F22" s="340"/>
      <c r="G22" s="341"/>
    </row>
    <row r="23" spans="1:7" ht="12.75" hidden="1">
      <c r="A23" s="339"/>
      <c r="B23" s="340"/>
      <c r="C23" s="340"/>
      <c r="D23" s="340"/>
      <c r="E23" s="340"/>
      <c r="F23" s="340"/>
      <c r="G23" s="341"/>
    </row>
    <row r="24" spans="1:7" ht="12.75" hidden="1">
      <c r="A24" s="339"/>
      <c r="B24" s="340"/>
      <c r="C24" s="340"/>
      <c r="D24" s="340"/>
      <c r="E24" s="340"/>
      <c r="F24" s="340"/>
      <c r="G24" s="341"/>
    </row>
    <row r="25" spans="1:7" ht="12.75" hidden="1">
      <c r="A25" s="339"/>
      <c r="B25" s="340"/>
      <c r="C25" s="340"/>
      <c r="D25" s="340"/>
      <c r="E25" s="340"/>
      <c r="F25" s="340"/>
      <c r="G25" s="341"/>
    </row>
    <row r="26" spans="1:7" ht="12.75" hidden="1">
      <c r="A26" s="339"/>
      <c r="B26" s="340"/>
      <c r="C26" s="340"/>
      <c r="D26" s="340"/>
      <c r="E26" s="340"/>
      <c r="F26" s="340"/>
      <c r="G26" s="341"/>
    </row>
    <row r="27" spans="1:7" ht="12.75" hidden="1">
      <c r="A27" s="339"/>
      <c r="B27" s="340"/>
      <c r="C27" s="340"/>
      <c r="D27" s="340"/>
      <c r="E27" s="340"/>
      <c r="F27" s="340"/>
      <c r="G27" s="341"/>
    </row>
    <row r="28" spans="1:7" ht="12.75" hidden="1">
      <c r="A28" s="339"/>
      <c r="B28" s="340"/>
      <c r="C28" s="340"/>
      <c r="D28" s="340"/>
      <c r="E28" s="340"/>
      <c r="F28" s="340"/>
      <c r="G28" s="341"/>
    </row>
    <row r="29" spans="1:7" ht="12.75" hidden="1">
      <c r="A29" s="339"/>
      <c r="B29" s="340"/>
      <c r="C29" s="340"/>
      <c r="D29" s="340"/>
      <c r="E29" s="340"/>
      <c r="F29" s="340"/>
      <c r="G29" s="341"/>
    </row>
    <row r="30" spans="1:8" ht="12.75" hidden="1">
      <c r="A30" s="342"/>
      <c r="B30" s="343"/>
      <c r="C30" s="343"/>
      <c r="D30" s="343"/>
      <c r="E30" s="343"/>
      <c r="F30" s="343"/>
      <c r="G30" s="344"/>
      <c r="H30" s="121"/>
    </row>
    <row r="31" spans="1:7" ht="22.5" customHeight="1">
      <c r="A31" s="351"/>
      <c r="B31" s="351"/>
      <c r="C31" s="351"/>
      <c r="D31" s="351"/>
      <c r="E31" s="351"/>
      <c r="F31" s="351"/>
      <c r="G31" s="351"/>
    </row>
    <row r="32" spans="1:7" ht="12.75" customHeight="1" hidden="1">
      <c r="A32" s="103"/>
      <c r="B32" s="122"/>
      <c r="C32" s="122"/>
      <c r="D32" s="122"/>
      <c r="E32" s="122"/>
      <c r="F32" s="122"/>
      <c r="G32" s="122"/>
    </row>
    <row r="33" ht="21" customHeight="1"/>
    <row r="34" spans="1:7" ht="12.75">
      <c r="A34" s="323" t="s">
        <v>197</v>
      </c>
      <c r="B34" s="323"/>
      <c r="C34" s="323"/>
      <c r="D34" s="353" t="s">
        <v>206</v>
      </c>
      <c r="E34" s="354"/>
      <c r="F34" s="354"/>
      <c r="G34" s="355"/>
    </row>
    <row r="35" spans="1:7" ht="12.75">
      <c r="A35" s="327" t="s">
        <v>199</v>
      </c>
      <c r="B35" s="327"/>
      <c r="C35" s="327"/>
      <c r="D35" s="328" t="s">
        <v>207</v>
      </c>
      <c r="E35" s="328"/>
      <c r="F35" s="328"/>
      <c r="G35" s="328"/>
    </row>
    <row r="36" spans="1:7" ht="12.75">
      <c r="A36" s="335" t="s">
        <v>201</v>
      </c>
      <c r="B36" s="335"/>
      <c r="C36" s="335"/>
      <c r="D36" s="352" t="s">
        <v>346</v>
      </c>
      <c r="E36" s="313"/>
      <c r="F36" s="313"/>
      <c r="G36" s="314"/>
    </row>
    <row r="37" spans="1:7" ht="12.75">
      <c r="A37" s="329" t="s">
        <v>208</v>
      </c>
      <c r="B37" s="330"/>
      <c r="C37" s="331"/>
      <c r="D37" s="352" t="s">
        <v>347</v>
      </c>
      <c r="E37" s="313"/>
      <c r="F37" s="313"/>
      <c r="G37" s="314"/>
    </row>
    <row r="38" spans="1:7" ht="12.75">
      <c r="A38" s="329" t="s">
        <v>203</v>
      </c>
      <c r="B38" s="330"/>
      <c r="C38" s="331"/>
      <c r="D38" s="332" t="s">
        <v>209</v>
      </c>
      <c r="E38" s="333"/>
      <c r="F38" s="333"/>
      <c r="G38" s="334"/>
    </row>
    <row r="39" spans="1:7" ht="12.75">
      <c r="A39" s="329" t="s">
        <v>205</v>
      </c>
      <c r="B39" s="330"/>
      <c r="C39" s="331"/>
      <c r="D39" s="332" t="s">
        <v>348</v>
      </c>
      <c r="E39" s="333"/>
      <c r="F39" s="333"/>
      <c r="G39" s="334"/>
    </row>
    <row r="40" spans="1:7" ht="22.5" customHeight="1">
      <c r="A40" s="357" t="s">
        <v>349</v>
      </c>
      <c r="B40" s="357"/>
      <c r="C40" s="357"/>
      <c r="D40" s="357"/>
      <c r="E40" s="357"/>
      <c r="F40" s="357"/>
      <c r="G40" s="357"/>
    </row>
    <row r="41" spans="1:7" ht="3" customHeight="1">
      <c r="A41" s="336"/>
      <c r="B41" s="337"/>
      <c r="C41" s="337"/>
      <c r="D41" s="337"/>
      <c r="E41" s="337"/>
      <c r="F41" s="337"/>
      <c r="G41" s="338"/>
    </row>
    <row r="42" spans="1:7" ht="12.75" hidden="1">
      <c r="A42" s="339"/>
      <c r="B42" s="340"/>
      <c r="C42" s="340"/>
      <c r="D42" s="340"/>
      <c r="E42" s="340"/>
      <c r="F42" s="340"/>
      <c r="G42" s="341"/>
    </row>
    <row r="43" spans="1:7" ht="12.75" hidden="1">
      <c r="A43" s="339"/>
      <c r="B43" s="340"/>
      <c r="C43" s="340"/>
      <c r="D43" s="340"/>
      <c r="E43" s="340"/>
      <c r="F43" s="340"/>
      <c r="G43" s="341"/>
    </row>
    <row r="44" spans="1:7" ht="12.75" hidden="1">
      <c r="A44" s="339"/>
      <c r="B44" s="340"/>
      <c r="C44" s="340"/>
      <c r="D44" s="340"/>
      <c r="E44" s="340"/>
      <c r="F44" s="340"/>
      <c r="G44" s="341"/>
    </row>
    <row r="45" spans="1:7" ht="12.75" customHeight="1" hidden="1">
      <c r="A45" s="339"/>
      <c r="B45" s="340"/>
      <c r="C45" s="340"/>
      <c r="D45" s="340"/>
      <c r="E45" s="340"/>
      <c r="F45" s="340"/>
      <c r="G45" s="341"/>
    </row>
    <row r="46" spans="1:7" ht="12.75" hidden="1">
      <c r="A46" s="339"/>
      <c r="B46" s="340"/>
      <c r="C46" s="340"/>
      <c r="D46" s="340"/>
      <c r="E46" s="340"/>
      <c r="F46" s="340"/>
      <c r="G46" s="341"/>
    </row>
    <row r="47" spans="1:7" ht="12.75" hidden="1">
      <c r="A47" s="339"/>
      <c r="B47" s="340"/>
      <c r="C47" s="340"/>
      <c r="D47" s="340"/>
      <c r="E47" s="340"/>
      <c r="F47" s="340"/>
      <c r="G47" s="341"/>
    </row>
    <row r="48" spans="1:7" ht="12.75" hidden="1">
      <c r="A48" s="339"/>
      <c r="B48" s="340"/>
      <c r="C48" s="340"/>
      <c r="D48" s="340"/>
      <c r="E48" s="340"/>
      <c r="F48" s="340"/>
      <c r="G48" s="341"/>
    </row>
    <row r="49" spans="1:7" ht="12.75" hidden="1">
      <c r="A49" s="339"/>
      <c r="B49" s="340"/>
      <c r="C49" s="340"/>
      <c r="D49" s="340"/>
      <c r="E49" s="340"/>
      <c r="F49" s="340"/>
      <c r="G49" s="341"/>
    </row>
    <row r="50" spans="1:7" ht="12.75" hidden="1">
      <c r="A50" s="339"/>
      <c r="B50" s="340"/>
      <c r="C50" s="340"/>
      <c r="D50" s="340"/>
      <c r="E50" s="340"/>
      <c r="F50" s="340"/>
      <c r="G50" s="341"/>
    </row>
    <row r="51" spans="1:7" ht="12.75" hidden="1">
      <c r="A51" s="339"/>
      <c r="B51" s="340"/>
      <c r="C51" s="340"/>
      <c r="D51" s="340"/>
      <c r="E51" s="340"/>
      <c r="F51" s="340"/>
      <c r="G51" s="341"/>
    </row>
    <row r="52" spans="1:7" ht="12.75" hidden="1">
      <c r="A52" s="339"/>
      <c r="B52" s="340"/>
      <c r="C52" s="340"/>
      <c r="D52" s="340"/>
      <c r="E52" s="340"/>
      <c r="F52" s="340"/>
      <c r="G52" s="341"/>
    </row>
    <row r="53" spans="1:7" ht="12.75" hidden="1">
      <c r="A53" s="339"/>
      <c r="B53" s="340"/>
      <c r="C53" s="340"/>
      <c r="D53" s="340"/>
      <c r="E53" s="340"/>
      <c r="F53" s="340"/>
      <c r="G53" s="341"/>
    </row>
    <row r="54" spans="1:7" ht="12.75" hidden="1">
      <c r="A54" s="339"/>
      <c r="B54" s="340"/>
      <c r="C54" s="340"/>
      <c r="D54" s="340"/>
      <c r="E54" s="340"/>
      <c r="F54" s="340"/>
      <c r="G54" s="341"/>
    </row>
    <row r="55" spans="1:7" ht="12.75" hidden="1">
      <c r="A55" s="339"/>
      <c r="B55" s="340"/>
      <c r="C55" s="340"/>
      <c r="D55" s="340"/>
      <c r="E55" s="340"/>
      <c r="F55" s="340"/>
      <c r="G55" s="341"/>
    </row>
    <row r="56" spans="1:7" ht="12.75" hidden="1">
      <c r="A56" s="342"/>
      <c r="B56" s="343"/>
      <c r="C56" s="343"/>
      <c r="D56" s="343"/>
      <c r="E56" s="343"/>
      <c r="F56" s="343"/>
      <c r="G56" s="344"/>
    </row>
    <row r="57" spans="1:7" ht="12.75" customHeight="1" hidden="1">
      <c r="A57" s="351"/>
      <c r="B57" s="351"/>
      <c r="C57" s="351"/>
      <c r="D57" s="351"/>
      <c r="E57" s="351"/>
      <c r="F57" s="351"/>
      <c r="G57" s="351"/>
    </row>
    <row r="58" ht="12" customHeight="1"/>
    <row r="60" spans="1:7" ht="12.75" customHeight="1">
      <c r="A60" s="323" t="s">
        <v>197</v>
      </c>
      <c r="B60" s="323"/>
      <c r="C60" s="323"/>
      <c r="D60" s="324" t="s">
        <v>210</v>
      </c>
      <c r="E60" s="325"/>
      <c r="F60" s="325"/>
      <c r="G60" s="326"/>
    </row>
    <row r="61" spans="1:7" ht="12.75">
      <c r="A61" s="327" t="s">
        <v>199</v>
      </c>
      <c r="B61" s="327"/>
      <c r="C61" s="327"/>
      <c r="D61" s="328" t="s">
        <v>211</v>
      </c>
      <c r="E61" s="328"/>
      <c r="F61" s="328"/>
      <c r="G61" s="328"/>
    </row>
    <row r="62" spans="1:7" ht="12.75">
      <c r="A62" s="335" t="s">
        <v>201</v>
      </c>
      <c r="B62" s="335"/>
      <c r="C62" s="335"/>
      <c r="D62" s="312" t="s">
        <v>350</v>
      </c>
      <c r="E62" s="313"/>
      <c r="F62" s="313"/>
      <c r="G62" s="314"/>
    </row>
    <row r="63" spans="1:7" ht="12.75">
      <c r="A63" s="329" t="s">
        <v>208</v>
      </c>
      <c r="B63" s="330"/>
      <c r="C63" s="331"/>
      <c r="D63" s="356" t="s">
        <v>351</v>
      </c>
      <c r="E63" s="313"/>
      <c r="F63" s="313"/>
      <c r="G63" s="314"/>
    </row>
    <row r="64" spans="1:7" ht="12.75">
      <c r="A64" s="329" t="s">
        <v>203</v>
      </c>
      <c r="B64" s="330"/>
      <c r="C64" s="331"/>
      <c r="D64" s="332" t="s">
        <v>212</v>
      </c>
      <c r="E64" s="333"/>
      <c r="F64" s="333"/>
      <c r="G64" s="334"/>
    </row>
    <row r="65" spans="1:7" ht="15.75" customHeight="1">
      <c r="A65" s="329" t="s">
        <v>205</v>
      </c>
      <c r="B65" s="330"/>
      <c r="C65" s="331"/>
      <c r="D65" s="332" t="s">
        <v>213</v>
      </c>
      <c r="E65" s="333"/>
      <c r="F65" s="333"/>
      <c r="G65" s="334"/>
    </row>
    <row r="66" spans="1:7" ht="18" customHeight="1">
      <c r="A66" s="327" t="s">
        <v>352</v>
      </c>
      <c r="B66" s="335"/>
      <c r="C66" s="335"/>
      <c r="D66" s="335"/>
      <c r="E66" s="335"/>
      <c r="F66" s="335"/>
      <c r="G66" s="335"/>
    </row>
    <row r="67" spans="1:7" ht="1.5" customHeight="1">
      <c r="A67" s="336"/>
      <c r="B67" s="337"/>
      <c r="C67" s="337"/>
      <c r="D67" s="337"/>
      <c r="E67" s="337"/>
      <c r="F67" s="337"/>
      <c r="G67" s="338"/>
    </row>
    <row r="68" spans="1:7" ht="12.75" hidden="1">
      <c r="A68" s="339"/>
      <c r="B68" s="340"/>
      <c r="C68" s="340"/>
      <c r="D68" s="340"/>
      <c r="E68" s="340"/>
      <c r="F68" s="340"/>
      <c r="G68" s="341"/>
    </row>
    <row r="69" spans="1:7" ht="12.75" hidden="1">
      <c r="A69" s="339"/>
      <c r="B69" s="340"/>
      <c r="C69" s="340"/>
      <c r="D69" s="340"/>
      <c r="E69" s="340"/>
      <c r="F69" s="340"/>
      <c r="G69" s="341"/>
    </row>
    <row r="70" spans="1:7" ht="12.75" hidden="1">
      <c r="A70" s="339"/>
      <c r="B70" s="340"/>
      <c r="C70" s="340"/>
      <c r="D70" s="340"/>
      <c r="E70" s="340"/>
      <c r="F70" s="340"/>
      <c r="G70" s="341"/>
    </row>
    <row r="71" spans="1:7" ht="12.75" hidden="1">
      <c r="A71" s="339"/>
      <c r="B71" s="340"/>
      <c r="C71" s="340"/>
      <c r="D71" s="340"/>
      <c r="E71" s="340"/>
      <c r="F71" s="340"/>
      <c r="G71" s="341"/>
    </row>
    <row r="72" spans="1:7" ht="12.75" hidden="1">
      <c r="A72" s="339"/>
      <c r="B72" s="340"/>
      <c r="C72" s="340"/>
      <c r="D72" s="340"/>
      <c r="E72" s="340"/>
      <c r="F72" s="340"/>
      <c r="G72" s="341"/>
    </row>
    <row r="73" spans="1:7" ht="12.75" hidden="1">
      <c r="A73" s="339"/>
      <c r="B73" s="340"/>
      <c r="C73" s="340"/>
      <c r="D73" s="340"/>
      <c r="E73" s="340"/>
      <c r="F73" s="340"/>
      <c r="G73" s="341"/>
    </row>
    <row r="74" spans="1:7" ht="12.75" hidden="1">
      <c r="A74" s="339"/>
      <c r="B74" s="340"/>
      <c r="C74" s="340"/>
      <c r="D74" s="340"/>
      <c r="E74" s="340"/>
      <c r="F74" s="340"/>
      <c r="G74" s="341"/>
    </row>
    <row r="75" spans="1:7" ht="12.75" hidden="1">
      <c r="A75" s="339"/>
      <c r="B75" s="340"/>
      <c r="C75" s="340"/>
      <c r="D75" s="340"/>
      <c r="E75" s="340"/>
      <c r="F75" s="340"/>
      <c r="G75" s="341"/>
    </row>
    <row r="76" spans="1:7" ht="12.75" hidden="1">
      <c r="A76" s="339"/>
      <c r="B76" s="340"/>
      <c r="C76" s="340"/>
      <c r="D76" s="340"/>
      <c r="E76" s="340"/>
      <c r="F76" s="340"/>
      <c r="G76" s="341"/>
    </row>
    <row r="77" spans="1:7" ht="12.75" hidden="1">
      <c r="A77" s="339"/>
      <c r="B77" s="340"/>
      <c r="C77" s="340"/>
      <c r="D77" s="340"/>
      <c r="E77" s="340"/>
      <c r="F77" s="340"/>
      <c r="G77" s="341"/>
    </row>
    <row r="78" spans="1:7" ht="12.75" hidden="1">
      <c r="A78" s="339"/>
      <c r="B78" s="340"/>
      <c r="C78" s="340"/>
      <c r="D78" s="340"/>
      <c r="E78" s="340"/>
      <c r="F78" s="340"/>
      <c r="G78" s="341"/>
    </row>
    <row r="79" spans="1:7" ht="12.75" hidden="1">
      <c r="A79" s="339"/>
      <c r="B79" s="340"/>
      <c r="C79" s="340"/>
      <c r="D79" s="340"/>
      <c r="E79" s="340"/>
      <c r="F79" s="340"/>
      <c r="G79" s="341"/>
    </row>
    <row r="80" spans="1:7" ht="12.75" hidden="1">
      <c r="A80" s="339"/>
      <c r="B80" s="340"/>
      <c r="C80" s="340"/>
      <c r="D80" s="340"/>
      <c r="E80" s="340"/>
      <c r="F80" s="340"/>
      <c r="G80" s="341"/>
    </row>
    <row r="81" spans="1:7" ht="12.75" hidden="1">
      <c r="A81" s="342"/>
      <c r="B81" s="343"/>
      <c r="C81" s="343"/>
      <c r="D81" s="343"/>
      <c r="E81" s="343"/>
      <c r="F81" s="343"/>
      <c r="G81" s="344"/>
    </row>
    <row r="82" spans="1:7" ht="12.75" customHeight="1" hidden="1">
      <c r="A82" s="351"/>
      <c r="B82" s="351"/>
      <c r="C82" s="351"/>
      <c r="D82" s="351"/>
      <c r="E82" s="351"/>
      <c r="F82" s="351"/>
      <c r="G82" s="351"/>
    </row>
    <row r="83" spans="1:7" ht="12.75" hidden="1">
      <c r="A83" s="123"/>
      <c r="B83" s="123"/>
      <c r="C83" s="123"/>
      <c r="D83" s="124"/>
      <c r="E83" s="124"/>
      <c r="F83" s="125"/>
      <c r="G83" s="126"/>
    </row>
    <row r="84" ht="12.75" hidden="1"/>
    <row r="85" ht="20.25" customHeight="1"/>
    <row r="86" spans="1:7" ht="12.75">
      <c r="A86" s="323" t="s">
        <v>197</v>
      </c>
      <c r="B86" s="323"/>
      <c r="C86" s="323"/>
      <c r="D86" s="353" t="s">
        <v>353</v>
      </c>
      <c r="E86" s="354"/>
      <c r="F86" s="354"/>
      <c r="G86" s="355"/>
    </row>
    <row r="87" spans="1:7" ht="15" customHeight="1">
      <c r="A87" s="327" t="s">
        <v>199</v>
      </c>
      <c r="B87" s="327"/>
      <c r="C87" s="327"/>
      <c r="D87" s="312" t="s">
        <v>354</v>
      </c>
      <c r="E87" s="313"/>
      <c r="F87" s="313"/>
      <c r="G87" s="314"/>
    </row>
    <row r="88" spans="1:7" ht="12.75">
      <c r="A88" s="329" t="s">
        <v>208</v>
      </c>
      <c r="B88" s="330"/>
      <c r="C88" s="331"/>
      <c r="D88" s="312" t="s">
        <v>355</v>
      </c>
      <c r="E88" s="313"/>
      <c r="F88" s="313"/>
      <c r="G88" s="314"/>
    </row>
    <row r="89" spans="1:7" ht="17.25" customHeight="1">
      <c r="A89" s="335" t="s">
        <v>201</v>
      </c>
      <c r="B89" s="335"/>
      <c r="C89" s="335"/>
      <c r="D89" s="358" t="s">
        <v>356</v>
      </c>
      <c r="E89" s="346"/>
      <c r="F89" s="346"/>
      <c r="G89" s="347"/>
    </row>
    <row r="90" spans="1:7" ht="12.75">
      <c r="A90" s="329" t="s">
        <v>203</v>
      </c>
      <c r="B90" s="330"/>
      <c r="C90" s="331"/>
      <c r="D90" s="332" t="s">
        <v>357</v>
      </c>
      <c r="E90" s="333"/>
      <c r="F90" s="333"/>
      <c r="G90" s="334"/>
    </row>
    <row r="91" spans="1:7" ht="12.75">
      <c r="A91" s="329" t="s">
        <v>205</v>
      </c>
      <c r="B91" s="330"/>
      <c r="C91" s="331"/>
      <c r="D91" s="332" t="s">
        <v>358</v>
      </c>
      <c r="E91" s="333"/>
      <c r="F91" s="333"/>
      <c r="G91" s="334"/>
    </row>
    <row r="92" spans="1:8" ht="16.5" customHeight="1">
      <c r="A92" s="359" t="s">
        <v>349</v>
      </c>
      <c r="B92" s="360"/>
      <c r="C92" s="360"/>
      <c r="D92" s="360"/>
      <c r="E92" s="360"/>
      <c r="F92" s="360"/>
      <c r="G92" s="360"/>
      <c r="H92" s="360"/>
    </row>
    <row r="93" spans="1:7" ht="12.75" customHeight="1" hidden="1">
      <c r="A93" s="337"/>
      <c r="B93" s="337"/>
      <c r="C93" s="337"/>
      <c r="D93" s="337"/>
      <c r="E93" s="337"/>
      <c r="F93" s="337"/>
      <c r="G93" s="337"/>
    </row>
    <row r="94" spans="1:7" ht="12.75" hidden="1">
      <c r="A94" s="340"/>
      <c r="B94" s="340"/>
      <c r="C94" s="340"/>
      <c r="D94" s="340"/>
      <c r="E94" s="340"/>
      <c r="F94" s="340"/>
      <c r="G94" s="340"/>
    </row>
    <row r="95" spans="1:7" ht="12.75" hidden="1">
      <c r="A95" s="340"/>
      <c r="B95" s="340"/>
      <c r="C95" s="340"/>
      <c r="D95" s="340"/>
      <c r="E95" s="340"/>
      <c r="F95" s="340"/>
      <c r="G95" s="340"/>
    </row>
    <row r="96" spans="1:7" ht="12.75" hidden="1">
      <c r="A96" s="340"/>
      <c r="B96" s="340"/>
      <c r="C96" s="340"/>
      <c r="D96" s="340"/>
      <c r="E96" s="340"/>
      <c r="F96" s="340"/>
      <c r="G96" s="340"/>
    </row>
    <row r="97" spans="1:7" ht="12.75" customHeight="1" hidden="1">
      <c r="A97" s="340"/>
      <c r="B97" s="340"/>
      <c r="C97" s="340"/>
      <c r="D97" s="340"/>
      <c r="E97" s="340"/>
      <c r="F97" s="340"/>
      <c r="G97" s="340"/>
    </row>
    <row r="98" spans="1:11" ht="12.75" hidden="1">
      <c r="A98" s="340"/>
      <c r="B98" s="340"/>
      <c r="C98" s="340"/>
      <c r="D98" s="340"/>
      <c r="E98" s="340"/>
      <c r="F98" s="340"/>
      <c r="G98" s="340"/>
      <c r="I98" s="127"/>
      <c r="J98" s="127"/>
      <c r="K98" s="127"/>
    </row>
    <row r="99" spans="1:7" ht="12.75" hidden="1">
      <c r="A99" s="340"/>
      <c r="B99" s="340"/>
      <c r="C99" s="340"/>
      <c r="D99" s="340"/>
      <c r="E99" s="340"/>
      <c r="F99" s="340"/>
      <c r="G99" s="340"/>
    </row>
    <row r="100" spans="1:7" ht="12.75" hidden="1">
      <c r="A100" s="340"/>
      <c r="B100" s="340"/>
      <c r="C100" s="340"/>
      <c r="D100" s="340"/>
      <c r="E100" s="340"/>
      <c r="F100" s="340"/>
      <c r="G100" s="340"/>
    </row>
    <row r="101" spans="1:7" ht="12.75" customHeight="1" hidden="1">
      <c r="A101" s="340"/>
      <c r="B101" s="340"/>
      <c r="C101" s="340"/>
      <c r="D101" s="340"/>
      <c r="E101" s="340"/>
      <c r="F101" s="340"/>
      <c r="G101" s="340"/>
    </row>
    <row r="102" spans="1:7" ht="12.75" hidden="1">
      <c r="A102" s="340"/>
      <c r="B102" s="340"/>
      <c r="C102" s="340"/>
      <c r="D102" s="340"/>
      <c r="E102" s="340"/>
      <c r="F102" s="340"/>
      <c r="G102" s="340"/>
    </row>
    <row r="103" spans="1:7" ht="12.75" hidden="1">
      <c r="A103" s="340"/>
      <c r="B103" s="340"/>
      <c r="C103" s="340"/>
      <c r="D103" s="340"/>
      <c r="E103" s="340"/>
      <c r="F103" s="340"/>
      <c r="G103" s="340"/>
    </row>
    <row r="104" spans="1:7" ht="12.75" hidden="1">
      <c r="A104" s="340"/>
      <c r="B104" s="340"/>
      <c r="C104" s="340"/>
      <c r="D104" s="340"/>
      <c r="E104" s="340"/>
      <c r="F104" s="340"/>
      <c r="G104" s="340"/>
    </row>
    <row r="105" spans="1:7" ht="12.75" customHeight="1" hidden="1">
      <c r="A105" s="340"/>
      <c r="B105" s="340"/>
      <c r="C105" s="340"/>
      <c r="D105" s="340"/>
      <c r="E105" s="340"/>
      <c r="F105" s="340"/>
      <c r="G105" s="340"/>
    </row>
    <row r="106" spans="1:7" ht="12.75" hidden="1">
      <c r="A106" s="340"/>
      <c r="B106" s="340"/>
      <c r="C106" s="340"/>
      <c r="D106" s="340"/>
      <c r="E106" s="340"/>
      <c r="F106" s="340"/>
      <c r="G106" s="340"/>
    </row>
    <row r="107" spans="1:7" ht="12.75" hidden="1">
      <c r="A107" s="340"/>
      <c r="B107" s="340"/>
      <c r="C107" s="340"/>
      <c r="D107" s="340"/>
      <c r="E107" s="340"/>
      <c r="F107" s="340"/>
      <c r="G107" s="340"/>
    </row>
    <row r="108" spans="1:7" ht="12.75" hidden="1">
      <c r="A108" s="340"/>
      <c r="B108" s="340"/>
      <c r="C108" s="340"/>
      <c r="D108" s="340"/>
      <c r="E108" s="340"/>
      <c r="F108" s="340"/>
      <c r="G108" s="340"/>
    </row>
    <row r="109" spans="1:7" ht="12.75" customHeight="1" hidden="1">
      <c r="A109" s="340"/>
      <c r="B109" s="340"/>
      <c r="C109" s="340"/>
      <c r="D109" s="340"/>
      <c r="E109" s="340"/>
      <c r="F109" s="340"/>
      <c r="G109" s="340"/>
    </row>
    <row r="113" spans="1:7" ht="12.75">
      <c r="A113" s="323" t="s">
        <v>197</v>
      </c>
      <c r="B113" s="323"/>
      <c r="C113" s="323"/>
      <c r="D113" s="353" t="s">
        <v>214</v>
      </c>
      <c r="E113" s="354"/>
      <c r="F113" s="354"/>
      <c r="G113" s="355"/>
    </row>
    <row r="114" spans="1:7" ht="12.75">
      <c r="A114" s="327" t="s">
        <v>199</v>
      </c>
      <c r="B114" s="327"/>
      <c r="C114" s="327"/>
      <c r="D114" s="328" t="s">
        <v>215</v>
      </c>
      <c r="E114" s="328"/>
      <c r="F114" s="328"/>
      <c r="G114" s="328"/>
    </row>
    <row r="115" spans="1:7" ht="12.75">
      <c r="A115" s="335" t="s">
        <v>201</v>
      </c>
      <c r="B115" s="335"/>
      <c r="C115" s="335"/>
      <c r="D115" s="312" t="s">
        <v>359</v>
      </c>
      <c r="E115" s="313"/>
      <c r="F115" s="313"/>
      <c r="G115" s="314"/>
    </row>
    <row r="116" spans="1:7" ht="12.75">
      <c r="A116" s="363" t="s">
        <v>208</v>
      </c>
      <c r="B116" s="333"/>
      <c r="C116" s="334"/>
      <c r="D116" s="312" t="s">
        <v>360</v>
      </c>
      <c r="E116" s="313"/>
      <c r="F116" s="313"/>
      <c r="G116" s="314"/>
    </row>
    <row r="117" spans="1:7" ht="12.75">
      <c r="A117" s="329" t="s">
        <v>203</v>
      </c>
      <c r="B117" s="330"/>
      <c r="C117" s="331"/>
      <c r="D117" s="332" t="s">
        <v>216</v>
      </c>
      <c r="E117" s="333"/>
      <c r="F117" s="333"/>
      <c r="G117" s="334"/>
    </row>
    <row r="118" spans="1:7" ht="12.75">
      <c r="A118" s="329" t="s">
        <v>205</v>
      </c>
      <c r="B118" s="330"/>
      <c r="C118" s="331"/>
      <c r="D118" s="332" t="s">
        <v>217</v>
      </c>
      <c r="E118" s="333"/>
      <c r="F118" s="333"/>
      <c r="G118" s="334"/>
    </row>
    <row r="119" spans="1:8" ht="18.75" customHeight="1">
      <c r="A119" s="361" t="s">
        <v>361</v>
      </c>
      <c r="B119" s="362"/>
      <c r="C119" s="362"/>
      <c r="D119" s="362"/>
      <c r="E119" s="362"/>
      <c r="F119" s="362"/>
      <c r="G119" s="362"/>
      <c r="H119" s="127"/>
    </row>
    <row r="120" spans="1:7" ht="3" customHeight="1">
      <c r="A120" s="336"/>
      <c r="B120" s="337"/>
      <c r="C120" s="337"/>
      <c r="D120" s="337"/>
      <c r="E120" s="337"/>
      <c r="F120" s="337"/>
      <c r="G120" s="338"/>
    </row>
    <row r="121" spans="1:7" ht="12.75" hidden="1">
      <c r="A121" s="339"/>
      <c r="B121" s="340"/>
      <c r="C121" s="340"/>
      <c r="D121" s="340"/>
      <c r="E121" s="340"/>
      <c r="F121" s="340"/>
      <c r="G121" s="341"/>
    </row>
    <row r="122" spans="1:7" ht="12.75" hidden="1">
      <c r="A122" s="339"/>
      <c r="B122" s="340"/>
      <c r="C122" s="340"/>
      <c r="D122" s="340"/>
      <c r="E122" s="340"/>
      <c r="F122" s="340"/>
      <c r="G122" s="341"/>
    </row>
    <row r="123" spans="1:7" ht="12.75" hidden="1">
      <c r="A123" s="339"/>
      <c r="B123" s="340"/>
      <c r="C123" s="340"/>
      <c r="D123" s="340"/>
      <c r="E123" s="340"/>
      <c r="F123" s="340"/>
      <c r="G123" s="341"/>
    </row>
    <row r="124" spans="1:7" ht="12.75" hidden="1">
      <c r="A124" s="339"/>
      <c r="B124" s="340"/>
      <c r="C124" s="340"/>
      <c r="D124" s="340"/>
      <c r="E124" s="340"/>
      <c r="F124" s="340"/>
      <c r="G124" s="341"/>
    </row>
    <row r="125" spans="1:7" ht="12.75" hidden="1">
      <c r="A125" s="339"/>
      <c r="B125" s="340"/>
      <c r="C125" s="340"/>
      <c r="D125" s="340"/>
      <c r="E125" s="340"/>
      <c r="F125" s="340"/>
      <c r="G125" s="341"/>
    </row>
    <row r="126" spans="1:7" ht="12.75" hidden="1">
      <c r="A126" s="339"/>
      <c r="B126" s="340"/>
      <c r="C126" s="340"/>
      <c r="D126" s="340"/>
      <c r="E126" s="340"/>
      <c r="F126" s="340"/>
      <c r="G126" s="341"/>
    </row>
    <row r="127" spans="1:7" ht="12.75" hidden="1">
      <c r="A127" s="339"/>
      <c r="B127" s="340"/>
      <c r="C127" s="340"/>
      <c r="D127" s="340"/>
      <c r="E127" s="340"/>
      <c r="F127" s="340"/>
      <c r="G127" s="341"/>
    </row>
    <row r="128" spans="1:7" ht="12.75" hidden="1">
      <c r="A128" s="339"/>
      <c r="B128" s="340"/>
      <c r="C128" s="340"/>
      <c r="D128" s="340"/>
      <c r="E128" s="340"/>
      <c r="F128" s="340"/>
      <c r="G128" s="341"/>
    </row>
    <row r="129" spans="1:7" ht="12.75" hidden="1">
      <c r="A129" s="339"/>
      <c r="B129" s="340"/>
      <c r="C129" s="340"/>
      <c r="D129" s="340"/>
      <c r="E129" s="340"/>
      <c r="F129" s="340"/>
      <c r="G129" s="341"/>
    </row>
    <row r="130" spans="1:7" ht="12.75" hidden="1">
      <c r="A130" s="339"/>
      <c r="B130" s="340"/>
      <c r="C130" s="340"/>
      <c r="D130" s="340"/>
      <c r="E130" s="340"/>
      <c r="F130" s="340"/>
      <c r="G130" s="341"/>
    </row>
    <row r="131" spans="1:7" ht="12.75" hidden="1">
      <c r="A131" s="339"/>
      <c r="B131" s="340"/>
      <c r="C131" s="340"/>
      <c r="D131" s="340"/>
      <c r="E131" s="340"/>
      <c r="F131" s="340"/>
      <c r="G131" s="341"/>
    </row>
    <row r="132" spans="1:7" ht="12.75" hidden="1">
      <c r="A132" s="339"/>
      <c r="B132" s="340"/>
      <c r="C132" s="340"/>
      <c r="D132" s="340"/>
      <c r="E132" s="340"/>
      <c r="F132" s="340"/>
      <c r="G132" s="341"/>
    </row>
    <row r="133" spans="1:7" ht="12.75" hidden="1">
      <c r="A133" s="339"/>
      <c r="B133" s="340"/>
      <c r="C133" s="340"/>
      <c r="D133" s="340"/>
      <c r="E133" s="340"/>
      <c r="F133" s="340"/>
      <c r="G133" s="341"/>
    </row>
    <row r="134" spans="1:7" ht="12.75" hidden="1">
      <c r="A134" s="339"/>
      <c r="B134" s="340"/>
      <c r="C134" s="340"/>
      <c r="D134" s="340"/>
      <c r="E134" s="340"/>
      <c r="F134" s="340"/>
      <c r="G134" s="341"/>
    </row>
    <row r="135" spans="1:7" ht="12.75" hidden="1">
      <c r="A135" s="342"/>
      <c r="B135" s="343"/>
      <c r="C135" s="343"/>
      <c r="D135" s="343"/>
      <c r="E135" s="343"/>
      <c r="F135" s="343"/>
      <c r="G135" s="344"/>
    </row>
    <row r="136" spans="1:9" ht="12.75">
      <c r="A136" s="351"/>
      <c r="B136" s="351"/>
      <c r="C136" s="351"/>
      <c r="D136" s="351"/>
      <c r="E136" s="351"/>
      <c r="F136" s="351"/>
      <c r="G136" s="351"/>
      <c r="I136" s="128"/>
    </row>
    <row r="138" ht="41.25" customHeight="1"/>
    <row r="139" spans="1:7" ht="26.25" customHeight="1">
      <c r="A139" s="323" t="s">
        <v>197</v>
      </c>
      <c r="B139" s="323"/>
      <c r="C139" s="323"/>
      <c r="D139" s="353" t="s">
        <v>218</v>
      </c>
      <c r="E139" s="354"/>
      <c r="F139" s="354"/>
      <c r="G139" s="355"/>
    </row>
    <row r="140" spans="1:7" ht="12.75">
      <c r="A140" s="327" t="s">
        <v>199</v>
      </c>
      <c r="B140" s="327"/>
      <c r="C140" s="327"/>
      <c r="D140" s="328" t="s">
        <v>219</v>
      </c>
      <c r="E140" s="328"/>
      <c r="F140" s="328"/>
      <c r="G140" s="328"/>
    </row>
    <row r="141" spans="1:7" ht="12.75">
      <c r="A141" s="335" t="s">
        <v>201</v>
      </c>
      <c r="B141" s="335"/>
      <c r="C141" s="335"/>
      <c r="D141" s="312" t="s">
        <v>362</v>
      </c>
      <c r="E141" s="313"/>
      <c r="F141" s="313"/>
      <c r="G141" s="314"/>
    </row>
    <row r="142" spans="1:7" ht="12.75">
      <c r="A142" s="118" t="s">
        <v>363</v>
      </c>
      <c r="B142" s="119"/>
      <c r="C142" s="120"/>
      <c r="D142" s="110"/>
      <c r="E142" s="111"/>
      <c r="F142" s="111" t="s">
        <v>343</v>
      </c>
      <c r="G142" s="114"/>
    </row>
    <row r="143" spans="1:7" ht="12.75">
      <c r="A143" s="329" t="s">
        <v>203</v>
      </c>
      <c r="B143" s="330"/>
      <c r="C143" s="331"/>
      <c r="D143" s="332">
        <v>43160</v>
      </c>
      <c r="E143" s="333"/>
      <c r="F143" s="333"/>
      <c r="G143" s="334"/>
    </row>
    <row r="144" spans="1:7" ht="12.75">
      <c r="A144" s="329" t="s">
        <v>205</v>
      </c>
      <c r="B144" s="330"/>
      <c r="C144" s="331"/>
      <c r="D144" s="332">
        <v>44255</v>
      </c>
      <c r="E144" s="333"/>
      <c r="F144" s="333"/>
      <c r="G144" s="334"/>
    </row>
    <row r="145" spans="1:8" ht="12.75" customHeight="1">
      <c r="A145" s="364" t="s">
        <v>364</v>
      </c>
      <c r="B145" s="365"/>
      <c r="C145" s="365"/>
      <c r="D145" s="365"/>
      <c r="E145" s="365"/>
      <c r="F145" s="365"/>
      <c r="G145" s="365"/>
      <c r="H145" s="365"/>
    </row>
    <row r="146" spans="1:7" ht="3.75" customHeight="1">
      <c r="A146" s="336"/>
      <c r="B146" s="337"/>
      <c r="C146" s="337"/>
      <c r="D146" s="337"/>
      <c r="E146" s="337"/>
      <c r="F146" s="337"/>
      <c r="G146" s="338"/>
    </row>
    <row r="147" spans="1:7" ht="12.75" hidden="1">
      <c r="A147" s="339"/>
      <c r="B147" s="340"/>
      <c r="C147" s="340"/>
      <c r="D147" s="340"/>
      <c r="E147" s="340"/>
      <c r="F147" s="340"/>
      <c r="G147" s="341"/>
    </row>
    <row r="148" spans="1:7" ht="12.75" hidden="1">
      <c r="A148" s="339"/>
      <c r="B148" s="340"/>
      <c r="C148" s="340"/>
      <c r="D148" s="340"/>
      <c r="E148" s="340"/>
      <c r="F148" s="340"/>
      <c r="G148" s="341"/>
    </row>
    <row r="149" spans="1:7" ht="12.75" hidden="1">
      <c r="A149" s="339"/>
      <c r="B149" s="340"/>
      <c r="C149" s="340"/>
      <c r="D149" s="340"/>
      <c r="E149" s="340"/>
      <c r="F149" s="340"/>
      <c r="G149" s="341"/>
    </row>
    <row r="150" spans="1:7" ht="12.75" hidden="1">
      <c r="A150" s="339"/>
      <c r="B150" s="340"/>
      <c r="C150" s="340"/>
      <c r="D150" s="340"/>
      <c r="E150" s="340"/>
      <c r="F150" s="340"/>
      <c r="G150" s="341"/>
    </row>
    <row r="151" spans="1:7" ht="12.75" hidden="1">
      <c r="A151" s="339"/>
      <c r="B151" s="340"/>
      <c r="C151" s="340"/>
      <c r="D151" s="340"/>
      <c r="E151" s="340"/>
      <c r="F151" s="340"/>
      <c r="G151" s="341"/>
    </row>
    <row r="152" spans="1:7" ht="12.75" hidden="1">
      <c r="A152" s="339"/>
      <c r="B152" s="340"/>
      <c r="C152" s="340"/>
      <c r="D152" s="340"/>
      <c r="E152" s="340"/>
      <c r="F152" s="340"/>
      <c r="G152" s="341"/>
    </row>
    <row r="153" spans="1:7" ht="12.75" hidden="1">
      <c r="A153" s="339"/>
      <c r="B153" s="340"/>
      <c r="C153" s="340"/>
      <c r="D153" s="340"/>
      <c r="E153" s="340"/>
      <c r="F153" s="340"/>
      <c r="G153" s="341"/>
    </row>
    <row r="154" spans="1:7" ht="12.75" hidden="1">
      <c r="A154" s="339"/>
      <c r="B154" s="340"/>
      <c r="C154" s="340"/>
      <c r="D154" s="340"/>
      <c r="E154" s="340"/>
      <c r="F154" s="340"/>
      <c r="G154" s="341"/>
    </row>
    <row r="155" spans="1:7" ht="12.75" hidden="1">
      <c r="A155" s="339"/>
      <c r="B155" s="340"/>
      <c r="C155" s="340"/>
      <c r="D155" s="340"/>
      <c r="E155" s="340"/>
      <c r="F155" s="340"/>
      <c r="G155" s="341"/>
    </row>
    <row r="156" spans="1:7" ht="12.75" hidden="1">
      <c r="A156" s="339"/>
      <c r="B156" s="340"/>
      <c r="C156" s="340"/>
      <c r="D156" s="340"/>
      <c r="E156" s="340"/>
      <c r="F156" s="340"/>
      <c r="G156" s="341"/>
    </row>
    <row r="157" spans="1:7" ht="12.75" hidden="1">
      <c r="A157" s="339"/>
      <c r="B157" s="340"/>
      <c r="C157" s="340"/>
      <c r="D157" s="340"/>
      <c r="E157" s="340"/>
      <c r="F157" s="340"/>
      <c r="G157" s="341"/>
    </row>
    <row r="158" spans="1:7" ht="12.75" hidden="1">
      <c r="A158" s="339"/>
      <c r="B158" s="340"/>
      <c r="C158" s="340"/>
      <c r="D158" s="340"/>
      <c r="E158" s="340"/>
      <c r="F158" s="340"/>
      <c r="G158" s="341"/>
    </row>
    <row r="159" spans="1:7" ht="12.75" hidden="1">
      <c r="A159" s="339"/>
      <c r="B159" s="340"/>
      <c r="C159" s="340"/>
      <c r="D159" s="340"/>
      <c r="E159" s="340"/>
      <c r="F159" s="340"/>
      <c r="G159" s="341"/>
    </row>
    <row r="160" spans="1:7" ht="12.75" hidden="1">
      <c r="A160" s="339"/>
      <c r="B160" s="340"/>
      <c r="C160" s="340"/>
      <c r="D160" s="340"/>
      <c r="E160" s="340"/>
      <c r="F160" s="340"/>
      <c r="G160" s="341"/>
    </row>
    <row r="161" spans="1:7" ht="12.75" hidden="1">
      <c r="A161" s="342"/>
      <c r="B161" s="343"/>
      <c r="C161" s="343"/>
      <c r="D161" s="343"/>
      <c r="E161" s="343"/>
      <c r="F161" s="343"/>
      <c r="G161" s="344"/>
    </row>
    <row r="162" spans="1:7" ht="12.75">
      <c r="A162" s="351"/>
      <c r="B162" s="351"/>
      <c r="C162" s="351"/>
      <c r="D162" s="351"/>
      <c r="E162" s="351"/>
      <c r="F162" s="351"/>
      <c r="G162" s="351"/>
    </row>
    <row r="164" ht="17.25" customHeight="1"/>
    <row r="165" spans="1:7" ht="18.75" customHeight="1">
      <c r="A165" s="323" t="s">
        <v>197</v>
      </c>
      <c r="B165" s="323"/>
      <c r="C165" s="323"/>
      <c r="D165" s="353" t="s">
        <v>220</v>
      </c>
      <c r="E165" s="354"/>
      <c r="F165" s="354"/>
      <c r="G165" s="355"/>
    </row>
    <row r="166" spans="1:7" ht="12.75">
      <c r="A166" s="327" t="s">
        <v>199</v>
      </c>
      <c r="B166" s="327"/>
      <c r="C166" s="327"/>
      <c r="D166" s="328" t="s">
        <v>221</v>
      </c>
      <c r="E166" s="328"/>
      <c r="F166" s="328"/>
      <c r="G166" s="328"/>
    </row>
    <row r="167" spans="1:7" ht="12.75">
      <c r="A167" s="335" t="s">
        <v>201</v>
      </c>
      <c r="B167" s="335"/>
      <c r="C167" s="335"/>
      <c r="D167" s="312" t="s">
        <v>365</v>
      </c>
      <c r="E167" s="313"/>
      <c r="F167" s="313"/>
      <c r="G167" s="314"/>
    </row>
    <row r="168" spans="1:7" ht="12.75">
      <c r="A168" s="118" t="s">
        <v>366</v>
      </c>
      <c r="B168" s="119"/>
      <c r="C168" s="120"/>
      <c r="D168" s="110"/>
      <c r="E168" s="111"/>
      <c r="F168" s="111" t="s">
        <v>367</v>
      </c>
      <c r="G168" s="114"/>
    </row>
    <row r="169" spans="1:7" ht="12.75">
      <c r="A169" s="329" t="s">
        <v>203</v>
      </c>
      <c r="B169" s="330"/>
      <c r="C169" s="331"/>
      <c r="D169" s="332">
        <v>43710</v>
      </c>
      <c r="E169" s="333"/>
      <c r="F169" s="333"/>
      <c r="G169" s="334"/>
    </row>
    <row r="170" spans="1:7" ht="12.75">
      <c r="A170" s="329" t="s">
        <v>205</v>
      </c>
      <c r="B170" s="330"/>
      <c r="C170" s="331"/>
      <c r="D170" s="332">
        <v>44742</v>
      </c>
      <c r="E170" s="333"/>
      <c r="F170" s="333"/>
      <c r="G170" s="334"/>
    </row>
    <row r="171" spans="1:8" ht="27" customHeight="1">
      <c r="A171" s="366" t="s">
        <v>602</v>
      </c>
      <c r="B171" s="367"/>
      <c r="C171" s="367"/>
      <c r="D171" s="367"/>
      <c r="E171" s="367"/>
      <c r="F171" s="367"/>
      <c r="G171" s="367"/>
      <c r="H171" s="103"/>
    </row>
    <row r="172" spans="1:7" ht="12.75" hidden="1">
      <c r="A172" s="336"/>
      <c r="B172" s="337"/>
      <c r="C172" s="337"/>
      <c r="D172" s="337"/>
      <c r="E172" s="337"/>
      <c r="F172" s="337"/>
      <c r="G172" s="338"/>
    </row>
    <row r="173" spans="1:7" ht="12.75" hidden="1">
      <c r="A173" s="339"/>
      <c r="B173" s="340"/>
      <c r="C173" s="340"/>
      <c r="D173" s="340"/>
      <c r="E173" s="340"/>
      <c r="F173" s="340"/>
      <c r="G173" s="341"/>
    </row>
    <row r="174" spans="1:7" ht="12.75" hidden="1">
      <c r="A174" s="339"/>
      <c r="B174" s="340"/>
      <c r="C174" s="340"/>
      <c r="D174" s="340"/>
      <c r="E174" s="340"/>
      <c r="F174" s="340"/>
      <c r="G174" s="341"/>
    </row>
    <row r="175" spans="1:7" ht="12.75" hidden="1">
      <c r="A175" s="339"/>
      <c r="B175" s="340"/>
      <c r="C175" s="340"/>
      <c r="D175" s="340"/>
      <c r="E175" s="340"/>
      <c r="F175" s="340"/>
      <c r="G175" s="341"/>
    </row>
    <row r="176" spans="1:7" ht="12.75" customHeight="1" hidden="1">
      <c r="A176" s="339"/>
      <c r="B176" s="340"/>
      <c r="C176" s="340"/>
      <c r="D176" s="340"/>
      <c r="E176" s="340"/>
      <c r="F176" s="340"/>
      <c r="G176" s="341"/>
    </row>
    <row r="177" spans="1:7" ht="12.75" hidden="1">
      <c r="A177" s="339"/>
      <c r="B177" s="340"/>
      <c r="C177" s="340"/>
      <c r="D177" s="340"/>
      <c r="E177" s="340"/>
      <c r="F177" s="340"/>
      <c r="G177" s="341"/>
    </row>
    <row r="178" spans="1:7" ht="12.75" hidden="1">
      <c r="A178" s="339"/>
      <c r="B178" s="340"/>
      <c r="C178" s="340"/>
      <c r="D178" s="340"/>
      <c r="E178" s="340"/>
      <c r="F178" s="340"/>
      <c r="G178" s="341"/>
    </row>
    <row r="179" spans="1:7" ht="12.75" hidden="1">
      <c r="A179" s="339"/>
      <c r="B179" s="340"/>
      <c r="C179" s="340"/>
      <c r="D179" s="340"/>
      <c r="E179" s="340"/>
      <c r="F179" s="340"/>
      <c r="G179" s="341"/>
    </row>
    <row r="180" spans="1:7" ht="12.75" hidden="1">
      <c r="A180" s="339"/>
      <c r="B180" s="340"/>
      <c r="C180" s="340"/>
      <c r="D180" s="340"/>
      <c r="E180" s="340"/>
      <c r="F180" s="340"/>
      <c r="G180" s="341"/>
    </row>
    <row r="181" spans="1:7" ht="12.75" hidden="1">
      <c r="A181" s="339"/>
      <c r="B181" s="340"/>
      <c r="C181" s="340"/>
      <c r="D181" s="340"/>
      <c r="E181" s="340"/>
      <c r="F181" s="340"/>
      <c r="G181" s="341"/>
    </row>
    <row r="182" spans="1:7" ht="12.75" hidden="1">
      <c r="A182" s="339"/>
      <c r="B182" s="340"/>
      <c r="C182" s="340"/>
      <c r="D182" s="340"/>
      <c r="E182" s="340"/>
      <c r="F182" s="340"/>
      <c r="G182" s="341"/>
    </row>
    <row r="183" spans="1:7" ht="12.75" hidden="1">
      <c r="A183" s="339"/>
      <c r="B183" s="340"/>
      <c r="C183" s="340"/>
      <c r="D183" s="340"/>
      <c r="E183" s="340"/>
      <c r="F183" s="340"/>
      <c r="G183" s="341"/>
    </row>
    <row r="184" spans="1:7" ht="12.75" hidden="1">
      <c r="A184" s="339"/>
      <c r="B184" s="340"/>
      <c r="C184" s="340"/>
      <c r="D184" s="340"/>
      <c r="E184" s="340"/>
      <c r="F184" s="340"/>
      <c r="G184" s="341"/>
    </row>
    <row r="185" spans="1:7" ht="12.75" hidden="1">
      <c r="A185" s="339"/>
      <c r="B185" s="340"/>
      <c r="C185" s="340"/>
      <c r="D185" s="340"/>
      <c r="E185" s="340"/>
      <c r="F185" s="340"/>
      <c r="G185" s="341"/>
    </row>
    <row r="186" spans="1:7" ht="12.75" hidden="1">
      <c r="A186" s="339"/>
      <c r="B186" s="340"/>
      <c r="C186" s="340"/>
      <c r="D186" s="340"/>
      <c r="E186" s="340"/>
      <c r="F186" s="340"/>
      <c r="G186" s="341"/>
    </row>
    <row r="187" spans="1:7" ht="12.75" hidden="1">
      <c r="A187" s="342"/>
      <c r="B187" s="343"/>
      <c r="C187" s="343"/>
      <c r="D187" s="343"/>
      <c r="E187" s="343"/>
      <c r="F187" s="343"/>
      <c r="G187" s="344"/>
    </row>
    <row r="188" spans="1:7" ht="11.25" customHeight="1">
      <c r="A188" s="351"/>
      <c r="B188" s="351"/>
      <c r="C188" s="351"/>
      <c r="D188" s="351"/>
      <c r="E188" s="351"/>
      <c r="F188" s="351"/>
      <c r="G188" s="351"/>
    </row>
    <row r="191" spans="1:7" ht="25.5" customHeight="1">
      <c r="A191" s="323" t="s">
        <v>197</v>
      </c>
      <c r="B191" s="323"/>
      <c r="C191" s="323"/>
      <c r="D191" s="353" t="s">
        <v>222</v>
      </c>
      <c r="E191" s="354"/>
      <c r="F191" s="354"/>
      <c r="G191" s="355"/>
    </row>
    <row r="192" spans="1:7" ht="12.75">
      <c r="A192" s="327" t="s">
        <v>199</v>
      </c>
      <c r="B192" s="327"/>
      <c r="C192" s="327"/>
      <c r="D192" s="328" t="s">
        <v>223</v>
      </c>
      <c r="E192" s="328"/>
      <c r="F192" s="328"/>
      <c r="G192" s="328"/>
    </row>
    <row r="193" spans="1:7" ht="12.75">
      <c r="A193" s="335" t="s">
        <v>201</v>
      </c>
      <c r="B193" s="335"/>
      <c r="C193" s="335"/>
      <c r="D193" s="312" t="s">
        <v>368</v>
      </c>
      <c r="E193" s="313"/>
      <c r="F193" s="313"/>
      <c r="G193" s="314"/>
    </row>
    <row r="194" spans="1:7" ht="12.75">
      <c r="A194" s="118" t="s">
        <v>369</v>
      </c>
      <c r="B194" s="119"/>
      <c r="C194" s="120"/>
      <c r="D194" s="110"/>
      <c r="E194" s="111"/>
      <c r="F194" s="111" t="s">
        <v>343</v>
      </c>
      <c r="G194" s="114"/>
    </row>
    <row r="195" spans="1:7" ht="12.75">
      <c r="A195" s="329" t="s">
        <v>203</v>
      </c>
      <c r="B195" s="330"/>
      <c r="C195" s="331"/>
      <c r="D195" s="332">
        <v>43336</v>
      </c>
      <c r="E195" s="333"/>
      <c r="F195" s="333"/>
      <c r="G195" s="334"/>
    </row>
    <row r="196" spans="1:7" ht="12.75">
      <c r="A196" s="329" t="s">
        <v>205</v>
      </c>
      <c r="B196" s="330"/>
      <c r="C196" s="331"/>
      <c r="D196" s="332">
        <v>44681</v>
      </c>
      <c r="E196" s="333"/>
      <c r="F196" s="333"/>
      <c r="G196" s="334"/>
    </row>
    <row r="197" spans="1:7" ht="12.75" customHeight="1">
      <c r="A197" s="366" t="s">
        <v>370</v>
      </c>
      <c r="B197" s="367"/>
      <c r="C197" s="367"/>
      <c r="D197" s="367"/>
      <c r="E197" s="367"/>
      <c r="F197" s="367"/>
      <c r="G197" s="367"/>
    </row>
    <row r="198" spans="1:7" ht="1.5" customHeight="1">
      <c r="A198" s="336"/>
      <c r="B198" s="337"/>
      <c r="C198" s="337"/>
      <c r="D198" s="337"/>
      <c r="E198" s="337"/>
      <c r="F198" s="337"/>
      <c r="G198" s="338"/>
    </row>
    <row r="199" spans="1:7" ht="12.75" hidden="1">
      <c r="A199" s="339"/>
      <c r="B199" s="340"/>
      <c r="C199" s="340"/>
      <c r="D199" s="340"/>
      <c r="E199" s="340"/>
      <c r="F199" s="340"/>
      <c r="G199" s="341"/>
    </row>
    <row r="200" spans="1:7" ht="12.75" hidden="1">
      <c r="A200" s="339"/>
      <c r="B200" s="340"/>
      <c r="C200" s="340"/>
      <c r="D200" s="340"/>
      <c r="E200" s="340"/>
      <c r="F200" s="340"/>
      <c r="G200" s="341"/>
    </row>
    <row r="201" spans="1:7" ht="12.75" hidden="1">
      <c r="A201" s="339"/>
      <c r="B201" s="340"/>
      <c r="C201" s="340"/>
      <c r="D201" s="340"/>
      <c r="E201" s="340"/>
      <c r="F201" s="340"/>
      <c r="G201" s="341"/>
    </row>
    <row r="202" spans="1:7" ht="12.75" hidden="1">
      <c r="A202" s="339"/>
      <c r="B202" s="340"/>
      <c r="C202" s="340"/>
      <c r="D202" s="340"/>
      <c r="E202" s="340"/>
      <c r="F202" s="340"/>
      <c r="G202" s="341"/>
    </row>
    <row r="203" spans="1:7" ht="12.75" hidden="1">
      <c r="A203" s="339"/>
      <c r="B203" s="340"/>
      <c r="C203" s="340"/>
      <c r="D203" s="340"/>
      <c r="E203" s="340"/>
      <c r="F203" s="340"/>
      <c r="G203" s="341"/>
    </row>
    <row r="204" spans="1:7" ht="12.75" hidden="1">
      <c r="A204" s="339"/>
      <c r="B204" s="340"/>
      <c r="C204" s="340"/>
      <c r="D204" s="340"/>
      <c r="E204" s="340"/>
      <c r="F204" s="340"/>
      <c r="G204" s="341"/>
    </row>
    <row r="205" spans="1:7" ht="12.75" hidden="1">
      <c r="A205" s="339"/>
      <c r="B205" s="340"/>
      <c r="C205" s="340"/>
      <c r="D205" s="340"/>
      <c r="E205" s="340"/>
      <c r="F205" s="340"/>
      <c r="G205" s="341"/>
    </row>
    <row r="206" spans="1:7" ht="12.75" hidden="1">
      <c r="A206" s="339"/>
      <c r="B206" s="340"/>
      <c r="C206" s="340"/>
      <c r="D206" s="340"/>
      <c r="E206" s="340"/>
      <c r="F206" s="340"/>
      <c r="G206" s="341"/>
    </row>
    <row r="207" spans="1:7" ht="12.75" hidden="1">
      <c r="A207" s="339"/>
      <c r="B207" s="340"/>
      <c r="C207" s="340"/>
      <c r="D207" s="340"/>
      <c r="E207" s="340"/>
      <c r="F207" s="340"/>
      <c r="G207" s="341"/>
    </row>
    <row r="208" spans="1:7" ht="12.75" hidden="1">
      <c r="A208" s="339"/>
      <c r="B208" s="340"/>
      <c r="C208" s="340"/>
      <c r="D208" s="340"/>
      <c r="E208" s="340"/>
      <c r="F208" s="340"/>
      <c r="G208" s="341"/>
    </row>
    <row r="209" spans="1:7" ht="12.75" hidden="1">
      <c r="A209" s="339"/>
      <c r="B209" s="340"/>
      <c r="C209" s="340"/>
      <c r="D209" s="340"/>
      <c r="E209" s="340"/>
      <c r="F209" s="340"/>
      <c r="G209" s="341"/>
    </row>
    <row r="210" spans="1:7" ht="12.75" hidden="1">
      <c r="A210" s="339"/>
      <c r="B210" s="340"/>
      <c r="C210" s="340"/>
      <c r="D210" s="340"/>
      <c r="E210" s="340"/>
      <c r="F210" s="340"/>
      <c r="G210" s="341"/>
    </row>
    <row r="211" spans="1:7" ht="12.75" hidden="1">
      <c r="A211" s="339"/>
      <c r="B211" s="340"/>
      <c r="C211" s="340"/>
      <c r="D211" s="340"/>
      <c r="E211" s="340"/>
      <c r="F211" s="340"/>
      <c r="G211" s="341"/>
    </row>
    <row r="212" spans="1:7" ht="12.75" hidden="1">
      <c r="A212" s="339"/>
      <c r="B212" s="340"/>
      <c r="C212" s="340"/>
      <c r="D212" s="340"/>
      <c r="E212" s="340"/>
      <c r="F212" s="340"/>
      <c r="G212" s="341"/>
    </row>
    <row r="213" spans="1:7" ht="12.75" hidden="1">
      <c r="A213" s="342"/>
      <c r="B213" s="343"/>
      <c r="C213" s="343"/>
      <c r="D213" s="343"/>
      <c r="E213" s="343"/>
      <c r="F213" s="343"/>
      <c r="G213" s="344"/>
    </row>
    <row r="214" spans="1:7" ht="12.75">
      <c r="A214" s="351"/>
      <c r="B214" s="351"/>
      <c r="C214" s="351"/>
      <c r="D214" s="351"/>
      <c r="E214" s="351"/>
      <c r="F214" s="351"/>
      <c r="G214" s="351"/>
    </row>
    <row r="216" spans="1:7" ht="12.75" hidden="1">
      <c r="A216" s="339"/>
      <c r="B216" s="340"/>
      <c r="C216" s="340"/>
      <c r="D216" s="340"/>
      <c r="E216" s="340"/>
      <c r="F216" s="340"/>
      <c r="G216" s="341"/>
    </row>
    <row r="217" spans="1:7" ht="12.75" hidden="1">
      <c r="A217" s="339"/>
      <c r="B217" s="340"/>
      <c r="C217" s="340"/>
      <c r="D217" s="340"/>
      <c r="E217" s="340"/>
      <c r="F217" s="340"/>
      <c r="G217" s="341"/>
    </row>
    <row r="218" spans="1:7" ht="12.75" hidden="1">
      <c r="A218" s="339"/>
      <c r="B218" s="340"/>
      <c r="C218" s="340"/>
      <c r="D218" s="340"/>
      <c r="E218" s="340"/>
      <c r="F218" s="340"/>
      <c r="G218" s="341"/>
    </row>
    <row r="219" spans="1:7" ht="12.75" hidden="1">
      <c r="A219" s="339"/>
      <c r="B219" s="340"/>
      <c r="C219" s="340"/>
      <c r="D219" s="340"/>
      <c r="E219" s="340"/>
      <c r="F219" s="340"/>
      <c r="G219" s="341"/>
    </row>
    <row r="220" spans="1:7" ht="12.75" hidden="1">
      <c r="A220" s="339"/>
      <c r="B220" s="340"/>
      <c r="C220" s="340"/>
      <c r="D220" s="340"/>
      <c r="E220" s="340"/>
      <c r="F220" s="340"/>
      <c r="G220" s="341"/>
    </row>
    <row r="221" spans="1:7" ht="12.75" hidden="1">
      <c r="A221" s="339"/>
      <c r="B221" s="340"/>
      <c r="C221" s="340"/>
      <c r="D221" s="340"/>
      <c r="E221" s="340"/>
      <c r="F221" s="340"/>
      <c r="G221" s="341"/>
    </row>
    <row r="222" spans="1:7" ht="12.75" hidden="1">
      <c r="A222" s="339"/>
      <c r="B222" s="340"/>
      <c r="C222" s="340"/>
      <c r="D222" s="340"/>
      <c r="E222" s="340"/>
      <c r="F222" s="340"/>
      <c r="G222" s="341"/>
    </row>
    <row r="223" spans="1:7" ht="12.75" hidden="1">
      <c r="A223" s="339"/>
      <c r="B223" s="340"/>
      <c r="C223" s="340"/>
      <c r="D223" s="340"/>
      <c r="E223" s="340"/>
      <c r="F223" s="340"/>
      <c r="G223" s="341"/>
    </row>
    <row r="224" spans="1:7" ht="12.75" hidden="1">
      <c r="A224" s="339"/>
      <c r="B224" s="340"/>
      <c r="C224" s="340"/>
      <c r="D224" s="340"/>
      <c r="E224" s="340"/>
      <c r="F224" s="340"/>
      <c r="G224" s="341"/>
    </row>
    <row r="225" spans="1:7" ht="12.75" hidden="1">
      <c r="A225" s="339"/>
      <c r="B225" s="340"/>
      <c r="C225" s="340"/>
      <c r="D225" s="340"/>
      <c r="E225" s="340"/>
      <c r="F225" s="340"/>
      <c r="G225" s="341"/>
    </row>
    <row r="226" spans="1:7" ht="12.75" hidden="1">
      <c r="A226" s="339"/>
      <c r="B226" s="340"/>
      <c r="C226" s="340"/>
      <c r="D226" s="340"/>
      <c r="E226" s="340"/>
      <c r="F226" s="340"/>
      <c r="G226" s="341"/>
    </row>
    <row r="227" spans="1:7" ht="12.75" hidden="1">
      <c r="A227" s="339"/>
      <c r="B227" s="340"/>
      <c r="C227" s="340"/>
      <c r="D227" s="340"/>
      <c r="E227" s="340"/>
      <c r="F227" s="340"/>
      <c r="G227" s="341"/>
    </row>
    <row r="228" spans="1:7" ht="12.75" hidden="1">
      <c r="A228" s="339"/>
      <c r="B228" s="340"/>
      <c r="C228" s="340"/>
      <c r="D228" s="340"/>
      <c r="E228" s="340"/>
      <c r="F228" s="340"/>
      <c r="G228" s="341"/>
    </row>
    <row r="229" spans="1:7" ht="12.75" hidden="1">
      <c r="A229" s="339"/>
      <c r="B229" s="340"/>
      <c r="C229" s="340"/>
      <c r="D229" s="340"/>
      <c r="E229" s="340"/>
      <c r="F229" s="340"/>
      <c r="G229" s="341"/>
    </row>
    <row r="230" spans="1:7" ht="12.75" hidden="1">
      <c r="A230" s="342"/>
      <c r="B230" s="343"/>
      <c r="C230" s="343"/>
      <c r="D230" s="343"/>
      <c r="E230" s="343"/>
      <c r="F230" s="343"/>
      <c r="G230" s="344"/>
    </row>
    <row r="232" spans="1:7" ht="12.75">
      <c r="A232" s="323" t="s">
        <v>197</v>
      </c>
      <c r="B232" s="323"/>
      <c r="C232" s="323"/>
      <c r="D232" s="368" t="s">
        <v>371</v>
      </c>
      <c r="E232" s="368"/>
      <c r="F232" s="368"/>
      <c r="G232" s="368"/>
    </row>
    <row r="233" spans="1:7" ht="25.5" customHeight="1">
      <c r="A233" s="327" t="s">
        <v>199</v>
      </c>
      <c r="B233" s="327"/>
      <c r="C233" s="327"/>
      <c r="D233" s="328" t="s">
        <v>372</v>
      </c>
      <c r="E233" s="328"/>
      <c r="F233" s="328"/>
      <c r="G233" s="328"/>
    </row>
    <row r="234" spans="1:7" ht="12.75">
      <c r="A234" s="335" t="s">
        <v>201</v>
      </c>
      <c r="B234" s="335"/>
      <c r="C234" s="335"/>
      <c r="D234" s="369" t="s">
        <v>373</v>
      </c>
      <c r="E234" s="328"/>
      <c r="F234" s="328"/>
      <c r="G234" s="328"/>
    </row>
    <row r="235" spans="1:7" ht="12.75">
      <c r="A235" s="335" t="s">
        <v>208</v>
      </c>
      <c r="B235" s="335"/>
      <c r="C235" s="335"/>
      <c r="D235" s="369" t="s">
        <v>374</v>
      </c>
      <c r="E235" s="328"/>
      <c r="F235" s="328"/>
      <c r="G235" s="328"/>
    </row>
    <row r="236" spans="1:7" ht="12.75">
      <c r="A236" s="335" t="s">
        <v>203</v>
      </c>
      <c r="B236" s="335"/>
      <c r="C236" s="335"/>
      <c r="D236" s="370">
        <v>43742</v>
      </c>
      <c r="E236" s="371"/>
      <c r="F236" s="371"/>
      <c r="G236" s="371"/>
    </row>
    <row r="237" spans="1:7" ht="12.75">
      <c r="A237" s="335" t="s">
        <v>205</v>
      </c>
      <c r="B237" s="335"/>
      <c r="C237" s="335"/>
      <c r="D237" s="370">
        <v>43830</v>
      </c>
      <c r="E237" s="371"/>
      <c r="F237" s="371"/>
      <c r="G237" s="371"/>
    </row>
    <row r="238" spans="1:7" ht="24" customHeight="1">
      <c r="A238" s="372" t="s">
        <v>375</v>
      </c>
      <c r="B238" s="372"/>
      <c r="C238" s="372"/>
      <c r="D238" s="372"/>
      <c r="E238" s="372"/>
      <c r="F238" s="372"/>
      <c r="G238" s="372"/>
    </row>
    <row r="241" spans="1:7" ht="28.5" customHeight="1">
      <c r="A241" s="323" t="s">
        <v>197</v>
      </c>
      <c r="B241" s="323"/>
      <c r="C241" s="323"/>
      <c r="D241" s="373" t="s">
        <v>228</v>
      </c>
      <c r="E241" s="373"/>
      <c r="F241" s="373"/>
      <c r="G241" s="373"/>
    </row>
    <row r="242" spans="1:7" ht="12.75">
      <c r="A242" s="327" t="s">
        <v>199</v>
      </c>
      <c r="B242" s="327"/>
      <c r="C242" s="327"/>
      <c r="D242" s="328" t="s">
        <v>229</v>
      </c>
      <c r="E242" s="328"/>
      <c r="F242" s="328"/>
      <c r="G242" s="328"/>
    </row>
    <row r="243" spans="1:7" ht="12.75">
      <c r="A243" s="335" t="s">
        <v>201</v>
      </c>
      <c r="B243" s="335"/>
      <c r="C243" s="335"/>
      <c r="D243" s="369" t="s">
        <v>230</v>
      </c>
      <c r="E243" s="328"/>
      <c r="F243" s="328"/>
      <c r="G243" s="328"/>
    </row>
    <row r="244" spans="1:7" ht="12.75">
      <c r="A244" s="335" t="s">
        <v>208</v>
      </c>
      <c r="B244" s="335"/>
      <c r="C244" s="335"/>
      <c r="D244" s="369" t="s">
        <v>376</v>
      </c>
      <c r="E244" s="328"/>
      <c r="F244" s="328"/>
      <c r="G244" s="328"/>
    </row>
    <row r="245" spans="1:7" ht="12.75">
      <c r="A245" s="335" t="s">
        <v>203</v>
      </c>
      <c r="B245" s="335"/>
      <c r="C245" s="335"/>
      <c r="D245" s="370" t="s">
        <v>231</v>
      </c>
      <c r="E245" s="371"/>
      <c r="F245" s="371"/>
      <c r="G245" s="371"/>
    </row>
    <row r="246" spans="1:7" ht="12.75">
      <c r="A246" s="335" t="s">
        <v>205</v>
      </c>
      <c r="B246" s="335"/>
      <c r="C246" s="335"/>
      <c r="D246" s="370" t="s">
        <v>377</v>
      </c>
      <c r="E246" s="371"/>
      <c r="F246" s="371"/>
      <c r="G246" s="371"/>
    </row>
    <row r="247" spans="1:7" ht="12.75">
      <c r="A247" s="372" t="s">
        <v>378</v>
      </c>
      <c r="B247" s="372"/>
      <c r="C247" s="372"/>
      <c r="D247" s="372"/>
      <c r="E247" s="372"/>
      <c r="F247" s="372"/>
      <c r="G247" s="372"/>
    </row>
    <row r="250" spans="1:7" ht="28.5" customHeight="1">
      <c r="A250" s="323" t="s">
        <v>197</v>
      </c>
      <c r="B250" s="323"/>
      <c r="C250" s="323"/>
      <c r="D250" s="373" t="s">
        <v>232</v>
      </c>
      <c r="E250" s="373"/>
      <c r="F250" s="373"/>
      <c r="G250" s="373"/>
    </row>
    <row r="251" spans="1:7" ht="12.75">
      <c r="A251" s="327" t="s">
        <v>199</v>
      </c>
      <c r="B251" s="327"/>
      <c r="C251" s="327"/>
      <c r="D251" s="328" t="s">
        <v>233</v>
      </c>
      <c r="E251" s="328"/>
      <c r="F251" s="328"/>
      <c r="G251" s="328"/>
    </row>
    <row r="252" spans="1:7" ht="12.75">
      <c r="A252" s="335" t="s">
        <v>201</v>
      </c>
      <c r="B252" s="335"/>
      <c r="C252" s="335"/>
      <c r="D252" s="369" t="s">
        <v>234</v>
      </c>
      <c r="E252" s="328"/>
      <c r="F252" s="328"/>
      <c r="G252" s="328"/>
    </row>
    <row r="253" spans="1:7" ht="12.75">
      <c r="A253" s="335" t="s">
        <v>208</v>
      </c>
      <c r="B253" s="335"/>
      <c r="C253" s="335"/>
      <c r="D253" s="369" t="s">
        <v>379</v>
      </c>
      <c r="E253" s="328"/>
      <c r="F253" s="328"/>
      <c r="G253" s="328"/>
    </row>
    <row r="254" spans="1:7" ht="12.75">
      <c r="A254" s="335" t="s">
        <v>203</v>
      </c>
      <c r="B254" s="335"/>
      <c r="C254" s="335"/>
      <c r="D254" s="370" t="s">
        <v>235</v>
      </c>
      <c r="E254" s="371"/>
      <c r="F254" s="371"/>
      <c r="G254" s="371"/>
    </row>
    <row r="255" spans="1:7" ht="12.75">
      <c r="A255" s="335" t="s">
        <v>205</v>
      </c>
      <c r="B255" s="335"/>
      <c r="C255" s="335"/>
      <c r="D255" s="370" t="s">
        <v>236</v>
      </c>
      <c r="E255" s="371"/>
      <c r="F255" s="371"/>
      <c r="G255" s="371"/>
    </row>
    <row r="256" spans="1:7" ht="12.75">
      <c r="A256" s="372" t="s">
        <v>380</v>
      </c>
      <c r="B256" s="372"/>
      <c r="C256" s="372"/>
      <c r="D256" s="372"/>
      <c r="E256" s="372"/>
      <c r="F256" s="372"/>
      <c r="G256" s="372"/>
    </row>
    <row r="259" spans="1:7" ht="28.5" customHeight="1">
      <c r="A259" s="323" t="s">
        <v>197</v>
      </c>
      <c r="B259" s="323"/>
      <c r="C259" s="323"/>
      <c r="D259" s="373" t="s">
        <v>237</v>
      </c>
      <c r="E259" s="373"/>
      <c r="F259" s="373"/>
      <c r="G259" s="373"/>
    </row>
    <row r="260" spans="1:7" ht="12.75">
      <c r="A260" s="327" t="s">
        <v>199</v>
      </c>
      <c r="B260" s="327"/>
      <c r="C260" s="327"/>
      <c r="D260" s="328" t="s">
        <v>238</v>
      </c>
      <c r="E260" s="328"/>
      <c r="F260" s="328"/>
      <c r="G260" s="328"/>
    </row>
    <row r="261" spans="1:7" ht="12.75">
      <c r="A261" s="335" t="s">
        <v>201</v>
      </c>
      <c r="B261" s="335"/>
      <c r="C261" s="335"/>
      <c r="D261" s="369" t="s">
        <v>239</v>
      </c>
      <c r="E261" s="328"/>
      <c r="F261" s="328"/>
      <c r="G261" s="328"/>
    </row>
    <row r="262" spans="1:7" ht="12.75">
      <c r="A262" s="335" t="s">
        <v>208</v>
      </c>
      <c r="B262" s="335"/>
      <c r="C262" s="335"/>
      <c r="D262" s="369" t="s">
        <v>343</v>
      </c>
      <c r="E262" s="328"/>
      <c r="F262" s="328"/>
      <c r="G262" s="328"/>
    </row>
    <row r="263" spans="1:7" ht="12.75">
      <c r="A263" s="335" t="s">
        <v>203</v>
      </c>
      <c r="B263" s="335"/>
      <c r="C263" s="335"/>
      <c r="D263" s="370" t="s">
        <v>240</v>
      </c>
      <c r="E263" s="371"/>
      <c r="F263" s="371"/>
      <c r="G263" s="371"/>
    </row>
    <row r="264" spans="1:7" ht="12.75">
      <c r="A264" s="335" t="s">
        <v>205</v>
      </c>
      <c r="B264" s="335"/>
      <c r="C264" s="335"/>
      <c r="D264" s="370" t="s">
        <v>241</v>
      </c>
      <c r="E264" s="371"/>
      <c r="F264" s="371"/>
      <c r="G264" s="371"/>
    </row>
    <row r="265" spans="1:7" ht="12.75">
      <c r="A265" s="372" t="s">
        <v>381</v>
      </c>
      <c r="B265" s="372"/>
      <c r="C265" s="372"/>
      <c r="D265" s="372"/>
      <c r="E265" s="372"/>
      <c r="F265" s="372"/>
      <c r="G265" s="372"/>
    </row>
  </sheetData>
  <sheetProtection/>
  <mergeCells count="168">
    <mergeCell ref="A264:C264"/>
    <mergeCell ref="D264:G264"/>
    <mergeCell ref="A265:G265"/>
    <mergeCell ref="A261:C261"/>
    <mergeCell ref="D261:G261"/>
    <mergeCell ref="A262:C262"/>
    <mergeCell ref="D262:G262"/>
    <mergeCell ref="A263:C263"/>
    <mergeCell ref="D263:G263"/>
    <mergeCell ref="A255:C255"/>
    <mergeCell ref="D255:G255"/>
    <mergeCell ref="A256:G256"/>
    <mergeCell ref="A259:C259"/>
    <mergeCell ref="D259:G259"/>
    <mergeCell ref="A260:C260"/>
    <mergeCell ref="D260:G260"/>
    <mergeCell ref="A252:C252"/>
    <mergeCell ref="D252:G252"/>
    <mergeCell ref="A253:C253"/>
    <mergeCell ref="D253:G253"/>
    <mergeCell ref="A254:C254"/>
    <mergeCell ref="D254:G254"/>
    <mergeCell ref="A246:C246"/>
    <mergeCell ref="D246:G246"/>
    <mergeCell ref="A247:G247"/>
    <mergeCell ref="A250:C250"/>
    <mergeCell ref="D250:G250"/>
    <mergeCell ref="A251:C251"/>
    <mergeCell ref="D251:G251"/>
    <mergeCell ref="A243:C243"/>
    <mergeCell ref="D243:G243"/>
    <mergeCell ref="A244:C244"/>
    <mergeCell ref="D244:G244"/>
    <mergeCell ref="A245:C245"/>
    <mergeCell ref="D245:G245"/>
    <mergeCell ref="A237:C237"/>
    <mergeCell ref="D237:G237"/>
    <mergeCell ref="A238:G238"/>
    <mergeCell ref="A241:C241"/>
    <mergeCell ref="D241:G241"/>
    <mergeCell ref="A242:C242"/>
    <mergeCell ref="D242:G242"/>
    <mergeCell ref="A234:C234"/>
    <mergeCell ref="D234:G234"/>
    <mergeCell ref="A235:C235"/>
    <mergeCell ref="D235:G235"/>
    <mergeCell ref="A236:C236"/>
    <mergeCell ref="D236:G236"/>
    <mergeCell ref="A214:G214"/>
    <mergeCell ref="A216:G230"/>
    <mergeCell ref="A232:C232"/>
    <mergeCell ref="D232:G232"/>
    <mergeCell ref="A233:C233"/>
    <mergeCell ref="D233:G233"/>
    <mergeCell ref="A195:C195"/>
    <mergeCell ref="D195:G195"/>
    <mergeCell ref="A196:C196"/>
    <mergeCell ref="D196:G196"/>
    <mergeCell ref="A197:G197"/>
    <mergeCell ref="A198:G213"/>
    <mergeCell ref="A188:G188"/>
    <mergeCell ref="A191:C191"/>
    <mergeCell ref="D191:G191"/>
    <mergeCell ref="A192:C192"/>
    <mergeCell ref="D192:G192"/>
    <mergeCell ref="A193:C193"/>
    <mergeCell ref="D193:G193"/>
    <mergeCell ref="A169:C169"/>
    <mergeCell ref="D169:G169"/>
    <mergeCell ref="A170:C170"/>
    <mergeCell ref="D170:G170"/>
    <mergeCell ref="A171:G171"/>
    <mergeCell ref="A172:G187"/>
    <mergeCell ref="A162:G162"/>
    <mergeCell ref="A165:C165"/>
    <mergeCell ref="D165:G165"/>
    <mergeCell ref="A166:C166"/>
    <mergeCell ref="D166:G166"/>
    <mergeCell ref="A167:C167"/>
    <mergeCell ref="D167:G167"/>
    <mergeCell ref="A143:C143"/>
    <mergeCell ref="D143:G143"/>
    <mergeCell ref="A144:C144"/>
    <mergeCell ref="D144:G144"/>
    <mergeCell ref="A145:H145"/>
    <mergeCell ref="A146:G161"/>
    <mergeCell ref="A139:C139"/>
    <mergeCell ref="D139:G139"/>
    <mergeCell ref="A140:C140"/>
    <mergeCell ref="D140:G140"/>
    <mergeCell ref="A141:C141"/>
    <mergeCell ref="D141:G141"/>
    <mergeCell ref="A119:G119"/>
    <mergeCell ref="A120:G135"/>
    <mergeCell ref="A136:G136"/>
    <mergeCell ref="A118:C118"/>
    <mergeCell ref="D118:G118"/>
    <mergeCell ref="A116:C116"/>
    <mergeCell ref="D116:G116"/>
    <mergeCell ref="A117:C117"/>
    <mergeCell ref="D117:G117"/>
    <mergeCell ref="A91:C91"/>
    <mergeCell ref="D91:G91"/>
    <mergeCell ref="A92:H92"/>
    <mergeCell ref="A93:G109"/>
    <mergeCell ref="D114:G114"/>
    <mergeCell ref="A115:C115"/>
    <mergeCell ref="D115:G115"/>
    <mergeCell ref="A113:C113"/>
    <mergeCell ref="D113:G113"/>
    <mergeCell ref="A114:C114"/>
    <mergeCell ref="A88:C88"/>
    <mergeCell ref="D88:G88"/>
    <mergeCell ref="A89:C89"/>
    <mergeCell ref="D89:G89"/>
    <mergeCell ref="A90:C90"/>
    <mergeCell ref="D90:G90"/>
    <mergeCell ref="A31:G31"/>
    <mergeCell ref="A38:C38"/>
    <mergeCell ref="D38:G38"/>
    <mergeCell ref="A39:C39"/>
    <mergeCell ref="D39:G39"/>
    <mergeCell ref="A40:G40"/>
    <mergeCell ref="A67:G81"/>
    <mergeCell ref="A82:G82"/>
    <mergeCell ref="A86:C86"/>
    <mergeCell ref="D86:G86"/>
    <mergeCell ref="A87:C87"/>
    <mergeCell ref="A66:G66"/>
    <mergeCell ref="D87:G87"/>
    <mergeCell ref="A63:C63"/>
    <mergeCell ref="D63:G63"/>
    <mergeCell ref="A64:C64"/>
    <mergeCell ref="D64:G64"/>
    <mergeCell ref="A65:C65"/>
    <mergeCell ref="D65:G65"/>
    <mergeCell ref="A60:C60"/>
    <mergeCell ref="D60:G60"/>
    <mergeCell ref="A61:C61"/>
    <mergeCell ref="D61:G61"/>
    <mergeCell ref="A62:C62"/>
    <mergeCell ref="D62:G62"/>
    <mergeCell ref="A57:G57"/>
    <mergeCell ref="A41:G56"/>
    <mergeCell ref="A37:C37"/>
    <mergeCell ref="D37:G37"/>
    <mergeCell ref="A34:C34"/>
    <mergeCell ref="D34:G34"/>
    <mergeCell ref="A35:C35"/>
    <mergeCell ref="D35:G35"/>
    <mergeCell ref="A36:C36"/>
    <mergeCell ref="D36:G36"/>
    <mergeCell ref="A13:C13"/>
    <mergeCell ref="D13:G13"/>
    <mergeCell ref="A14:G14"/>
    <mergeCell ref="A15:G30"/>
    <mergeCell ref="A10:C10"/>
    <mergeCell ref="D10:G10"/>
    <mergeCell ref="A11:C11"/>
    <mergeCell ref="D11:G11"/>
    <mergeCell ref="A12:C12"/>
    <mergeCell ref="D12:G12"/>
    <mergeCell ref="A1:G1"/>
    <mergeCell ref="A2:G7"/>
    <mergeCell ref="A8:C8"/>
    <mergeCell ref="D8:G8"/>
    <mergeCell ref="A9:C9"/>
    <mergeCell ref="D9:G9"/>
  </mergeCells>
  <printOptions/>
  <pageMargins left="0.7" right="0.7" top="0.75" bottom="0.75" header="0.3" footer="0.3"/>
  <pageSetup horizontalDpi="600" verticalDpi="600" orientation="portrait" paperSize="9" scale="85" r:id="rId1"/>
  <headerFooter>
    <oddHeader xml:space="preserve">&amp;L14. melléklet az 1/2022. (II.18.) önk. rendelethez </oddHeader>
  </headerFooter>
  <rowBreaks count="1" manualBreakCount="1">
    <brk id="95" max="255" man="1"/>
  </rowBreaks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I9"/>
  <sheetViews>
    <sheetView workbookViewId="0" topLeftCell="A1">
      <selection activeCell="A8" sqref="A8:B8"/>
    </sheetView>
  </sheetViews>
  <sheetFormatPr defaultColWidth="8.8515625" defaultRowHeight="12.75"/>
  <cols>
    <col min="1" max="1" width="39.28125" style="112" customWidth="1"/>
    <col min="2" max="2" width="8.8515625" style="112" customWidth="1"/>
    <col min="3" max="9" width="10.00390625" style="112" bestFit="1" customWidth="1"/>
    <col min="10" max="16384" width="8.8515625" style="112" customWidth="1"/>
  </cols>
  <sheetData>
    <row r="1" spans="1:8" ht="18" customHeight="1">
      <c r="A1" s="381" t="s">
        <v>321</v>
      </c>
      <c r="B1" s="381"/>
      <c r="C1" s="381"/>
      <c r="D1" s="381"/>
      <c r="E1" s="381"/>
      <c r="F1" s="381"/>
      <c r="G1" s="381"/>
      <c r="H1" s="381"/>
    </row>
    <row r="2" spans="1:8" ht="18.75">
      <c r="A2" s="382" t="s">
        <v>185</v>
      </c>
      <c r="B2" s="382"/>
      <c r="C2" s="382"/>
      <c r="D2" s="382"/>
      <c r="E2" s="382"/>
      <c r="F2" s="382"/>
      <c r="G2" s="382"/>
      <c r="H2" s="382"/>
    </row>
    <row r="3" spans="1:2" ht="12.75">
      <c r="A3" s="129"/>
      <c r="B3" s="129"/>
    </row>
    <row r="4" spans="1:2" ht="13.5">
      <c r="A4" s="130"/>
      <c r="B4" s="131"/>
    </row>
    <row r="5" spans="1:2" ht="12.75">
      <c r="A5" s="383" t="s">
        <v>194</v>
      </c>
      <c r="B5" s="383"/>
    </row>
    <row r="6" spans="1:8" ht="12.75">
      <c r="A6" s="376" t="s">
        <v>52</v>
      </c>
      <c r="B6" s="377"/>
      <c r="C6" s="132" t="s">
        <v>187</v>
      </c>
      <c r="D6" s="132" t="s">
        <v>188</v>
      </c>
      <c r="E6" s="132" t="s">
        <v>189</v>
      </c>
      <c r="F6" s="132" t="s">
        <v>190</v>
      </c>
      <c r="G6" s="132" t="s">
        <v>191</v>
      </c>
      <c r="H6" s="132" t="s">
        <v>192</v>
      </c>
    </row>
    <row r="7" spans="1:9" ht="12.75">
      <c r="A7" s="378" t="s">
        <v>193</v>
      </c>
      <c r="B7" s="378"/>
      <c r="C7" s="133">
        <v>12000</v>
      </c>
      <c r="D7" s="133">
        <v>12000</v>
      </c>
      <c r="E7" s="133">
        <v>12000</v>
      </c>
      <c r="F7" s="133">
        <v>12000</v>
      </c>
      <c r="G7" s="133">
        <v>12000</v>
      </c>
      <c r="H7" s="133">
        <v>12000</v>
      </c>
      <c r="I7" s="134"/>
    </row>
    <row r="8" spans="1:8" ht="41.25" customHeight="1">
      <c r="A8" s="379" t="s">
        <v>603</v>
      </c>
      <c r="B8" s="380"/>
      <c r="C8" s="133"/>
      <c r="D8" s="133"/>
      <c r="E8" s="133"/>
      <c r="F8" s="133"/>
      <c r="G8" s="133"/>
      <c r="H8" s="133"/>
    </row>
    <row r="9" spans="1:8" ht="29.25" customHeight="1">
      <c r="A9" s="374" t="s">
        <v>186</v>
      </c>
      <c r="B9" s="375"/>
      <c r="C9" s="135">
        <f aca="true" t="shared" si="0" ref="C9:H9">SUM(C7:C7)</f>
        <v>12000</v>
      </c>
      <c r="D9" s="135">
        <f t="shared" si="0"/>
        <v>12000</v>
      </c>
      <c r="E9" s="135">
        <f t="shared" si="0"/>
        <v>12000</v>
      </c>
      <c r="F9" s="135">
        <f t="shared" si="0"/>
        <v>12000</v>
      </c>
      <c r="G9" s="135">
        <f t="shared" si="0"/>
        <v>12000</v>
      </c>
      <c r="H9" s="135">
        <f t="shared" si="0"/>
        <v>12000</v>
      </c>
    </row>
  </sheetData>
  <sheetProtection/>
  <mergeCells count="7">
    <mergeCell ref="A9:B9"/>
    <mergeCell ref="A6:B6"/>
    <mergeCell ref="A7:B7"/>
    <mergeCell ref="A8:B8"/>
    <mergeCell ref="A1:H1"/>
    <mergeCell ref="A2:H2"/>
    <mergeCell ref="A5:B5"/>
  </mergeCells>
  <printOptions/>
  <pageMargins left="0.7" right="0.7" top="0.75" bottom="0.75" header="0.3" footer="0.3"/>
  <pageSetup horizontalDpi="600" verticalDpi="600" orientation="landscape" paperSize="9" scale="97" r:id="rId1"/>
  <headerFooter>
    <oddHeader>&amp;L15. melléklet az 1/2022. (II.18.) önk. rendelethez 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workbookViewId="0" topLeftCell="A1">
      <selection activeCell="A7" sqref="A7"/>
    </sheetView>
  </sheetViews>
  <sheetFormatPr defaultColWidth="9.140625" defaultRowHeight="12.75"/>
  <cols>
    <col min="1" max="1" width="61.57421875" style="0" customWidth="1"/>
    <col min="2" max="2" width="3.8515625" style="0" bestFit="1" customWidth="1"/>
    <col min="3" max="10" width="8.421875" style="0" bestFit="1" customWidth="1"/>
  </cols>
  <sheetData>
    <row r="1" spans="1:10" ht="16.5" thickBot="1">
      <c r="A1" s="384" t="s">
        <v>598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24" customHeight="1" thickBot="1">
      <c r="A2" s="385" t="s">
        <v>52</v>
      </c>
      <c r="B2" s="385" t="s">
        <v>552</v>
      </c>
      <c r="C2" s="385" t="s">
        <v>553</v>
      </c>
      <c r="D2" s="387" t="s">
        <v>554</v>
      </c>
      <c r="E2" s="388"/>
      <c r="F2" s="388"/>
      <c r="G2" s="388"/>
      <c r="H2" s="388"/>
      <c r="I2" s="388"/>
      <c r="J2" s="389"/>
    </row>
    <row r="3" spans="1:10" ht="13.5" thickBot="1">
      <c r="A3" s="386"/>
      <c r="B3" s="386"/>
      <c r="C3" s="386"/>
      <c r="D3" s="98" t="s">
        <v>555</v>
      </c>
      <c r="E3" s="98" t="s">
        <v>556</v>
      </c>
      <c r="F3" s="98" t="s">
        <v>557</v>
      </c>
      <c r="G3" s="98" t="s">
        <v>558</v>
      </c>
      <c r="H3" s="98" t="s">
        <v>559</v>
      </c>
      <c r="I3" s="98" t="s">
        <v>560</v>
      </c>
      <c r="J3" s="98" t="s">
        <v>561</v>
      </c>
    </row>
    <row r="4" spans="1:10" ht="13.5" thickBot="1">
      <c r="A4" s="99" t="s">
        <v>562</v>
      </c>
      <c r="B4" s="99" t="s">
        <v>563</v>
      </c>
      <c r="C4" s="100">
        <v>167500</v>
      </c>
      <c r="D4" s="100">
        <v>167500</v>
      </c>
      <c r="E4" s="100">
        <v>167500</v>
      </c>
      <c r="F4" s="100">
        <v>167500</v>
      </c>
      <c r="G4" s="100">
        <v>167500</v>
      </c>
      <c r="H4" s="100">
        <v>167500</v>
      </c>
      <c r="I4" s="100">
        <v>167500</v>
      </c>
      <c r="J4" s="100">
        <v>167500</v>
      </c>
    </row>
    <row r="5" spans="1:10" ht="13.5" thickBot="1">
      <c r="A5" s="99" t="s">
        <v>564</v>
      </c>
      <c r="B5" s="99" t="s">
        <v>565</v>
      </c>
      <c r="C5" s="100" t="s">
        <v>566</v>
      </c>
      <c r="D5" s="100" t="s">
        <v>566</v>
      </c>
      <c r="E5" s="100" t="s">
        <v>566</v>
      </c>
      <c r="F5" s="100" t="s">
        <v>566</v>
      </c>
      <c r="G5" s="100" t="s">
        <v>566</v>
      </c>
      <c r="H5" s="100" t="s">
        <v>566</v>
      </c>
      <c r="I5" s="100" t="s">
        <v>566</v>
      </c>
      <c r="J5" s="100" t="s">
        <v>566</v>
      </c>
    </row>
    <row r="6" spans="1:10" ht="13.5" thickBot="1">
      <c r="A6" s="99" t="s">
        <v>567</v>
      </c>
      <c r="B6" s="99" t="s">
        <v>568</v>
      </c>
      <c r="C6" s="100">
        <v>900</v>
      </c>
      <c r="D6" s="100">
        <v>900</v>
      </c>
      <c r="E6" s="100">
        <v>900</v>
      </c>
      <c r="F6" s="100">
        <v>900</v>
      </c>
      <c r="G6" s="100">
        <v>900</v>
      </c>
      <c r="H6" s="100">
        <v>900</v>
      </c>
      <c r="I6" s="100">
        <v>900</v>
      </c>
      <c r="J6" s="100">
        <v>900</v>
      </c>
    </row>
    <row r="7" spans="1:10" ht="24.75" thickBot="1">
      <c r="A7" s="101" t="s">
        <v>569</v>
      </c>
      <c r="B7" s="99" t="s">
        <v>570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</row>
    <row r="8" spans="1:10" ht="13.5" thickBot="1">
      <c r="A8" s="99" t="s">
        <v>571</v>
      </c>
      <c r="B8" s="99" t="s">
        <v>572</v>
      </c>
      <c r="C8" s="100" t="s">
        <v>566</v>
      </c>
      <c r="D8" s="100" t="s">
        <v>566</v>
      </c>
      <c r="E8" s="100" t="s">
        <v>566</v>
      </c>
      <c r="F8" s="100" t="s">
        <v>566</v>
      </c>
      <c r="G8" s="100" t="s">
        <v>566</v>
      </c>
      <c r="H8" s="100" t="s">
        <v>566</v>
      </c>
      <c r="I8" s="100" t="s">
        <v>566</v>
      </c>
      <c r="J8" s="100" t="s">
        <v>566</v>
      </c>
    </row>
    <row r="9" spans="1:10" ht="13.5" thickBot="1">
      <c r="A9" s="99" t="s">
        <v>573</v>
      </c>
      <c r="B9" s="99" t="s">
        <v>574</v>
      </c>
      <c r="C9" s="100" t="s">
        <v>566</v>
      </c>
      <c r="D9" s="100" t="s">
        <v>566</v>
      </c>
      <c r="E9" s="100" t="s">
        <v>566</v>
      </c>
      <c r="F9" s="100" t="s">
        <v>566</v>
      </c>
      <c r="G9" s="100" t="s">
        <v>566</v>
      </c>
      <c r="H9" s="100" t="s">
        <v>566</v>
      </c>
      <c r="I9" s="100" t="s">
        <v>566</v>
      </c>
      <c r="J9" s="100" t="s">
        <v>566</v>
      </c>
    </row>
    <row r="10" spans="1:10" ht="13.5" thickBot="1">
      <c r="A10" s="99" t="s">
        <v>575</v>
      </c>
      <c r="B10" s="99" t="s">
        <v>576</v>
      </c>
      <c r="C10" s="100" t="s">
        <v>566</v>
      </c>
      <c r="D10" s="100" t="s">
        <v>566</v>
      </c>
      <c r="E10" s="100">
        <v>0</v>
      </c>
      <c r="F10" s="100" t="s">
        <v>566</v>
      </c>
      <c r="G10" s="100" t="s">
        <v>566</v>
      </c>
      <c r="H10" s="100" t="s">
        <v>566</v>
      </c>
      <c r="I10" s="100" t="s">
        <v>566</v>
      </c>
      <c r="J10" s="100" t="s">
        <v>566</v>
      </c>
    </row>
    <row r="11" spans="1:10" ht="13.5" thickBot="1">
      <c r="A11" s="99" t="s">
        <v>577</v>
      </c>
      <c r="B11" s="99" t="s">
        <v>578</v>
      </c>
      <c r="C11" s="100">
        <f>SUM(C4:C10)</f>
        <v>168400</v>
      </c>
      <c r="D11" s="100">
        <f aca="true" t="shared" si="0" ref="D11:J11">SUM(D4:D10)</f>
        <v>168400</v>
      </c>
      <c r="E11" s="100">
        <f t="shared" si="0"/>
        <v>168400</v>
      </c>
      <c r="F11" s="100">
        <f t="shared" si="0"/>
        <v>168400</v>
      </c>
      <c r="G11" s="100">
        <f t="shared" si="0"/>
        <v>168400</v>
      </c>
      <c r="H11" s="100">
        <f t="shared" si="0"/>
        <v>168400</v>
      </c>
      <c r="I11" s="100">
        <f t="shared" si="0"/>
        <v>168400</v>
      </c>
      <c r="J11" s="100">
        <f t="shared" si="0"/>
        <v>168400</v>
      </c>
    </row>
    <row r="12" spans="1:10" ht="13.5" thickBot="1">
      <c r="A12" s="99" t="s">
        <v>579</v>
      </c>
      <c r="B12" s="99" t="s">
        <v>580</v>
      </c>
      <c r="C12" s="100">
        <f>C11*0.5</f>
        <v>84200</v>
      </c>
      <c r="D12" s="100">
        <f aca="true" t="shared" si="1" ref="D12:J12">D11*0.5</f>
        <v>84200</v>
      </c>
      <c r="E12" s="100">
        <f t="shared" si="1"/>
        <v>84200</v>
      </c>
      <c r="F12" s="100">
        <f t="shared" si="1"/>
        <v>84200</v>
      </c>
      <c r="G12" s="100">
        <f t="shared" si="1"/>
        <v>84200</v>
      </c>
      <c r="H12" s="100">
        <f t="shared" si="1"/>
        <v>84200</v>
      </c>
      <c r="I12" s="100">
        <f t="shared" si="1"/>
        <v>84200</v>
      </c>
      <c r="J12" s="100">
        <f t="shared" si="1"/>
        <v>84200</v>
      </c>
    </row>
    <row r="13" spans="1:10" ht="13.5" thickBot="1">
      <c r="A13" s="99" t="s">
        <v>581</v>
      </c>
      <c r="B13" s="99" t="s">
        <v>582</v>
      </c>
      <c r="C13" s="100">
        <f>SUM(C14:C20)</f>
        <v>12000</v>
      </c>
      <c r="D13" s="100">
        <f aca="true" t="shared" si="2" ref="D13:J13">SUM(D14:D20)</f>
        <v>12000</v>
      </c>
      <c r="E13" s="100">
        <f t="shared" si="2"/>
        <v>12000</v>
      </c>
      <c r="F13" s="100">
        <f t="shared" si="2"/>
        <v>12000</v>
      </c>
      <c r="G13" s="100">
        <f t="shared" si="2"/>
        <v>12000</v>
      </c>
      <c r="H13" s="100">
        <f t="shared" si="2"/>
        <v>12000</v>
      </c>
      <c r="I13" s="100">
        <f t="shared" si="2"/>
        <v>12000</v>
      </c>
      <c r="J13" s="100">
        <f t="shared" si="2"/>
        <v>0</v>
      </c>
    </row>
    <row r="14" spans="1:10" ht="13.5" thickBot="1">
      <c r="A14" s="99" t="s">
        <v>583</v>
      </c>
      <c r="B14" s="99" t="s">
        <v>584</v>
      </c>
      <c r="C14" s="100">
        <v>12000</v>
      </c>
      <c r="D14" s="100">
        <v>12000</v>
      </c>
      <c r="E14" s="100">
        <v>12000</v>
      </c>
      <c r="F14" s="100">
        <v>12000</v>
      </c>
      <c r="G14" s="100">
        <v>12000</v>
      </c>
      <c r="H14" s="100">
        <v>12000</v>
      </c>
      <c r="I14" s="100">
        <v>12000</v>
      </c>
      <c r="J14" s="100" t="s">
        <v>566</v>
      </c>
    </row>
    <row r="15" spans="1:10" ht="13.5" thickBot="1">
      <c r="A15" s="99" t="s">
        <v>585</v>
      </c>
      <c r="B15" s="99" t="s">
        <v>586</v>
      </c>
      <c r="C15" s="100" t="s">
        <v>566</v>
      </c>
      <c r="D15" s="100" t="s">
        <v>566</v>
      </c>
      <c r="E15" s="100" t="s">
        <v>566</v>
      </c>
      <c r="F15" s="100" t="s">
        <v>566</v>
      </c>
      <c r="G15" s="100" t="s">
        <v>566</v>
      </c>
      <c r="H15" s="100" t="s">
        <v>566</v>
      </c>
      <c r="I15" s="100" t="s">
        <v>566</v>
      </c>
      <c r="J15" s="100" t="s">
        <v>566</v>
      </c>
    </row>
    <row r="16" spans="1:10" ht="13.5" thickBot="1">
      <c r="A16" s="99" t="s">
        <v>587</v>
      </c>
      <c r="B16" s="99" t="s">
        <v>588</v>
      </c>
      <c r="C16" s="100" t="s">
        <v>566</v>
      </c>
      <c r="D16" s="100" t="s">
        <v>566</v>
      </c>
      <c r="E16" s="100" t="s">
        <v>566</v>
      </c>
      <c r="F16" s="100" t="s">
        <v>566</v>
      </c>
      <c r="G16" s="100" t="s">
        <v>566</v>
      </c>
      <c r="H16" s="100" t="s">
        <v>566</v>
      </c>
      <c r="I16" s="100" t="s">
        <v>566</v>
      </c>
      <c r="J16" s="100" t="s">
        <v>566</v>
      </c>
    </row>
    <row r="17" spans="1:10" ht="13.5" thickBot="1">
      <c r="A17" s="99" t="s">
        <v>589</v>
      </c>
      <c r="B17" s="99" t="s">
        <v>590</v>
      </c>
      <c r="C17" s="100" t="s">
        <v>566</v>
      </c>
      <c r="D17" s="100" t="s">
        <v>566</v>
      </c>
      <c r="E17" s="100" t="s">
        <v>566</v>
      </c>
      <c r="F17" s="100" t="s">
        <v>566</v>
      </c>
      <c r="G17" s="100" t="s">
        <v>566</v>
      </c>
      <c r="H17" s="100" t="s">
        <v>566</v>
      </c>
      <c r="I17" s="100" t="s">
        <v>566</v>
      </c>
      <c r="J17" s="100" t="s">
        <v>566</v>
      </c>
    </row>
    <row r="18" spans="1:10" ht="13.5" thickBot="1">
      <c r="A18" s="99" t="s">
        <v>591</v>
      </c>
      <c r="B18" s="99" t="s">
        <v>592</v>
      </c>
      <c r="C18" s="100" t="s">
        <v>566</v>
      </c>
      <c r="D18" s="100" t="s">
        <v>566</v>
      </c>
      <c r="E18" s="100" t="s">
        <v>566</v>
      </c>
      <c r="F18" s="100" t="s">
        <v>566</v>
      </c>
      <c r="G18" s="100" t="s">
        <v>566</v>
      </c>
      <c r="H18" s="100" t="s">
        <v>566</v>
      </c>
      <c r="I18" s="100" t="s">
        <v>566</v>
      </c>
      <c r="J18" s="100" t="s">
        <v>566</v>
      </c>
    </row>
    <row r="19" spans="1:10" ht="13.5" thickBot="1">
      <c r="A19" s="99" t="s">
        <v>593</v>
      </c>
      <c r="B19" s="99" t="s">
        <v>78</v>
      </c>
      <c r="C19" s="100" t="s">
        <v>566</v>
      </c>
      <c r="D19" s="100" t="s">
        <v>566</v>
      </c>
      <c r="E19" s="100" t="s">
        <v>566</v>
      </c>
      <c r="F19" s="100" t="s">
        <v>566</v>
      </c>
      <c r="G19" s="100" t="s">
        <v>566</v>
      </c>
      <c r="H19" s="100" t="s">
        <v>566</v>
      </c>
      <c r="I19" s="100" t="s">
        <v>566</v>
      </c>
      <c r="J19" s="100" t="s">
        <v>566</v>
      </c>
    </row>
    <row r="20" spans="1:10" ht="13.5" thickBot="1">
      <c r="A20" s="99" t="s">
        <v>594</v>
      </c>
      <c r="B20" s="99" t="s">
        <v>80</v>
      </c>
      <c r="C20" s="100" t="s">
        <v>566</v>
      </c>
      <c r="D20" s="100" t="s">
        <v>566</v>
      </c>
      <c r="E20" s="100" t="s">
        <v>566</v>
      </c>
      <c r="F20" s="100" t="s">
        <v>566</v>
      </c>
      <c r="G20" s="100" t="s">
        <v>566</v>
      </c>
      <c r="H20" s="100" t="s">
        <v>566</v>
      </c>
      <c r="I20" s="100" t="s">
        <v>566</v>
      </c>
      <c r="J20" s="100" t="s">
        <v>566</v>
      </c>
    </row>
    <row r="21" spans="1:10" ht="13.5" thickBot="1">
      <c r="A21" s="99" t="s">
        <v>595</v>
      </c>
      <c r="B21" s="99" t="s">
        <v>81</v>
      </c>
      <c r="C21" s="100" t="s">
        <v>566</v>
      </c>
      <c r="D21" s="100" t="s">
        <v>566</v>
      </c>
      <c r="E21" s="100" t="s">
        <v>566</v>
      </c>
      <c r="F21" s="100" t="s">
        <v>566</v>
      </c>
      <c r="G21" s="100" t="s">
        <v>566</v>
      </c>
      <c r="H21" s="100" t="s">
        <v>566</v>
      </c>
      <c r="I21" s="100" t="s">
        <v>566</v>
      </c>
      <c r="J21" s="100" t="s">
        <v>566</v>
      </c>
    </row>
    <row r="22" spans="1:10" ht="13.5" thickBot="1">
      <c r="A22" s="99" t="s">
        <v>583</v>
      </c>
      <c r="B22" s="99" t="s">
        <v>82</v>
      </c>
      <c r="C22" s="100" t="s">
        <v>566</v>
      </c>
      <c r="D22" s="100" t="s">
        <v>566</v>
      </c>
      <c r="E22" s="100" t="s">
        <v>566</v>
      </c>
      <c r="F22" s="100" t="s">
        <v>566</v>
      </c>
      <c r="G22" s="100" t="s">
        <v>566</v>
      </c>
      <c r="H22" s="100" t="s">
        <v>566</v>
      </c>
      <c r="I22" s="100" t="s">
        <v>566</v>
      </c>
      <c r="J22" s="100" t="s">
        <v>566</v>
      </c>
    </row>
    <row r="23" spans="1:10" ht="13.5" thickBot="1">
      <c r="A23" s="99" t="s">
        <v>585</v>
      </c>
      <c r="B23" s="99" t="s">
        <v>84</v>
      </c>
      <c r="C23" s="100" t="s">
        <v>566</v>
      </c>
      <c r="D23" s="100" t="s">
        <v>566</v>
      </c>
      <c r="E23" s="100" t="s">
        <v>566</v>
      </c>
      <c r="F23" s="100" t="s">
        <v>566</v>
      </c>
      <c r="G23" s="100" t="s">
        <v>566</v>
      </c>
      <c r="H23" s="100" t="s">
        <v>566</v>
      </c>
      <c r="I23" s="100" t="s">
        <v>566</v>
      </c>
      <c r="J23" s="100" t="s">
        <v>566</v>
      </c>
    </row>
    <row r="24" spans="1:10" ht="13.5" thickBot="1">
      <c r="A24" s="99" t="s">
        <v>587</v>
      </c>
      <c r="B24" s="99" t="s">
        <v>86</v>
      </c>
      <c r="C24" s="100" t="s">
        <v>566</v>
      </c>
      <c r="D24" s="100" t="s">
        <v>566</v>
      </c>
      <c r="E24" s="100" t="s">
        <v>566</v>
      </c>
      <c r="F24" s="100" t="s">
        <v>566</v>
      </c>
      <c r="G24" s="100" t="s">
        <v>566</v>
      </c>
      <c r="H24" s="100" t="s">
        <v>566</v>
      </c>
      <c r="I24" s="100" t="s">
        <v>566</v>
      </c>
      <c r="J24" s="100" t="s">
        <v>566</v>
      </c>
    </row>
    <row r="25" spans="1:10" ht="13.5" thickBot="1">
      <c r="A25" s="99" t="s">
        <v>589</v>
      </c>
      <c r="B25" s="99" t="s">
        <v>88</v>
      </c>
      <c r="C25" s="100" t="s">
        <v>566</v>
      </c>
      <c r="D25" s="100" t="s">
        <v>566</v>
      </c>
      <c r="E25" s="100" t="s">
        <v>566</v>
      </c>
      <c r="F25" s="100" t="s">
        <v>566</v>
      </c>
      <c r="G25" s="100" t="s">
        <v>566</v>
      </c>
      <c r="H25" s="100" t="s">
        <v>566</v>
      </c>
      <c r="I25" s="100" t="s">
        <v>566</v>
      </c>
      <c r="J25" s="100" t="s">
        <v>566</v>
      </c>
    </row>
    <row r="26" spans="1:10" ht="13.5" thickBot="1">
      <c r="A26" s="99" t="s">
        <v>591</v>
      </c>
      <c r="B26" s="99" t="s">
        <v>89</v>
      </c>
      <c r="C26" s="100" t="s">
        <v>566</v>
      </c>
      <c r="D26" s="100" t="s">
        <v>566</v>
      </c>
      <c r="E26" s="100" t="s">
        <v>566</v>
      </c>
      <c r="F26" s="100" t="s">
        <v>566</v>
      </c>
      <c r="G26" s="100" t="s">
        <v>566</v>
      </c>
      <c r="H26" s="100" t="s">
        <v>566</v>
      </c>
      <c r="I26" s="100" t="s">
        <v>566</v>
      </c>
      <c r="J26" s="100" t="s">
        <v>566</v>
      </c>
    </row>
    <row r="27" spans="1:10" ht="12.75">
      <c r="A27" s="99" t="s">
        <v>593</v>
      </c>
      <c r="B27" s="99" t="s">
        <v>91</v>
      </c>
      <c r="C27" s="100" t="s">
        <v>566</v>
      </c>
      <c r="D27" s="100" t="s">
        <v>566</v>
      </c>
      <c r="E27" s="100" t="s">
        <v>566</v>
      </c>
      <c r="F27" s="100" t="s">
        <v>566</v>
      </c>
      <c r="G27" s="100" t="s">
        <v>566</v>
      </c>
      <c r="H27" s="100" t="s">
        <v>566</v>
      </c>
      <c r="I27" s="100" t="s">
        <v>566</v>
      </c>
      <c r="J27" s="100" t="s">
        <v>566</v>
      </c>
    </row>
    <row r="28" spans="1:10" ht="13.5" thickBot="1">
      <c r="A28" s="99" t="s">
        <v>594</v>
      </c>
      <c r="B28" s="99" t="s">
        <v>92</v>
      </c>
      <c r="C28" s="100" t="s">
        <v>566</v>
      </c>
      <c r="D28" s="100" t="s">
        <v>566</v>
      </c>
      <c r="E28" s="100" t="s">
        <v>566</v>
      </c>
      <c r="F28" s="100" t="s">
        <v>566</v>
      </c>
      <c r="G28" s="100" t="s">
        <v>566</v>
      </c>
      <c r="H28" s="100" t="s">
        <v>566</v>
      </c>
      <c r="I28" s="100" t="s">
        <v>566</v>
      </c>
      <c r="J28" s="100" t="s">
        <v>566</v>
      </c>
    </row>
    <row r="29" spans="1:10" ht="12.75">
      <c r="A29" s="99" t="s">
        <v>596</v>
      </c>
      <c r="B29" s="99" t="s">
        <v>93</v>
      </c>
      <c r="C29" s="100">
        <f>C13+C21</f>
        <v>12000</v>
      </c>
      <c r="D29" s="100">
        <f aca="true" t="shared" si="3" ref="D29:J29">D13+D21</f>
        <v>12000</v>
      </c>
      <c r="E29" s="100">
        <f t="shared" si="3"/>
        <v>12000</v>
      </c>
      <c r="F29" s="100">
        <f t="shared" si="3"/>
        <v>12000</v>
      </c>
      <c r="G29" s="100">
        <f t="shared" si="3"/>
        <v>12000</v>
      </c>
      <c r="H29" s="100">
        <f t="shared" si="3"/>
        <v>12000</v>
      </c>
      <c r="I29" s="100">
        <f t="shared" si="3"/>
        <v>12000</v>
      </c>
      <c r="J29" s="100">
        <f t="shared" si="3"/>
        <v>0</v>
      </c>
    </row>
    <row r="30" spans="1:10" ht="13.5" thickBot="1">
      <c r="A30" s="99" t="s">
        <v>597</v>
      </c>
      <c r="B30" s="99" t="s">
        <v>95</v>
      </c>
      <c r="C30" s="100">
        <f>C12-C29</f>
        <v>72200</v>
      </c>
      <c r="D30" s="100">
        <f aca="true" t="shared" si="4" ref="D30:J30">D12-D29</f>
        <v>72200</v>
      </c>
      <c r="E30" s="100">
        <f t="shared" si="4"/>
        <v>72200</v>
      </c>
      <c r="F30" s="100">
        <f t="shared" si="4"/>
        <v>72200</v>
      </c>
      <c r="G30" s="100">
        <f t="shared" si="4"/>
        <v>72200</v>
      </c>
      <c r="H30" s="100">
        <f t="shared" si="4"/>
        <v>72200</v>
      </c>
      <c r="I30" s="100">
        <f t="shared" si="4"/>
        <v>72200</v>
      </c>
      <c r="J30" s="100">
        <f t="shared" si="4"/>
        <v>84200</v>
      </c>
    </row>
  </sheetData>
  <sheetProtection/>
  <mergeCells count="5">
    <mergeCell ref="A1:J1"/>
    <mergeCell ref="A2:A3"/>
    <mergeCell ref="B2:B3"/>
    <mergeCell ref="C2:C3"/>
    <mergeCell ref="D2:J2"/>
  </mergeCells>
  <printOptions/>
  <pageMargins left="0.7" right="0.7" top="0.75" bottom="0.75" header="0.3" footer="0.3"/>
  <pageSetup horizontalDpi="600" verticalDpi="600" orientation="landscape" paperSize="9" r:id="rId1"/>
  <headerFooter>
    <oddHeader>&amp;L16. melléklet az 1/2022. (II.18.) önk. rendelethez 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Q22"/>
  <sheetViews>
    <sheetView workbookViewId="0" topLeftCell="A10">
      <selection activeCell="N16" sqref="N16"/>
    </sheetView>
  </sheetViews>
  <sheetFormatPr defaultColWidth="8.8515625" defaultRowHeight="12.75"/>
  <cols>
    <col min="1" max="1" width="7.140625" style="112" customWidth="1"/>
    <col min="2" max="2" width="22.28125" style="112" customWidth="1"/>
    <col min="3" max="3" width="9.28125" style="112" bestFit="1" customWidth="1"/>
    <col min="4" max="14" width="9.00390625" style="112" bestFit="1" customWidth="1"/>
    <col min="15" max="15" width="10.140625" style="112" bestFit="1" customWidth="1"/>
    <col min="16" max="16384" width="8.8515625" style="112" customWidth="1"/>
  </cols>
  <sheetData>
    <row r="1" spans="2:15" ht="18.75">
      <c r="B1" s="381" t="s">
        <v>321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2:15" ht="18.75">
      <c r="B2" s="381" t="s">
        <v>324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</row>
    <row r="3" spans="1:15" ht="12.75">
      <c r="A3" s="392" t="s">
        <v>388</v>
      </c>
      <c r="B3" s="144" t="s">
        <v>52</v>
      </c>
      <c r="C3" s="137" t="s">
        <v>166</v>
      </c>
      <c r="D3" s="137" t="s">
        <v>167</v>
      </c>
      <c r="E3" s="137" t="s">
        <v>168</v>
      </c>
      <c r="F3" s="137" t="s">
        <v>181</v>
      </c>
      <c r="G3" s="137" t="s">
        <v>170</v>
      </c>
      <c r="H3" s="137" t="s">
        <v>171</v>
      </c>
      <c r="I3" s="137" t="s">
        <v>172</v>
      </c>
      <c r="J3" s="137" t="s">
        <v>173</v>
      </c>
      <c r="K3" s="137" t="s">
        <v>174</v>
      </c>
      <c r="L3" s="137" t="s">
        <v>182</v>
      </c>
      <c r="M3" s="137" t="s">
        <v>176</v>
      </c>
      <c r="N3" s="137" t="s">
        <v>177</v>
      </c>
      <c r="O3" s="137" t="s">
        <v>2</v>
      </c>
    </row>
    <row r="4" spans="1:15" ht="12.75">
      <c r="A4" s="393"/>
      <c r="B4" s="145" t="s">
        <v>121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6"/>
    </row>
    <row r="5" spans="1:17" ht="29.25" customHeight="1">
      <c r="A5" s="146" t="s">
        <v>13</v>
      </c>
      <c r="B5" s="104" t="s">
        <v>608</v>
      </c>
      <c r="C5" s="147">
        <v>38135</v>
      </c>
      <c r="D5" s="147">
        <v>38135</v>
      </c>
      <c r="E5" s="147">
        <v>38135</v>
      </c>
      <c r="F5" s="147">
        <v>38135</v>
      </c>
      <c r="G5" s="147">
        <v>38135</v>
      </c>
      <c r="H5" s="147">
        <v>38135</v>
      </c>
      <c r="I5" s="147">
        <v>38135</v>
      </c>
      <c r="J5" s="147">
        <v>38135</v>
      </c>
      <c r="K5" s="147">
        <v>38135</v>
      </c>
      <c r="L5" s="147">
        <v>38135</v>
      </c>
      <c r="M5" s="147">
        <v>38135</v>
      </c>
      <c r="N5" s="147">
        <v>38129</v>
      </c>
      <c r="O5" s="148">
        <f aca="true" t="shared" si="0" ref="O5:O12">SUM(C5:N5)</f>
        <v>457614</v>
      </c>
      <c r="P5" s="149"/>
      <c r="Q5" s="150"/>
    </row>
    <row r="6" spans="1:17" ht="24.75" customHeight="1">
      <c r="A6" s="151" t="s">
        <v>16</v>
      </c>
      <c r="B6" s="104" t="s">
        <v>607</v>
      </c>
      <c r="C6" s="147"/>
      <c r="D6" s="147"/>
      <c r="E6" s="147">
        <v>19812</v>
      </c>
      <c r="F6" s="147"/>
      <c r="G6" s="147"/>
      <c r="H6" s="147"/>
      <c r="I6" s="147"/>
      <c r="J6" s="147"/>
      <c r="K6" s="147"/>
      <c r="L6" s="147"/>
      <c r="M6" s="147"/>
      <c r="N6" s="147"/>
      <c r="O6" s="148">
        <f>SUM(C6:N6)</f>
        <v>19812</v>
      </c>
      <c r="P6" s="149"/>
      <c r="Q6" s="150"/>
    </row>
    <row r="7" spans="1:17" ht="24.75" customHeight="1">
      <c r="A7" s="146" t="s">
        <v>17</v>
      </c>
      <c r="B7" s="104" t="s">
        <v>18</v>
      </c>
      <c r="C7" s="147"/>
      <c r="D7" s="147"/>
      <c r="E7" s="147">
        <v>70000</v>
      </c>
      <c r="F7" s="147">
        <v>12000</v>
      </c>
      <c r="G7" s="147">
        <v>4400</v>
      </c>
      <c r="H7" s="147"/>
      <c r="I7" s="147"/>
      <c r="J7" s="147"/>
      <c r="K7" s="147">
        <v>70000</v>
      </c>
      <c r="L7" s="147">
        <v>12000</v>
      </c>
      <c r="M7" s="147"/>
      <c r="N7" s="147"/>
      <c r="O7" s="148">
        <f t="shared" si="0"/>
        <v>168400</v>
      </c>
      <c r="P7" s="149"/>
      <c r="Q7" s="150"/>
    </row>
    <row r="8" spans="1:15" ht="24.75" customHeight="1">
      <c r="A8" s="151" t="s">
        <v>19</v>
      </c>
      <c r="B8" s="104" t="s">
        <v>20</v>
      </c>
      <c r="C8" s="147">
        <v>6562</v>
      </c>
      <c r="D8" s="147">
        <v>6562</v>
      </c>
      <c r="E8" s="147">
        <v>6562</v>
      </c>
      <c r="F8" s="147">
        <v>6562</v>
      </c>
      <c r="G8" s="147">
        <v>6562</v>
      </c>
      <c r="H8" s="147">
        <v>6562</v>
      </c>
      <c r="I8" s="147">
        <v>6562</v>
      </c>
      <c r="J8" s="147">
        <v>6562</v>
      </c>
      <c r="K8" s="147">
        <v>6562</v>
      </c>
      <c r="L8" s="147">
        <v>6562</v>
      </c>
      <c r="M8" s="147">
        <v>6562</v>
      </c>
      <c r="N8" s="147">
        <v>6566</v>
      </c>
      <c r="O8" s="148">
        <f t="shared" si="0"/>
        <v>78748</v>
      </c>
    </row>
    <row r="9" spans="1:17" ht="38.25" customHeight="1">
      <c r="A9" s="151" t="s">
        <v>21</v>
      </c>
      <c r="B9" s="104" t="s">
        <v>22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8">
        <f t="shared" si="0"/>
        <v>0</v>
      </c>
      <c r="P9" s="149"/>
      <c r="Q9" s="150"/>
    </row>
    <row r="10" spans="1:15" ht="24.75" customHeight="1">
      <c r="A10" s="151" t="s">
        <v>23</v>
      </c>
      <c r="B10" s="104" t="s">
        <v>183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>
        <v>1014</v>
      </c>
      <c r="N10" s="147"/>
      <c r="O10" s="148">
        <f t="shared" si="0"/>
        <v>1014</v>
      </c>
    </row>
    <row r="11" spans="1:15" ht="24.75" customHeight="1">
      <c r="A11" s="151" t="s">
        <v>25</v>
      </c>
      <c r="B11" s="104" t="s">
        <v>528</v>
      </c>
      <c r="C11" s="147">
        <v>500</v>
      </c>
      <c r="D11" s="147">
        <v>500</v>
      </c>
      <c r="E11" s="147">
        <v>500</v>
      </c>
      <c r="F11" s="147">
        <v>500</v>
      </c>
      <c r="G11" s="147">
        <v>500</v>
      </c>
      <c r="H11" s="147">
        <v>500</v>
      </c>
      <c r="I11" s="147">
        <v>500</v>
      </c>
      <c r="J11" s="147">
        <v>500</v>
      </c>
      <c r="K11" s="147">
        <v>500</v>
      </c>
      <c r="L11" s="147">
        <v>500</v>
      </c>
      <c r="M11" s="147">
        <v>500</v>
      </c>
      <c r="N11" s="147">
        <v>500</v>
      </c>
      <c r="O11" s="148">
        <f>SUM(C11:N11)</f>
        <v>6000</v>
      </c>
    </row>
    <row r="12" spans="1:15" ht="24.75" customHeight="1">
      <c r="A12" s="151" t="s">
        <v>604</v>
      </c>
      <c r="B12" s="104" t="s">
        <v>28</v>
      </c>
      <c r="C12" s="147">
        <v>524790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8">
        <f t="shared" si="0"/>
        <v>524790</v>
      </c>
    </row>
    <row r="13" spans="1:15" ht="24.75" customHeight="1">
      <c r="A13" s="152"/>
      <c r="B13" s="153" t="s">
        <v>606</v>
      </c>
      <c r="C13" s="154">
        <f aca="true" t="shared" si="1" ref="C13:O13">SUM(C5:C12)</f>
        <v>569987</v>
      </c>
      <c r="D13" s="154">
        <f t="shared" si="1"/>
        <v>45197</v>
      </c>
      <c r="E13" s="154">
        <f t="shared" si="1"/>
        <v>135009</v>
      </c>
      <c r="F13" s="154">
        <f t="shared" si="1"/>
        <v>57197</v>
      </c>
      <c r="G13" s="154">
        <f t="shared" si="1"/>
        <v>49597</v>
      </c>
      <c r="H13" s="154">
        <f t="shared" si="1"/>
        <v>45197</v>
      </c>
      <c r="I13" s="154">
        <f t="shared" si="1"/>
        <v>45197</v>
      </c>
      <c r="J13" s="154">
        <f t="shared" si="1"/>
        <v>45197</v>
      </c>
      <c r="K13" s="154">
        <f t="shared" si="1"/>
        <v>115197</v>
      </c>
      <c r="L13" s="154">
        <f t="shared" si="1"/>
        <v>57197</v>
      </c>
      <c r="M13" s="154">
        <f t="shared" si="1"/>
        <v>46211</v>
      </c>
      <c r="N13" s="154">
        <f t="shared" si="1"/>
        <v>45195</v>
      </c>
      <c r="O13" s="154">
        <f t="shared" si="1"/>
        <v>1256378</v>
      </c>
    </row>
    <row r="14" spans="1:15" ht="24.75" customHeight="1">
      <c r="A14" s="146"/>
      <c r="B14" s="105" t="s">
        <v>125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8"/>
    </row>
    <row r="15" spans="1:15" ht="24.75" customHeight="1">
      <c r="A15" s="146" t="s">
        <v>605</v>
      </c>
      <c r="B15" s="104" t="s">
        <v>5</v>
      </c>
      <c r="C15" s="147">
        <v>75267</v>
      </c>
      <c r="D15" s="147">
        <v>75267</v>
      </c>
      <c r="E15" s="147">
        <v>75267</v>
      </c>
      <c r="F15" s="147">
        <v>75267</v>
      </c>
      <c r="G15" s="147">
        <v>75267</v>
      </c>
      <c r="H15" s="147">
        <v>75267</v>
      </c>
      <c r="I15" s="147">
        <v>75267</v>
      </c>
      <c r="J15" s="147">
        <v>75267</v>
      </c>
      <c r="K15" s="147">
        <v>75267</v>
      </c>
      <c r="L15" s="147">
        <v>75267</v>
      </c>
      <c r="M15" s="147">
        <v>75267</v>
      </c>
      <c r="N15" s="147">
        <v>75270</v>
      </c>
      <c r="O15" s="148">
        <f aca="true" t="shared" si="2" ref="O15:O20">SUM(C15:N15)</f>
        <v>903207</v>
      </c>
    </row>
    <row r="16" spans="1:15" ht="24.75" customHeight="1">
      <c r="A16" s="146" t="s">
        <v>550</v>
      </c>
      <c r="B16" s="104" t="s">
        <v>184</v>
      </c>
      <c r="C16" s="147">
        <v>6036</v>
      </c>
      <c r="D16" s="147">
        <v>6036</v>
      </c>
      <c r="E16" s="147">
        <v>6036</v>
      </c>
      <c r="F16" s="147">
        <v>6036</v>
      </c>
      <c r="G16" s="147">
        <v>6036</v>
      </c>
      <c r="H16" s="147">
        <v>6036</v>
      </c>
      <c r="I16" s="147">
        <v>6036</v>
      </c>
      <c r="J16" s="147">
        <v>6036</v>
      </c>
      <c r="K16" s="147">
        <v>6036</v>
      </c>
      <c r="L16" s="147">
        <v>6036</v>
      </c>
      <c r="M16" s="147">
        <v>6036</v>
      </c>
      <c r="N16" s="147">
        <v>6045</v>
      </c>
      <c r="O16" s="148">
        <f t="shared" si="2"/>
        <v>72441</v>
      </c>
    </row>
    <row r="17" spans="1:15" ht="24" customHeight="1">
      <c r="A17" s="146" t="s">
        <v>39</v>
      </c>
      <c r="B17" s="104" t="s">
        <v>49</v>
      </c>
      <c r="C17" s="147"/>
      <c r="D17" s="147"/>
      <c r="E17" s="147">
        <v>26581</v>
      </c>
      <c r="F17" s="147">
        <v>26581</v>
      </c>
      <c r="G17" s="147">
        <v>26581</v>
      </c>
      <c r="H17" s="147">
        <v>26581</v>
      </c>
      <c r="I17" s="147">
        <v>26581</v>
      </c>
      <c r="J17" s="147">
        <v>26581</v>
      </c>
      <c r="K17" s="147">
        <v>26581</v>
      </c>
      <c r="L17" s="147">
        <v>26581</v>
      </c>
      <c r="M17" s="147">
        <v>26581</v>
      </c>
      <c r="N17" s="147">
        <v>26585</v>
      </c>
      <c r="O17" s="148">
        <f t="shared" si="2"/>
        <v>265814</v>
      </c>
    </row>
    <row r="18" spans="1:15" ht="24.75" customHeight="1">
      <c r="A18" s="146" t="s">
        <v>40</v>
      </c>
      <c r="B18" s="104" t="s">
        <v>609</v>
      </c>
      <c r="C18" s="147"/>
      <c r="D18" s="147">
        <v>6000</v>
      </c>
      <c r="E18" s="147">
        <v>6000</v>
      </c>
      <c r="F18" s="147">
        <v>6000</v>
      </c>
      <c r="G18" s="147">
        <v>6000</v>
      </c>
      <c r="H18" s="147">
        <v>6000</v>
      </c>
      <c r="I18" s="147">
        <v>6000</v>
      </c>
      <c r="J18" s="147">
        <v>6000</v>
      </c>
      <c r="K18" s="147">
        <v>6000</v>
      </c>
      <c r="L18" s="147">
        <v>6000</v>
      </c>
      <c r="M18" s="147">
        <v>6003</v>
      </c>
      <c r="N18" s="147"/>
      <c r="O18" s="148">
        <f t="shared" si="2"/>
        <v>60003</v>
      </c>
    </row>
    <row r="19" spans="1:15" ht="24.75" customHeight="1">
      <c r="A19" s="146" t="s">
        <v>41</v>
      </c>
      <c r="B19" s="104" t="s">
        <v>50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8">
        <f t="shared" si="2"/>
        <v>0</v>
      </c>
    </row>
    <row r="20" spans="1:15" ht="24.75" customHeight="1">
      <c r="A20" s="146" t="s">
        <v>63</v>
      </c>
      <c r="B20" s="104" t="s">
        <v>62</v>
      </c>
      <c r="C20" s="147">
        <v>15354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>
        <v>12000</v>
      </c>
      <c r="O20" s="148">
        <f t="shared" si="2"/>
        <v>27354</v>
      </c>
    </row>
    <row r="21" spans="1:15" ht="24.75" customHeight="1">
      <c r="A21" s="146"/>
      <c r="B21" s="105" t="s">
        <v>610</v>
      </c>
      <c r="C21" s="154">
        <f>C15+C17+C18+C19+C20</f>
        <v>90621</v>
      </c>
      <c r="D21" s="154">
        <f aca="true" t="shared" si="3" ref="D21:O21">D15+D17+D18+D19+D20</f>
        <v>81267</v>
      </c>
      <c r="E21" s="154">
        <f t="shared" si="3"/>
        <v>107848</v>
      </c>
      <c r="F21" s="154">
        <f t="shared" si="3"/>
        <v>107848</v>
      </c>
      <c r="G21" s="154">
        <f t="shared" si="3"/>
        <v>107848</v>
      </c>
      <c r="H21" s="154">
        <f t="shared" si="3"/>
        <v>107848</v>
      </c>
      <c r="I21" s="154">
        <f t="shared" si="3"/>
        <v>107848</v>
      </c>
      <c r="J21" s="154">
        <f t="shared" si="3"/>
        <v>107848</v>
      </c>
      <c r="K21" s="154">
        <f t="shared" si="3"/>
        <v>107848</v>
      </c>
      <c r="L21" s="154">
        <f t="shared" si="3"/>
        <v>107848</v>
      </c>
      <c r="M21" s="154">
        <f t="shared" si="3"/>
        <v>107851</v>
      </c>
      <c r="N21" s="154">
        <f t="shared" si="3"/>
        <v>113855</v>
      </c>
      <c r="O21" s="154">
        <f t="shared" si="3"/>
        <v>1256378</v>
      </c>
    </row>
    <row r="22" spans="1:15" ht="24.75" customHeight="1">
      <c r="A22" s="146"/>
      <c r="B22" s="155" t="s">
        <v>611</v>
      </c>
      <c r="C22" s="147">
        <f aca="true" t="shared" si="4" ref="C22:N22">C13-C21</f>
        <v>479366</v>
      </c>
      <c r="D22" s="147">
        <f t="shared" si="4"/>
        <v>-36070</v>
      </c>
      <c r="E22" s="147">
        <f t="shared" si="4"/>
        <v>27161</v>
      </c>
      <c r="F22" s="147">
        <f t="shared" si="4"/>
        <v>-50651</v>
      </c>
      <c r="G22" s="147">
        <f t="shared" si="4"/>
        <v>-58251</v>
      </c>
      <c r="H22" s="147">
        <f t="shared" si="4"/>
        <v>-62651</v>
      </c>
      <c r="I22" s="147">
        <f t="shared" si="4"/>
        <v>-62651</v>
      </c>
      <c r="J22" s="147">
        <f t="shared" si="4"/>
        <v>-62651</v>
      </c>
      <c r="K22" s="147">
        <f t="shared" si="4"/>
        <v>7349</v>
      </c>
      <c r="L22" s="147">
        <f t="shared" si="4"/>
        <v>-50651</v>
      </c>
      <c r="M22" s="147">
        <f t="shared" si="4"/>
        <v>-61640</v>
      </c>
      <c r="N22" s="147">
        <f t="shared" si="4"/>
        <v>-68660</v>
      </c>
      <c r="O22" s="148">
        <f>SUM(C22:N22)</f>
        <v>0</v>
      </c>
    </row>
  </sheetData>
  <sheetProtection/>
  <mergeCells count="3">
    <mergeCell ref="B1:O1"/>
    <mergeCell ref="B2:O2"/>
    <mergeCell ref="A3:A4"/>
  </mergeCells>
  <printOptions/>
  <pageMargins left="0.7" right="0.7" top="0.75" bottom="0.75" header="0.3" footer="0.3"/>
  <pageSetup horizontalDpi="600" verticalDpi="600" orientation="landscape" paperSize="9" scale="90" r:id="rId1"/>
  <headerFooter>
    <oddHeader>&amp;L16. melléklet az 1/2022. (II.18.)  önk. rendelethez (ezer Ft)</oddHead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C72" sqref="C7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3706574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N6"/>
  <sheetViews>
    <sheetView workbookViewId="0" topLeftCell="A1">
      <selection activeCell="C5" sqref="C5"/>
    </sheetView>
  </sheetViews>
  <sheetFormatPr defaultColWidth="8.8515625" defaultRowHeight="12.75"/>
  <cols>
    <col min="1" max="1" width="16.7109375" style="122" customWidth="1"/>
    <col min="2" max="16384" width="8.8515625" style="112" customWidth="1"/>
  </cols>
  <sheetData>
    <row r="1" spans="1:14" ht="18.75">
      <c r="A1" s="394" t="s">
        <v>321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18.75">
      <c r="A2" s="396" t="s">
        <v>165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4" ht="12.75">
      <c r="A3" s="144" t="s">
        <v>52</v>
      </c>
      <c r="B3" s="137" t="s">
        <v>166</v>
      </c>
      <c r="C3" s="137" t="s">
        <v>167</v>
      </c>
      <c r="D3" s="137" t="s">
        <v>168</v>
      </c>
      <c r="E3" s="137" t="s">
        <v>169</v>
      </c>
      <c r="F3" s="137" t="s">
        <v>170</v>
      </c>
      <c r="G3" s="137" t="s">
        <v>171</v>
      </c>
      <c r="H3" s="137" t="s">
        <v>172</v>
      </c>
      <c r="I3" s="137" t="s">
        <v>173</v>
      </c>
      <c r="J3" s="137" t="s">
        <v>174</v>
      </c>
      <c r="K3" s="137" t="s">
        <v>175</v>
      </c>
      <c r="L3" s="137" t="s">
        <v>176</v>
      </c>
      <c r="M3" s="137" t="s">
        <v>177</v>
      </c>
      <c r="N3" s="137" t="s">
        <v>178</v>
      </c>
    </row>
    <row r="4" spans="1:14" ht="38.25">
      <c r="A4" s="139" t="s">
        <v>59</v>
      </c>
      <c r="B4" s="140">
        <v>13219</v>
      </c>
      <c r="C4" s="140">
        <v>13217</v>
      </c>
      <c r="D4" s="140">
        <v>13217</v>
      </c>
      <c r="E4" s="140">
        <v>13217</v>
      </c>
      <c r="F4" s="140">
        <v>13217</v>
      </c>
      <c r="G4" s="140">
        <v>13217</v>
      </c>
      <c r="H4" s="140">
        <v>13217</v>
      </c>
      <c r="I4" s="140">
        <v>13217</v>
      </c>
      <c r="J4" s="140">
        <v>13217</v>
      </c>
      <c r="K4" s="140">
        <v>13217</v>
      </c>
      <c r="L4" s="140">
        <v>13217</v>
      </c>
      <c r="M4" s="140">
        <v>13217</v>
      </c>
      <c r="N4" s="141">
        <f>SUM(B4:M4)</f>
        <v>158606</v>
      </c>
    </row>
    <row r="5" spans="1:14" ht="38.25">
      <c r="A5" s="139" t="s">
        <v>257</v>
      </c>
      <c r="B5" s="142">
        <v>2500</v>
      </c>
      <c r="C5" s="142">
        <v>1643</v>
      </c>
      <c r="D5" s="142">
        <v>1643</v>
      </c>
      <c r="E5" s="142">
        <v>1643</v>
      </c>
      <c r="F5" s="142">
        <v>1643</v>
      </c>
      <c r="G5" s="142">
        <v>2600</v>
      </c>
      <c r="H5" s="142">
        <v>9000</v>
      </c>
      <c r="I5" s="142">
        <v>1644</v>
      </c>
      <c r="J5" s="142">
        <v>1644</v>
      </c>
      <c r="K5" s="142">
        <v>1644</v>
      </c>
      <c r="L5" s="142">
        <v>1644</v>
      </c>
      <c r="M5" s="142">
        <v>1644</v>
      </c>
      <c r="N5" s="141">
        <f>SUM(B5:M5)</f>
        <v>28892</v>
      </c>
    </row>
    <row r="6" spans="1:14" ht="24.75" customHeight="1">
      <c r="A6" s="145" t="s">
        <v>179</v>
      </c>
      <c r="B6" s="136">
        <f>SUM(B4:B5)</f>
        <v>15719</v>
      </c>
      <c r="C6" s="136">
        <f aca="true" t="shared" si="0" ref="C6:M6">SUM(C4:C5)</f>
        <v>14860</v>
      </c>
      <c r="D6" s="136">
        <f t="shared" si="0"/>
        <v>14860</v>
      </c>
      <c r="E6" s="136">
        <f t="shared" si="0"/>
        <v>14860</v>
      </c>
      <c r="F6" s="136">
        <f t="shared" si="0"/>
        <v>14860</v>
      </c>
      <c r="G6" s="136">
        <f t="shared" si="0"/>
        <v>15817</v>
      </c>
      <c r="H6" s="136">
        <f t="shared" si="0"/>
        <v>22217</v>
      </c>
      <c r="I6" s="136">
        <f t="shared" si="0"/>
        <v>14861</v>
      </c>
      <c r="J6" s="136">
        <f t="shared" si="0"/>
        <v>14861</v>
      </c>
      <c r="K6" s="136">
        <f t="shared" si="0"/>
        <v>14861</v>
      </c>
      <c r="L6" s="136">
        <f t="shared" si="0"/>
        <v>14861</v>
      </c>
      <c r="M6" s="136">
        <f t="shared" si="0"/>
        <v>14861</v>
      </c>
      <c r="N6" s="136">
        <f>SUM(N4:N5)</f>
        <v>187498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98" r:id="rId1"/>
  <headerFooter>
    <oddHeader>&amp;L18. melléklet az 1/2022. (II.18)  rendelethez, ezer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2"/>
  <sheetViews>
    <sheetView tabSelected="1" workbookViewId="0" topLeftCell="A1">
      <selection activeCell="F9" sqref="F9"/>
    </sheetView>
  </sheetViews>
  <sheetFormatPr defaultColWidth="13.57421875" defaultRowHeight="12.75"/>
  <cols>
    <col min="1" max="1" width="12.00390625" style="112" bestFit="1" customWidth="1"/>
    <col min="2" max="2" width="44.00390625" style="143" customWidth="1"/>
    <col min="3" max="3" width="8.8515625" style="143" hidden="1" customWidth="1"/>
    <col min="4" max="4" width="15.421875" style="143" hidden="1" customWidth="1"/>
    <col min="5" max="5" width="17.8515625" style="143" hidden="1" customWidth="1"/>
    <col min="6" max="6" width="17.8515625" style="143" customWidth="1"/>
    <col min="7" max="7" width="14.140625" style="143" customWidth="1"/>
    <col min="8" max="8" width="17.8515625" style="143" customWidth="1"/>
    <col min="9" max="9" width="10.8515625" style="112" hidden="1" customWidth="1"/>
    <col min="10" max="10" width="11.140625" style="112" customWidth="1"/>
    <col min="11" max="11" width="12.28125" style="112" bestFit="1" customWidth="1"/>
    <col min="12" max="249" width="8.8515625" style="112" customWidth="1"/>
    <col min="250" max="250" width="10.00390625" style="112" customWidth="1"/>
    <col min="251" max="251" width="44.00390625" style="112" customWidth="1"/>
    <col min="252" max="254" width="0" style="112" hidden="1" customWidth="1"/>
    <col min="255" max="255" width="8.00390625" style="112" bestFit="1" customWidth="1"/>
    <col min="256" max="16384" width="13.57421875" style="112" bestFit="1" customWidth="1"/>
  </cols>
  <sheetData>
    <row r="1" spans="1:11" ht="12.75" customHeight="1" thickBot="1">
      <c r="A1" s="404" t="s">
        <v>333</v>
      </c>
      <c r="B1" s="405"/>
      <c r="C1" s="405"/>
      <c r="D1" s="405"/>
      <c r="E1" s="405"/>
      <c r="F1" s="405"/>
      <c r="G1" s="405"/>
      <c r="H1" s="405"/>
      <c r="I1" s="405"/>
      <c r="J1" s="405"/>
      <c r="K1" s="406"/>
    </row>
    <row r="2" spans="1:11" ht="24.75" customHeight="1">
      <c r="A2" s="400" t="s">
        <v>52</v>
      </c>
      <c r="B2" s="401"/>
      <c r="C2" s="219" t="s">
        <v>114</v>
      </c>
      <c r="D2" s="219" t="s">
        <v>115</v>
      </c>
      <c r="E2" s="219" t="s">
        <v>334</v>
      </c>
      <c r="F2" s="219" t="s">
        <v>114</v>
      </c>
      <c r="G2" s="219" t="s">
        <v>115</v>
      </c>
      <c r="H2" s="218" t="s">
        <v>624</v>
      </c>
      <c r="I2" s="407" t="s">
        <v>599</v>
      </c>
      <c r="J2" s="409" t="s">
        <v>600</v>
      </c>
      <c r="K2" s="411" t="s">
        <v>601</v>
      </c>
    </row>
    <row r="3" spans="1:11" ht="23.25" customHeight="1" thickBot="1">
      <c r="A3" s="402"/>
      <c r="B3" s="403"/>
      <c r="C3" s="220">
        <v>2018</v>
      </c>
      <c r="D3" s="220">
        <v>2018</v>
      </c>
      <c r="E3" s="220">
        <v>2018</v>
      </c>
      <c r="F3" s="220">
        <v>2022</v>
      </c>
      <c r="G3" s="220">
        <v>2022</v>
      </c>
      <c r="H3" s="220">
        <v>2022</v>
      </c>
      <c r="I3" s="408"/>
      <c r="J3" s="410"/>
      <c r="K3" s="412"/>
    </row>
    <row r="4" spans="1:11" s="138" customFormat="1" ht="30" customHeight="1" thickBot="1">
      <c r="A4" s="259" t="s">
        <v>625</v>
      </c>
      <c r="B4" s="272" t="s">
        <v>116</v>
      </c>
      <c r="C4" s="291"/>
      <c r="D4" s="291"/>
      <c r="E4" s="291"/>
      <c r="F4" s="292"/>
      <c r="G4" s="291"/>
      <c r="H4" s="292">
        <f>H8+H10+H12+H14+H16+H18+H20</f>
        <v>170004543</v>
      </c>
      <c r="I4" s="291"/>
      <c r="J4" s="292">
        <f>J8+J10+J12+J14+J16+J18+J20</f>
        <v>3567642</v>
      </c>
      <c r="K4" s="293">
        <f>K8+K10+K12+K14+K16+K18+K20</f>
        <v>173572185</v>
      </c>
    </row>
    <row r="5" spans="1:11" s="138" customFormat="1" ht="25.5">
      <c r="A5" s="244" t="s">
        <v>258</v>
      </c>
      <c r="B5" s="245" t="s">
        <v>259</v>
      </c>
      <c r="C5" s="207">
        <v>20.76</v>
      </c>
      <c r="D5" s="208">
        <v>4580000</v>
      </c>
      <c r="E5" s="208">
        <f>C5*D5</f>
        <v>95080800</v>
      </c>
      <c r="F5" s="215">
        <v>5495500</v>
      </c>
      <c r="G5" s="210">
        <v>20.3</v>
      </c>
      <c r="H5" s="215">
        <f>F5*G5</f>
        <v>111558650</v>
      </c>
      <c r="I5" s="246">
        <v>842450</v>
      </c>
      <c r="J5" s="247">
        <f>I5</f>
        <v>842450</v>
      </c>
      <c r="K5" s="248">
        <f>H5+J5</f>
        <v>112401100</v>
      </c>
    </row>
    <row r="6" spans="1:11" s="138" customFormat="1" ht="25.5">
      <c r="A6" s="244" t="s">
        <v>260</v>
      </c>
      <c r="B6" s="245" t="s">
        <v>261</v>
      </c>
      <c r="C6" s="207"/>
      <c r="D6" s="208"/>
      <c r="E6" s="208"/>
      <c r="F6" s="216"/>
      <c r="G6" s="207"/>
      <c r="H6" s="215">
        <v>100473365</v>
      </c>
      <c r="I6" s="246"/>
      <c r="J6" s="247">
        <f aca="true" t="shared" si="0" ref="J6:J20">I6</f>
        <v>0</v>
      </c>
      <c r="K6" s="248">
        <f aca="true" t="shared" si="1" ref="K6:K45">H6+J6</f>
        <v>100473365</v>
      </c>
    </row>
    <row r="7" spans="1:11" s="138" customFormat="1" ht="38.25">
      <c r="A7" s="244" t="s">
        <v>262</v>
      </c>
      <c r="B7" s="245" t="s">
        <v>263</v>
      </c>
      <c r="C7" s="207"/>
      <c r="D7" s="208"/>
      <c r="E7" s="208"/>
      <c r="F7" s="216"/>
      <c r="G7" s="207"/>
      <c r="H7" s="215">
        <v>100473365</v>
      </c>
      <c r="I7" s="246"/>
      <c r="J7" s="247">
        <f t="shared" si="0"/>
        <v>0</v>
      </c>
      <c r="K7" s="248">
        <f t="shared" si="1"/>
        <v>100473365</v>
      </c>
    </row>
    <row r="8" spans="1:11" s="138" customFormat="1" ht="25.5">
      <c r="A8" s="249" t="s">
        <v>264</v>
      </c>
      <c r="B8" s="250" t="s">
        <v>265</v>
      </c>
      <c r="C8" s="207"/>
      <c r="D8" s="208"/>
      <c r="E8" s="208"/>
      <c r="F8" s="216">
        <v>5495500</v>
      </c>
      <c r="G8" s="207"/>
      <c r="H8" s="216">
        <v>111558650</v>
      </c>
      <c r="I8" s="251">
        <f>I5</f>
        <v>842450</v>
      </c>
      <c r="J8" s="252">
        <f t="shared" si="0"/>
        <v>842450</v>
      </c>
      <c r="K8" s="253">
        <f t="shared" si="1"/>
        <v>112401100</v>
      </c>
    </row>
    <row r="9" spans="1:11" ht="25.5">
      <c r="A9" s="244" t="s">
        <v>266</v>
      </c>
      <c r="B9" s="245" t="s">
        <v>267</v>
      </c>
      <c r="C9" s="210"/>
      <c r="D9" s="209"/>
      <c r="E9" s="209"/>
      <c r="F9" s="215">
        <v>25200</v>
      </c>
      <c r="G9" s="210"/>
      <c r="H9" s="215">
        <v>9150120</v>
      </c>
      <c r="I9" s="246">
        <v>290480</v>
      </c>
      <c r="J9" s="247">
        <f t="shared" si="0"/>
        <v>290480</v>
      </c>
      <c r="K9" s="248">
        <f t="shared" si="1"/>
        <v>9440600</v>
      </c>
    </row>
    <row r="10" spans="1:11" s="138" customFormat="1" ht="25.5">
      <c r="A10" s="249" t="s">
        <v>268</v>
      </c>
      <c r="B10" s="250" t="s">
        <v>269</v>
      </c>
      <c r="C10" s="207"/>
      <c r="D10" s="208"/>
      <c r="E10" s="208"/>
      <c r="F10" s="216">
        <v>25200</v>
      </c>
      <c r="G10" s="207"/>
      <c r="H10" s="216">
        <v>9150120</v>
      </c>
      <c r="I10" s="251">
        <f>SUM(I9)</f>
        <v>290480</v>
      </c>
      <c r="J10" s="252">
        <f t="shared" si="0"/>
        <v>290480</v>
      </c>
      <c r="K10" s="253">
        <f t="shared" si="1"/>
        <v>9440600</v>
      </c>
    </row>
    <row r="11" spans="1:11" ht="25.5">
      <c r="A11" s="244" t="s">
        <v>270</v>
      </c>
      <c r="B11" s="245" t="s">
        <v>271</v>
      </c>
      <c r="C11" s="209"/>
      <c r="D11" s="209">
        <v>22300</v>
      </c>
      <c r="E11" s="209">
        <v>8097130</v>
      </c>
      <c r="F11" s="215"/>
      <c r="G11" s="210"/>
      <c r="H11" s="215">
        <v>25056000</v>
      </c>
      <c r="I11" s="246">
        <v>1174500</v>
      </c>
      <c r="J11" s="247">
        <f t="shared" si="0"/>
        <v>1174500</v>
      </c>
      <c r="K11" s="248">
        <f t="shared" si="1"/>
        <v>26230500</v>
      </c>
    </row>
    <row r="12" spans="1:11" s="138" customFormat="1" ht="12.75">
      <c r="A12" s="249" t="s">
        <v>272</v>
      </c>
      <c r="B12" s="250" t="s">
        <v>273</v>
      </c>
      <c r="C12" s="208"/>
      <c r="D12" s="208"/>
      <c r="E12" s="209"/>
      <c r="F12" s="215"/>
      <c r="G12" s="210"/>
      <c r="H12" s="216">
        <v>25056000</v>
      </c>
      <c r="I12" s="251">
        <f>SUM(I11)</f>
        <v>1174500</v>
      </c>
      <c r="J12" s="252">
        <f t="shared" si="0"/>
        <v>1174500</v>
      </c>
      <c r="K12" s="253">
        <f t="shared" si="1"/>
        <v>26230500</v>
      </c>
    </row>
    <row r="13" spans="1:11" ht="25.5">
      <c r="A13" s="244" t="s">
        <v>274</v>
      </c>
      <c r="B13" s="245" t="s">
        <v>275</v>
      </c>
      <c r="C13" s="209"/>
      <c r="D13" s="209"/>
      <c r="E13" s="209">
        <v>25216000</v>
      </c>
      <c r="F13" s="215"/>
      <c r="G13" s="210"/>
      <c r="H13" s="215">
        <v>1511928</v>
      </c>
      <c r="I13" s="246">
        <v>350592</v>
      </c>
      <c r="J13" s="247">
        <f t="shared" si="0"/>
        <v>350592</v>
      </c>
      <c r="K13" s="248">
        <f t="shared" si="1"/>
        <v>1862520</v>
      </c>
    </row>
    <row r="14" spans="1:11" s="138" customFormat="1" ht="12.75">
      <c r="A14" s="249" t="s">
        <v>276</v>
      </c>
      <c r="B14" s="250" t="s">
        <v>277</v>
      </c>
      <c r="C14" s="208"/>
      <c r="D14" s="208"/>
      <c r="E14" s="209"/>
      <c r="F14" s="215"/>
      <c r="G14" s="210"/>
      <c r="H14" s="216">
        <v>1511928</v>
      </c>
      <c r="I14" s="251">
        <f>SUM(I13)</f>
        <v>350592</v>
      </c>
      <c r="J14" s="252">
        <f t="shared" si="0"/>
        <v>350592</v>
      </c>
      <c r="K14" s="253">
        <f t="shared" si="1"/>
        <v>1862520</v>
      </c>
    </row>
    <row r="15" spans="1:11" ht="25.5">
      <c r="A15" s="244" t="s">
        <v>278</v>
      </c>
      <c r="B15" s="245" t="s">
        <v>279</v>
      </c>
      <c r="C15" s="209"/>
      <c r="D15" s="209"/>
      <c r="E15" s="209">
        <v>100000</v>
      </c>
      <c r="F15" s="215"/>
      <c r="G15" s="210"/>
      <c r="H15" s="215">
        <v>8764795</v>
      </c>
      <c r="I15" s="246">
        <v>372970</v>
      </c>
      <c r="J15" s="247">
        <f t="shared" si="0"/>
        <v>372970</v>
      </c>
      <c r="K15" s="248">
        <f t="shared" si="1"/>
        <v>9137765</v>
      </c>
    </row>
    <row r="16" spans="1:11" s="138" customFormat="1" ht="12.75">
      <c r="A16" s="249" t="s">
        <v>280</v>
      </c>
      <c r="B16" s="250" t="s">
        <v>281</v>
      </c>
      <c r="C16" s="208"/>
      <c r="D16" s="208"/>
      <c r="E16" s="209"/>
      <c r="F16" s="215"/>
      <c r="G16" s="210"/>
      <c r="H16" s="216">
        <v>8764795</v>
      </c>
      <c r="I16" s="251">
        <f>SUM(I15)</f>
        <v>372970</v>
      </c>
      <c r="J16" s="252">
        <f t="shared" si="0"/>
        <v>372970</v>
      </c>
      <c r="K16" s="253">
        <f t="shared" si="1"/>
        <v>9137765</v>
      </c>
    </row>
    <row r="17" spans="1:11" ht="25.5">
      <c r="A17" s="244" t="s">
        <v>282</v>
      </c>
      <c r="B17" s="245" t="s">
        <v>283</v>
      </c>
      <c r="C17" s="209"/>
      <c r="D17" s="209"/>
      <c r="E17" s="209">
        <v>8526120</v>
      </c>
      <c r="F17" s="215"/>
      <c r="G17" s="210"/>
      <c r="H17" s="215">
        <v>13068000</v>
      </c>
      <c r="I17" s="246">
        <v>484000</v>
      </c>
      <c r="J17" s="247">
        <f t="shared" si="0"/>
        <v>484000</v>
      </c>
      <c r="K17" s="248">
        <f t="shared" si="1"/>
        <v>13552000</v>
      </c>
    </row>
    <row r="18" spans="1:11" s="138" customFormat="1" ht="12.75">
      <c r="A18" s="249" t="s">
        <v>284</v>
      </c>
      <c r="B18" s="250" t="s">
        <v>285</v>
      </c>
      <c r="C18" s="208"/>
      <c r="D18" s="208"/>
      <c r="E18" s="209"/>
      <c r="F18" s="215"/>
      <c r="G18" s="210"/>
      <c r="H18" s="216">
        <v>13068000</v>
      </c>
      <c r="I18" s="251">
        <f>SUM(I17)</f>
        <v>484000</v>
      </c>
      <c r="J18" s="252">
        <f t="shared" si="0"/>
        <v>484000</v>
      </c>
      <c r="K18" s="253">
        <f t="shared" si="1"/>
        <v>13552000</v>
      </c>
    </row>
    <row r="19" spans="1:11" ht="25.5">
      <c r="A19" s="244" t="s">
        <v>286</v>
      </c>
      <c r="B19" s="245" t="s">
        <v>287</v>
      </c>
      <c r="C19" s="209"/>
      <c r="D19" s="209">
        <v>2700</v>
      </c>
      <c r="E19" s="209">
        <v>13729500</v>
      </c>
      <c r="F19" s="215"/>
      <c r="G19" s="210"/>
      <c r="H19" s="215">
        <v>895050</v>
      </c>
      <c r="I19" s="246">
        <v>52650</v>
      </c>
      <c r="J19" s="247">
        <f t="shared" si="0"/>
        <v>52650</v>
      </c>
      <c r="K19" s="248">
        <f t="shared" si="1"/>
        <v>947700</v>
      </c>
    </row>
    <row r="20" spans="1:11" s="138" customFormat="1" ht="26.25" thickBot="1">
      <c r="A20" s="254" t="s">
        <v>288</v>
      </c>
      <c r="B20" s="255" t="s">
        <v>289</v>
      </c>
      <c r="C20" s="213"/>
      <c r="D20" s="213"/>
      <c r="E20" s="213">
        <v>10897868</v>
      </c>
      <c r="F20" s="217"/>
      <c r="G20" s="214"/>
      <c r="H20" s="217">
        <v>895050</v>
      </c>
      <c r="I20" s="256">
        <f>SUM(I19)</f>
        <v>52650</v>
      </c>
      <c r="J20" s="257">
        <f t="shared" si="0"/>
        <v>52650</v>
      </c>
      <c r="K20" s="258">
        <f t="shared" si="1"/>
        <v>947700</v>
      </c>
    </row>
    <row r="21" spans="1:11" s="138" customFormat="1" ht="13.5" thickBot="1">
      <c r="A21" s="399"/>
      <c r="B21" s="399"/>
      <c r="C21" s="399"/>
      <c r="D21" s="399"/>
      <c r="E21" s="399"/>
      <c r="F21" s="399"/>
      <c r="G21" s="399"/>
      <c r="H21" s="399"/>
      <c r="I21" s="399"/>
      <c r="J21" s="399"/>
      <c r="K21" s="399"/>
    </row>
    <row r="22" spans="1:11" s="138" customFormat="1" ht="30" customHeight="1" thickBot="1">
      <c r="A22" s="259" t="s">
        <v>410</v>
      </c>
      <c r="B22" s="260" t="s">
        <v>290</v>
      </c>
      <c r="C22" s="231"/>
      <c r="D22" s="231"/>
      <c r="E22" s="231"/>
      <c r="F22" s="234"/>
      <c r="G22" s="232"/>
      <c r="H22" s="234">
        <f>SUM(H23:H30)</f>
        <v>117299250</v>
      </c>
      <c r="I22" s="231"/>
      <c r="J22" s="234">
        <f>SUM(J23:J30)</f>
        <v>13059650</v>
      </c>
      <c r="K22" s="233">
        <f>SUM(K23:K30)</f>
        <v>130358900</v>
      </c>
    </row>
    <row r="23" spans="1:11" ht="25.5">
      <c r="A23" s="261" t="s">
        <v>291</v>
      </c>
      <c r="B23" s="262" t="s">
        <v>292</v>
      </c>
      <c r="C23" s="237">
        <v>12.9</v>
      </c>
      <c r="D23" s="238">
        <v>4419000</v>
      </c>
      <c r="E23" s="221">
        <f>C23*D23/12*8</f>
        <v>38003400</v>
      </c>
      <c r="F23" s="225">
        <v>110000</v>
      </c>
      <c r="G23" s="222">
        <v>137</v>
      </c>
      <c r="H23" s="225">
        <f>F23*G23</f>
        <v>15070000</v>
      </c>
      <c r="I23" s="263">
        <v>20000</v>
      </c>
      <c r="J23" s="264">
        <f>G23*I23</f>
        <v>2740000</v>
      </c>
      <c r="K23" s="265">
        <f t="shared" si="1"/>
        <v>17810000</v>
      </c>
    </row>
    <row r="24" spans="1:11" ht="12.75">
      <c r="A24" s="261" t="s">
        <v>293</v>
      </c>
      <c r="B24" s="266" t="s">
        <v>294</v>
      </c>
      <c r="C24" s="239">
        <v>8</v>
      </c>
      <c r="D24" s="240">
        <v>2205000</v>
      </c>
      <c r="E24" s="209">
        <f>C24*D24/12*8</f>
        <v>11760000</v>
      </c>
      <c r="F24" s="215">
        <v>4861500</v>
      </c>
      <c r="G24" s="210">
        <v>13.7</v>
      </c>
      <c r="H24" s="215">
        <f aca="true" t="shared" si="2" ref="H24:H30">F24*G24</f>
        <v>66602550</v>
      </c>
      <c r="I24" s="246">
        <v>401400</v>
      </c>
      <c r="J24" s="247">
        <f aca="true" t="shared" si="3" ref="J24:J40">G24*I24</f>
        <v>5499180</v>
      </c>
      <c r="K24" s="248">
        <f t="shared" si="1"/>
        <v>72101730</v>
      </c>
    </row>
    <row r="25" spans="1:11" ht="38.25">
      <c r="A25" s="261" t="s">
        <v>295</v>
      </c>
      <c r="B25" s="266" t="s">
        <v>296</v>
      </c>
      <c r="C25" s="239"/>
      <c r="D25" s="240"/>
      <c r="E25" s="209"/>
      <c r="F25" s="215">
        <v>432000</v>
      </c>
      <c r="G25" s="210">
        <v>3</v>
      </c>
      <c r="H25" s="215">
        <f t="shared" si="2"/>
        <v>1296000</v>
      </c>
      <c r="I25" s="246">
        <v>35690</v>
      </c>
      <c r="J25" s="247">
        <f t="shared" si="3"/>
        <v>107070</v>
      </c>
      <c r="K25" s="248">
        <f t="shared" si="1"/>
        <v>1403070</v>
      </c>
    </row>
    <row r="26" spans="1:11" ht="38.25">
      <c r="A26" s="261" t="s">
        <v>335</v>
      </c>
      <c r="B26" s="266" t="s">
        <v>336</v>
      </c>
      <c r="C26" s="239"/>
      <c r="D26" s="240"/>
      <c r="E26" s="209"/>
      <c r="F26" s="215"/>
      <c r="G26" s="210"/>
      <c r="H26" s="215">
        <f t="shared" si="2"/>
        <v>0</v>
      </c>
      <c r="I26" s="246">
        <v>32720</v>
      </c>
      <c r="J26" s="247">
        <f t="shared" si="3"/>
        <v>0</v>
      </c>
      <c r="K26" s="248">
        <f t="shared" si="1"/>
        <v>0</v>
      </c>
    </row>
    <row r="27" spans="1:11" ht="38.25">
      <c r="A27" s="261" t="s">
        <v>297</v>
      </c>
      <c r="B27" s="266" t="s">
        <v>298</v>
      </c>
      <c r="C27" s="239">
        <v>12.7</v>
      </c>
      <c r="D27" s="240">
        <v>4419000</v>
      </c>
      <c r="E27" s="209">
        <f>C27*D27/12*4</f>
        <v>18707100</v>
      </c>
      <c r="F27" s="215">
        <v>811600</v>
      </c>
      <c r="G27" s="210">
        <v>2</v>
      </c>
      <c r="H27" s="215">
        <f t="shared" si="2"/>
        <v>1623200</v>
      </c>
      <c r="I27" s="246"/>
      <c r="J27" s="247">
        <f t="shared" si="3"/>
        <v>0</v>
      </c>
      <c r="K27" s="248">
        <f t="shared" si="1"/>
        <v>1623200</v>
      </c>
    </row>
    <row r="28" spans="1:11" ht="25.5">
      <c r="A28" s="261" t="s">
        <v>299</v>
      </c>
      <c r="B28" s="266" t="s">
        <v>300</v>
      </c>
      <c r="C28" s="239">
        <v>8</v>
      </c>
      <c r="D28" s="240">
        <v>2205000</v>
      </c>
      <c r="E28" s="209">
        <f>C28*D28/12*4</f>
        <v>5880000</v>
      </c>
      <c r="F28" s="215">
        <v>3339000</v>
      </c>
      <c r="G28" s="210">
        <v>8</v>
      </c>
      <c r="H28" s="215">
        <f t="shared" si="2"/>
        <v>26712000</v>
      </c>
      <c r="I28" s="246">
        <v>539000</v>
      </c>
      <c r="J28" s="247">
        <f t="shared" si="3"/>
        <v>4312000</v>
      </c>
      <c r="K28" s="248">
        <f t="shared" si="1"/>
        <v>31024000</v>
      </c>
    </row>
    <row r="29" spans="1:11" ht="25.5">
      <c r="A29" s="261" t="s">
        <v>301</v>
      </c>
      <c r="B29" s="266" t="s">
        <v>302</v>
      </c>
      <c r="C29" s="239"/>
      <c r="D29" s="240"/>
      <c r="E29" s="209"/>
      <c r="F29" s="215">
        <v>4861500</v>
      </c>
      <c r="G29" s="210">
        <v>1</v>
      </c>
      <c r="H29" s="215">
        <f t="shared" si="2"/>
        <v>4861500</v>
      </c>
      <c r="I29" s="246">
        <v>401400</v>
      </c>
      <c r="J29" s="247">
        <f t="shared" si="3"/>
        <v>401400</v>
      </c>
      <c r="K29" s="248">
        <f t="shared" si="1"/>
        <v>5262900</v>
      </c>
    </row>
    <row r="30" spans="1:11" ht="26.25" thickBot="1">
      <c r="A30" s="267" t="s">
        <v>303</v>
      </c>
      <c r="B30" s="268" t="s">
        <v>117</v>
      </c>
      <c r="C30" s="223">
        <v>137</v>
      </c>
      <c r="D30" s="241">
        <v>81700</v>
      </c>
      <c r="E30" s="223">
        <f>(C30*D30)/12*8</f>
        <v>7461933.333333333</v>
      </c>
      <c r="F30" s="226">
        <v>189000</v>
      </c>
      <c r="G30" s="224">
        <v>6</v>
      </c>
      <c r="H30" s="226">
        <f t="shared" si="2"/>
        <v>1134000</v>
      </c>
      <c r="I30" s="269"/>
      <c r="J30" s="270">
        <f t="shared" si="3"/>
        <v>0</v>
      </c>
      <c r="K30" s="271">
        <f t="shared" si="1"/>
        <v>1134000</v>
      </c>
    </row>
    <row r="31" spans="1:11" s="206" customFormat="1" ht="13.5" thickBot="1">
      <c r="A31" s="397"/>
      <c r="B31" s="397"/>
      <c r="C31" s="397"/>
      <c r="D31" s="397"/>
      <c r="E31" s="397"/>
      <c r="F31" s="397"/>
      <c r="G31" s="397"/>
      <c r="H31" s="397"/>
      <c r="I31" s="397"/>
      <c r="J31" s="397"/>
      <c r="K31" s="397"/>
    </row>
    <row r="32" spans="1:11" ht="30" customHeight="1" thickBot="1">
      <c r="A32" s="259" t="s">
        <v>340</v>
      </c>
      <c r="B32" s="272" t="s">
        <v>337</v>
      </c>
      <c r="C32" s="231"/>
      <c r="D32" s="231"/>
      <c r="E32" s="231"/>
      <c r="F32" s="242"/>
      <c r="G32" s="243"/>
      <c r="H32" s="234">
        <f>SUM(H33:H37)</f>
        <v>49514600</v>
      </c>
      <c r="I32" s="231"/>
      <c r="J32" s="234">
        <f>SUM(J33:J37)</f>
        <v>8013300</v>
      </c>
      <c r="K32" s="233">
        <f>SUM(K33:K37)</f>
        <v>57527900</v>
      </c>
    </row>
    <row r="33" spans="1:11" ht="25.5">
      <c r="A33" s="273" t="s">
        <v>304</v>
      </c>
      <c r="B33" s="274" t="s">
        <v>305</v>
      </c>
      <c r="C33" s="221"/>
      <c r="D33" s="221"/>
      <c r="E33" s="221"/>
      <c r="F33" s="225"/>
      <c r="G33" s="222"/>
      <c r="H33" s="225">
        <v>21305000</v>
      </c>
      <c r="I33" s="263"/>
      <c r="J33" s="264">
        <f t="shared" si="3"/>
        <v>0</v>
      </c>
      <c r="K33" s="265">
        <f t="shared" si="1"/>
        <v>21305000</v>
      </c>
    </row>
    <row r="34" spans="1:11" ht="25.5">
      <c r="A34" s="275" t="s">
        <v>338</v>
      </c>
      <c r="B34" s="245" t="s">
        <v>339</v>
      </c>
      <c r="C34" s="209"/>
      <c r="D34" s="209"/>
      <c r="E34" s="209"/>
      <c r="F34" s="215"/>
      <c r="G34" s="210"/>
      <c r="H34" s="215">
        <v>4590600</v>
      </c>
      <c r="I34" s="246">
        <v>551700</v>
      </c>
      <c r="J34" s="247">
        <f>SUM(I34)</f>
        <v>551700</v>
      </c>
      <c r="K34" s="248">
        <f t="shared" si="1"/>
        <v>5142300</v>
      </c>
    </row>
    <row r="35" spans="1:11" ht="25.5">
      <c r="A35" s="276" t="s">
        <v>306</v>
      </c>
      <c r="B35" s="245" t="s">
        <v>307</v>
      </c>
      <c r="C35" s="209"/>
      <c r="D35" s="209"/>
      <c r="E35" s="209">
        <v>46019000</v>
      </c>
      <c r="F35" s="215">
        <v>5100000</v>
      </c>
      <c r="G35" s="210">
        <v>3</v>
      </c>
      <c r="H35" s="215">
        <f>F35*G35</f>
        <v>15300000</v>
      </c>
      <c r="I35" s="246">
        <v>1890700</v>
      </c>
      <c r="J35" s="247">
        <f>G35*I35</f>
        <v>5672100</v>
      </c>
      <c r="K35" s="248">
        <f t="shared" si="1"/>
        <v>20972100</v>
      </c>
    </row>
    <row r="36" spans="1:11" ht="25.5">
      <c r="A36" s="276" t="s">
        <v>308</v>
      </c>
      <c r="B36" s="245" t="s">
        <v>309</v>
      </c>
      <c r="C36" s="210">
        <v>7.59</v>
      </c>
      <c r="D36" s="209">
        <v>1900000</v>
      </c>
      <c r="E36" s="209">
        <f>C36*D36</f>
        <v>14421000</v>
      </c>
      <c r="F36" s="215">
        <v>4260000</v>
      </c>
      <c r="G36" s="210">
        <v>1.5</v>
      </c>
      <c r="H36" s="215">
        <f>F36*G36</f>
        <v>6390000</v>
      </c>
      <c r="I36" s="246">
        <v>1193000</v>
      </c>
      <c r="J36" s="247">
        <f>G36*I36</f>
        <v>1789500</v>
      </c>
      <c r="K36" s="248">
        <f t="shared" si="1"/>
        <v>8179500</v>
      </c>
    </row>
    <row r="37" spans="1:11" ht="13.5" thickBot="1">
      <c r="A37" s="277" t="s">
        <v>310</v>
      </c>
      <c r="B37" s="278" t="s">
        <v>311</v>
      </c>
      <c r="C37" s="224"/>
      <c r="D37" s="223"/>
      <c r="E37" s="223"/>
      <c r="F37" s="226"/>
      <c r="G37" s="224"/>
      <c r="H37" s="226">
        <v>1929000</v>
      </c>
      <c r="I37" s="269"/>
      <c r="J37" s="270">
        <f t="shared" si="3"/>
        <v>0</v>
      </c>
      <c r="K37" s="271">
        <f t="shared" si="1"/>
        <v>1929000</v>
      </c>
    </row>
    <row r="38" spans="1:11" s="206" customFormat="1" ht="13.5" thickBot="1">
      <c r="A38" s="279"/>
      <c r="B38" s="280"/>
      <c r="C38" s="211"/>
      <c r="D38" s="212"/>
      <c r="E38" s="212"/>
      <c r="F38" s="212"/>
      <c r="G38" s="211"/>
      <c r="H38" s="212"/>
      <c r="I38" s="212"/>
      <c r="J38" s="212"/>
      <c r="K38" s="212"/>
    </row>
    <row r="39" spans="1:11" ht="30" customHeight="1" thickBot="1">
      <c r="A39" s="259" t="s">
        <v>342</v>
      </c>
      <c r="B39" s="260" t="s">
        <v>341</v>
      </c>
      <c r="C39" s="232"/>
      <c r="D39" s="231"/>
      <c r="E39" s="231"/>
      <c r="F39" s="234"/>
      <c r="G39" s="232"/>
      <c r="H39" s="234">
        <f>H40+H41+H42</f>
        <v>34671201</v>
      </c>
      <c r="I39" s="231"/>
      <c r="J39" s="231">
        <f>J40+J41+J42</f>
        <v>1942416</v>
      </c>
      <c r="K39" s="234">
        <f>K40+K41+K42</f>
        <v>36613617</v>
      </c>
    </row>
    <row r="40" spans="1:11" ht="12.75">
      <c r="A40" s="276" t="s">
        <v>312</v>
      </c>
      <c r="B40" s="158" t="s">
        <v>313</v>
      </c>
      <c r="C40" s="235"/>
      <c r="D40" s="209"/>
      <c r="E40" s="209">
        <v>18725596</v>
      </c>
      <c r="F40" s="215">
        <v>2442000</v>
      </c>
      <c r="G40" s="210">
        <v>7.52</v>
      </c>
      <c r="H40" s="215">
        <f>F40*G40</f>
        <v>18363840</v>
      </c>
      <c r="I40" s="246">
        <v>258300</v>
      </c>
      <c r="J40" s="246">
        <f t="shared" si="3"/>
        <v>1942416</v>
      </c>
      <c r="K40" s="247">
        <f t="shared" si="1"/>
        <v>20306256</v>
      </c>
    </row>
    <row r="41" spans="1:11" ht="25.5">
      <c r="A41" s="276" t="s">
        <v>314</v>
      </c>
      <c r="B41" s="158" t="s">
        <v>315</v>
      </c>
      <c r="C41" s="209">
        <v>570</v>
      </c>
      <c r="D41" s="209">
        <v>920</v>
      </c>
      <c r="E41" s="209">
        <f>C41*D41</f>
        <v>524400</v>
      </c>
      <c r="F41" s="215"/>
      <c r="G41" s="210"/>
      <c r="H41" s="215">
        <v>16210404</v>
      </c>
      <c r="I41" s="246"/>
      <c r="J41" s="246"/>
      <c r="K41" s="247">
        <f t="shared" si="1"/>
        <v>16210404</v>
      </c>
    </row>
    <row r="42" spans="1:11" ht="13.5" thickBot="1">
      <c r="A42" s="267" t="s">
        <v>316</v>
      </c>
      <c r="B42" s="281" t="s">
        <v>317</v>
      </c>
      <c r="C42" s="236">
        <v>1.5</v>
      </c>
      <c r="D42" s="223">
        <v>4419000</v>
      </c>
      <c r="E42" s="223">
        <f>C42*D42</f>
        <v>6628500</v>
      </c>
      <c r="F42" s="226">
        <v>513</v>
      </c>
      <c r="G42" s="224">
        <v>189</v>
      </c>
      <c r="H42" s="226">
        <f>F42*G42</f>
        <v>96957</v>
      </c>
      <c r="I42" s="269"/>
      <c r="J42" s="269"/>
      <c r="K42" s="270">
        <f t="shared" si="1"/>
        <v>96957</v>
      </c>
    </row>
    <row r="43" spans="1:11" ht="13.5" thickBot="1">
      <c r="A43" s="398"/>
      <c r="B43" s="398"/>
      <c r="C43" s="398"/>
      <c r="D43" s="398"/>
      <c r="E43" s="398"/>
      <c r="F43" s="398"/>
      <c r="G43" s="398"/>
      <c r="H43" s="398"/>
      <c r="I43" s="398"/>
      <c r="J43" s="398"/>
      <c r="K43" s="398"/>
    </row>
    <row r="44" spans="1:11" ht="30" customHeight="1" thickBot="1">
      <c r="A44" s="259" t="s">
        <v>417</v>
      </c>
      <c r="B44" s="260" t="s">
        <v>118</v>
      </c>
      <c r="C44" s="231"/>
      <c r="D44" s="231"/>
      <c r="E44" s="231"/>
      <c r="F44" s="234"/>
      <c r="G44" s="232"/>
      <c r="H44" s="234">
        <f>H45</f>
        <v>10710920</v>
      </c>
      <c r="I44" s="282"/>
      <c r="J44" s="283"/>
      <c r="K44" s="284">
        <f t="shared" si="1"/>
        <v>10710920</v>
      </c>
    </row>
    <row r="45" spans="1:11" ht="26.25" thickBot="1">
      <c r="A45" s="285" t="s">
        <v>318</v>
      </c>
      <c r="B45" s="286" t="s">
        <v>319</v>
      </c>
      <c r="C45" s="227">
        <v>5085</v>
      </c>
      <c r="D45" s="227">
        <v>1210</v>
      </c>
      <c r="E45" s="227">
        <f>C45*D45</f>
        <v>6152850</v>
      </c>
      <c r="F45" s="229">
        <v>2213</v>
      </c>
      <c r="G45" s="228">
        <v>4840</v>
      </c>
      <c r="H45" s="229">
        <f>F45*G45</f>
        <v>10710920</v>
      </c>
      <c r="I45" s="287"/>
      <c r="J45" s="288"/>
      <c r="K45" s="289">
        <f t="shared" si="1"/>
        <v>10710920</v>
      </c>
    </row>
    <row r="46" spans="1:11" s="138" customFormat="1" ht="13.5" thickBot="1">
      <c r="A46" s="399"/>
      <c r="B46" s="399"/>
      <c r="C46" s="399"/>
      <c r="D46" s="399"/>
      <c r="E46" s="399"/>
      <c r="F46" s="399"/>
      <c r="G46" s="399"/>
      <c r="H46" s="399"/>
      <c r="I46" s="399"/>
      <c r="J46" s="399"/>
      <c r="K46" s="399"/>
    </row>
    <row r="47" spans="1:11" s="138" customFormat="1" ht="30.75" customHeight="1" thickBot="1">
      <c r="A47" s="290"/>
      <c r="B47" s="272" t="s">
        <v>119</v>
      </c>
      <c r="C47" s="230"/>
      <c r="D47" s="230"/>
      <c r="E47" s="231" t="e">
        <f>#REF!+E31+E43+E46</f>
        <v>#REF!</v>
      </c>
      <c r="F47" s="234"/>
      <c r="G47" s="232"/>
      <c r="H47" s="234">
        <f>H44+H39+H32+H22+H4</f>
        <v>382200514</v>
      </c>
      <c r="I47" s="231">
        <f>I44+I39+I32+I22+I4</f>
        <v>0</v>
      </c>
      <c r="J47" s="234">
        <f>J44+J39+J32+J22+J4</f>
        <v>26583008</v>
      </c>
      <c r="K47" s="233">
        <f>K44+K39+K32+K22+K4</f>
        <v>408783522</v>
      </c>
    </row>
    <row r="48" spans="2:8" s="138" customFormat="1" ht="12.75">
      <c r="B48" s="127" t="s">
        <v>120</v>
      </c>
      <c r="C48" s="127"/>
      <c r="D48" s="127"/>
      <c r="E48" s="127"/>
      <c r="F48" s="127"/>
      <c r="G48" s="127"/>
      <c r="H48" s="127"/>
    </row>
    <row r="49" spans="2:8" s="138" customFormat="1" ht="12.75">
      <c r="B49" s="127"/>
      <c r="C49" s="127"/>
      <c r="D49" s="127"/>
      <c r="E49" s="127"/>
      <c r="F49" s="127"/>
      <c r="G49" s="127"/>
      <c r="H49" s="127"/>
    </row>
    <row r="50" spans="2:8" s="138" customFormat="1" ht="12.75">
      <c r="B50" s="127"/>
      <c r="C50" s="127"/>
      <c r="D50" s="127"/>
      <c r="E50" s="127"/>
      <c r="F50" s="127"/>
      <c r="G50" s="127"/>
      <c r="H50" s="127"/>
    </row>
    <row r="51" spans="2:8" ht="23.25" customHeight="1">
      <c r="B51" s="112"/>
      <c r="C51" s="112"/>
      <c r="D51" s="112"/>
      <c r="E51" s="112"/>
      <c r="F51" s="112"/>
      <c r="G51" s="112"/>
      <c r="H51" s="112"/>
    </row>
    <row r="52" spans="2:8" ht="12.75">
      <c r="B52" s="112"/>
      <c r="C52" s="112"/>
      <c r="D52" s="112"/>
      <c r="E52" s="112"/>
      <c r="F52" s="112"/>
      <c r="G52" s="112"/>
      <c r="H52" s="112"/>
    </row>
    <row r="53" spans="2:8" ht="12.75">
      <c r="B53" s="112"/>
      <c r="C53" s="112"/>
      <c r="D53" s="112"/>
      <c r="E53" s="112"/>
      <c r="F53" s="112"/>
      <c r="G53" s="112"/>
      <c r="H53" s="112"/>
    </row>
    <row r="54" spans="2:8" ht="12.75">
      <c r="B54" s="112"/>
      <c r="C54" s="112"/>
      <c r="D54" s="112"/>
      <c r="E54" s="112"/>
      <c r="F54" s="112"/>
      <c r="G54" s="112"/>
      <c r="H54" s="112"/>
    </row>
    <row r="55" spans="2:8" ht="12.75">
      <c r="B55" s="112"/>
      <c r="C55" s="112"/>
      <c r="D55" s="112"/>
      <c r="E55" s="112"/>
      <c r="F55" s="112"/>
      <c r="G55" s="112"/>
      <c r="H55" s="112"/>
    </row>
    <row r="56" spans="2:8" ht="12.75">
      <c r="B56" s="112"/>
      <c r="C56" s="112"/>
      <c r="D56" s="112"/>
      <c r="E56" s="112"/>
      <c r="F56" s="112"/>
      <c r="G56" s="112"/>
      <c r="H56" s="112"/>
    </row>
    <row r="57" spans="2:8" ht="12.75">
      <c r="B57" s="112"/>
      <c r="C57" s="112"/>
      <c r="D57" s="112"/>
      <c r="E57" s="112"/>
      <c r="F57" s="112"/>
      <c r="G57" s="112"/>
      <c r="H57" s="112"/>
    </row>
    <row r="58" spans="2:8" ht="12.75">
      <c r="B58" s="112"/>
      <c r="C58" s="112"/>
      <c r="D58" s="112"/>
      <c r="E58" s="112"/>
      <c r="F58" s="112"/>
      <c r="G58" s="112"/>
      <c r="H58" s="112"/>
    </row>
    <row r="59" spans="2:8" ht="12.75">
      <c r="B59" s="112"/>
      <c r="C59" s="112"/>
      <c r="D59" s="112"/>
      <c r="E59" s="112"/>
      <c r="F59" s="112"/>
      <c r="G59" s="112"/>
      <c r="H59" s="112"/>
    </row>
    <row r="60" spans="2:8" ht="12.75">
      <c r="B60" s="112"/>
      <c r="C60" s="112"/>
      <c r="D60" s="112"/>
      <c r="E60" s="112"/>
      <c r="F60" s="112"/>
      <c r="G60" s="112"/>
      <c r="H60" s="112"/>
    </row>
    <row r="61" spans="2:8" ht="12.75">
      <c r="B61" s="112"/>
      <c r="C61" s="112"/>
      <c r="D61" s="112"/>
      <c r="E61" s="112"/>
      <c r="F61" s="112"/>
      <c r="G61" s="112"/>
      <c r="H61" s="112"/>
    </row>
    <row r="62" spans="2:8" ht="12.75">
      <c r="B62" s="112"/>
      <c r="C62" s="112"/>
      <c r="D62" s="112"/>
      <c r="E62" s="112"/>
      <c r="F62" s="112"/>
      <c r="G62" s="112"/>
      <c r="H62" s="112"/>
    </row>
  </sheetData>
  <sheetProtection/>
  <mergeCells count="9">
    <mergeCell ref="A31:K31"/>
    <mergeCell ref="A43:K43"/>
    <mergeCell ref="A46:K46"/>
    <mergeCell ref="A2:B3"/>
    <mergeCell ref="A1:K1"/>
    <mergeCell ref="I2:I3"/>
    <mergeCell ref="J2:J3"/>
    <mergeCell ref="K2:K3"/>
    <mergeCell ref="A21:K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Header>&amp;L19. melléklet az 1/2022. (II.18.) Önk. rendelethez, Ft-ban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workbookViewId="0" topLeftCell="A1">
      <selection activeCell="E7" sqref="E7"/>
    </sheetView>
  </sheetViews>
  <sheetFormatPr defaultColWidth="9.140625" defaultRowHeight="12.75"/>
  <cols>
    <col min="4" max="4" width="33.140625" style="0" customWidth="1"/>
  </cols>
  <sheetData>
    <row r="1" spans="1:5" ht="15.75">
      <c r="A1" s="413" t="s">
        <v>108</v>
      </c>
      <c r="B1" s="413"/>
      <c r="C1" s="413"/>
      <c r="D1" s="413"/>
      <c r="E1" s="413"/>
    </row>
    <row r="2" spans="1:5" ht="15.75">
      <c r="A2" s="414" t="s">
        <v>56</v>
      </c>
      <c r="B2" s="414"/>
      <c r="C2" s="414"/>
      <c r="D2" s="414"/>
      <c r="E2" s="414"/>
    </row>
    <row r="3" spans="1:6" ht="25.5" customHeight="1">
      <c r="A3" s="11" t="s">
        <v>8</v>
      </c>
      <c r="B3" s="11" t="s">
        <v>9</v>
      </c>
      <c r="C3" s="11" t="s">
        <v>6</v>
      </c>
      <c r="D3" s="10" t="s">
        <v>7</v>
      </c>
      <c r="E3" s="12" t="s">
        <v>68</v>
      </c>
      <c r="F3" s="12" t="s">
        <v>109</v>
      </c>
    </row>
    <row r="4" spans="1:6" ht="15" customHeight="1">
      <c r="A4" s="8" t="s">
        <v>4</v>
      </c>
      <c r="B4" s="8" t="s">
        <v>41</v>
      </c>
      <c r="C4" s="9"/>
      <c r="D4" s="13" t="s">
        <v>57</v>
      </c>
      <c r="E4" s="6"/>
      <c r="F4" s="6"/>
    </row>
    <row r="5" spans="1:6" ht="15" customHeight="1">
      <c r="A5" s="1"/>
      <c r="B5" s="1"/>
      <c r="C5" s="9" t="s">
        <v>58</v>
      </c>
      <c r="D5" s="21" t="s">
        <v>50</v>
      </c>
      <c r="E5" s="2"/>
      <c r="F5" s="2"/>
    </row>
    <row r="6" spans="1:6" ht="30" customHeight="1">
      <c r="A6" s="1"/>
      <c r="B6" s="1"/>
      <c r="C6" s="4"/>
      <c r="D6" s="14" t="s">
        <v>65</v>
      </c>
      <c r="E6" s="15"/>
      <c r="F6" s="15"/>
    </row>
    <row r="7" spans="1:6" ht="58.5" customHeight="1">
      <c r="A7" s="1"/>
      <c r="B7" s="1"/>
      <c r="C7" s="4"/>
      <c r="D7" s="5" t="s">
        <v>64</v>
      </c>
      <c r="E7" s="15"/>
      <c r="F7" s="15"/>
    </row>
    <row r="8" spans="1:6" ht="30" customHeight="1">
      <c r="A8" s="1"/>
      <c r="B8" s="1"/>
      <c r="C8" s="4"/>
      <c r="D8" s="20" t="s">
        <v>67</v>
      </c>
      <c r="E8" s="15"/>
      <c r="F8" s="15"/>
    </row>
    <row r="9" spans="1:6" ht="17.25" customHeight="1">
      <c r="A9" s="17"/>
      <c r="B9" s="17"/>
      <c r="C9" s="18"/>
      <c r="D9" s="19" t="s">
        <v>2</v>
      </c>
      <c r="E9" s="16">
        <f>SUM(E6:E8)</f>
        <v>0</v>
      </c>
      <c r="F9" s="16">
        <f>SUM(F6:F8)</f>
        <v>0</v>
      </c>
    </row>
  </sheetData>
  <sheetProtection/>
  <mergeCells count="2">
    <mergeCell ref="A1:E1"/>
    <mergeCell ref="A2:E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&amp;L4. melléklet a .../2017. (...) önk.rendelethez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workbookViewId="0" topLeftCell="A1">
      <selection activeCell="J19" sqref="J19"/>
    </sheetView>
  </sheetViews>
  <sheetFormatPr defaultColWidth="9.140625" defaultRowHeight="12.75"/>
  <cols>
    <col min="1" max="1" width="66.28125" style="0" customWidth="1"/>
    <col min="3" max="5" width="11.8515625" style="0" bestFit="1" customWidth="1"/>
  </cols>
  <sheetData>
    <row r="1" spans="1:6" ht="15.75">
      <c r="A1" s="306" t="s">
        <v>69</v>
      </c>
      <c r="B1" s="306"/>
      <c r="C1" s="306"/>
      <c r="D1" s="306"/>
      <c r="E1" s="306"/>
      <c r="F1" s="306"/>
    </row>
    <row r="2" spans="1:6" ht="15.75">
      <c r="A2" s="306" t="s">
        <v>110</v>
      </c>
      <c r="B2" s="306"/>
      <c r="C2" s="306"/>
      <c r="D2" s="306"/>
      <c r="E2" s="306"/>
      <c r="F2" s="306"/>
    </row>
    <row r="3" spans="1:6" ht="12.75">
      <c r="A3" s="307" t="s">
        <v>70</v>
      </c>
      <c r="B3" s="307"/>
      <c r="C3" s="307"/>
      <c r="D3" s="307"/>
      <c r="E3" s="307"/>
      <c r="F3" s="307"/>
    </row>
    <row r="4" spans="1:6" ht="12.75">
      <c r="A4" s="22" t="s">
        <v>52</v>
      </c>
      <c r="B4" s="23" t="s">
        <v>66</v>
      </c>
      <c r="C4" s="24" t="s">
        <v>71</v>
      </c>
      <c r="D4" s="25" t="s">
        <v>72</v>
      </c>
      <c r="E4" s="26" t="s">
        <v>107</v>
      </c>
      <c r="F4" s="27" t="s">
        <v>111</v>
      </c>
    </row>
    <row r="5" spans="1:6" ht="12.75">
      <c r="A5" s="22">
        <v>1</v>
      </c>
      <c r="B5" s="28">
        <v>2</v>
      </c>
      <c r="C5" s="22">
        <v>3</v>
      </c>
      <c r="D5" s="29">
        <v>4</v>
      </c>
      <c r="E5" s="29">
        <v>5</v>
      </c>
      <c r="F5" s="30"/>
    </row>
    <row r="6" spans="1:6" ht="12.75">
      <c r="A6" s="415" t="s">
        <v>73</v>
      </c>
      <c r="B6" s="416"/>
      <c r="C6" s="416"/>
      <c r="D6" s="416"/>
      <c r="E6" s="416"/>
      <c r="F6" s="416"/>
    </row>
    <row r="7" spans="1:6" ht="12.75">
      <c r="A7" s="31" t="s">
        <v>14</v>
      </c>
      <c r="B7" s="32">
        <v>1</v>
      </c>
      <c r="C7" s="33">
        <v>382164</v>
      </c>
      <c r="D7" s="34">
        <f aca="true" t="shared" si="0" ref="D7:F11">C7*1.05</f>
        <v>401272.2</v>
      </c>
      <c r="E7" s="34">
        <f t="shared" si="0"/>
        <v>421335.81000000006</v>
      </c>
      <c r="F7" s="34">
        <f t="shared" si="0"/>
        <v>442402.60050000006</v>
      </c>
    </row>
    <row r="8" spans="1:6" ht="12.75">
      <c r="A8" s="31" t="s">
        <v>18</v>
      </c>
      <c r="B8" s="32">
        <v>2</v>
      </c>
      <c r="C8" s="33">
        <v>149846</v>
      </c>
      <c r="D8" s="34">
        <f t="shared" si="0"/>
        <v>157338.30000000002</v>
      </c>
      <c r="E8" s="34">
        <f t="shared" si="0"/>
        <v>165205.21500000003</v>
      </c>
      <c r="F8" s="34">
        <f t="shared" si="0"/>
        <v>173465.47575000004</v>
      </c>
    </row>
    <row r="9" spans="1:6" ht="12.75">
      <c r="A9" s="31" t="s">
        <v>20</v>
      </c>
      <c r="B9" s="32">
        <v>3</v>
      </c>
      <c r="C9" s="33">
        <v>132572</v>
      </c>
      <c r="D9" s="34">
        <f t="shared" si="0"/>
        <v>139200.6</v>
      </c>
      <c r="E9" s="34">
        <f t="shared" si="0"/>
        <v>146160.63</v>
      </c>
      <c r="F9" s="34">
        <f t="shared" si="0"/>
        <v>153468.66150000002</v>
      </c>
    </row>
    <row r="10" spans="1:6" ht="12.75">
      <c r="A10" s="31" t="s">
        <v>24</v>
      </c>
      <c r="B10" s="32">
        <v>4</v>
      </c>
      <c r="C10" s="33"/>
      <c r="D10" s="34">
        <f t="shared" si="0"/>
        <v>0</v>
      </c>
      <c r="E10" s="34">
        <f t="shared" si="0"/>
        <v>0</v>
      </c>
      <c r="F10" s="34">
        <f t="shared" si="0"/>
        <v>0</v>
      </c>
    </row>
    <row r="11" spans="1:6" ht="25.5">
      <c r="A11" s="31" t="s">
        <v>74</v>
      </c>
      <c r="B11" s="32">
        <v>5</v>
      </c>
      <c r="C11" s="33">
        <v>17135</v>
      </c>
      <c r="D11" s="34">
        <f t="shared" si="0"/>
        <v>17991.75</v>
      </c>
      <c r="E11" s="34">
        <f t="shared" si="0"/>
        <v>18891.3375</v>
      </c>
      <c r="F11" s="34">
        <f t="shared" si="0"/>
        <v>19835.904375000002</v>
      </c>
    </row>
    <row r="12" spans="1:6" ht="12.75">
      <c r="A12" s="35" t="s">
        <v>75</v>
      </c>
      <c r="B12" s="36">
        <v>6</v>
      </c>
      <c r="C12" s="37">
        <f>SUM(C7:C11)</f>
        <v>681717</v>
      </c>
      <c r="D12" s="38">
        <f>SUM(D7:D11)</f>
        <v>715802.85</v>
      </c>
      <c r="E12" s="39">
        <f>SUM(E7:E11)</f>
        <v>751592.9925000002</v>
      </c>
      <c r="F12" s="39">
        <f>SUM(F7:F11)</f>
        <v>789172.6421250002</v>
      </c>
    </row>
    <row r="13" spans="1:6" ht="12.75">
      <c r="A13" s="31" t="s">
        <v>3</v>
      </c>
      <c r="B13" s="32">
        <v>7</v>
      </c>
      <c r="C13" s="33">
        <v>229795</v>
      </c>
      <c r="D13" s="34">
        <f>C13*1.0505</f>
        <v>241399.6475</v>
      </c>
      <c r="E13" s="34">
        <f>D13*1.0505</f>
        <v>253590.32969875</v>
      </c>
      <c r="F13" s="34">
        <f>E13*1.0505</f>
        <v>266396.6413485369</v>
      </c>
    </row>
    <row r="14" spans="1:6" ht="12.75">
      <c r="A14" s="31" t="s">
        <v>34</v>
      </c>
      <c r="B14" s="32">
        <v>8</v>
      </c>
      <c r="C14" s="33">
        <v>52321</v>
      </c>
      <c r="D14" s="34">
        <f aca="true" t="shared" si="1" ref="D14:F20">C14*1.0505</f>
        <v>54963.2105</v>
      </c>
      <c r="E14" s="34">
        <f t="shared" si="1"/>
        <v>57738.85263025</v>
      </c>
      <c r="F14" s="34">
        <f t="shared" si="1"/>
        <v>60654.664688077624</v>
      </c>
    </row>
    <row r="15" spans="1:6" ht="12.75">
      <c r="A15" s="31" t="s">
        <v>0</v>
      </c>
      <c r="B15" s="32">
        <v>9</v>
      </c>
      <c r="C15" s="33">
        <v>261874</v>
      </c>
      <c r="D15" s="34">
        <f t="shared" si="1"/>
        <v>275098.637</v>
      </c>
      <c r="E15" s="34">
        <f t="shared" si="1"/>
        <v>288991.11816849996</v>
      </c>
      <c r="F15" s="34">
        <f t="shared" si="1"/>
        <v>303585.1696360092</v>
      </c>
    </row>
    <row r="16" spans="1:6" ht="12.75">
      <c r="A16" s="31" t="s">
        <v>42</v>
      </c>
      <c r="B16" s="32">
        <v>10</v>
      </c>
      <c r="C16" s="33">
        <v>24584</v>
      </c>
      <c r="D16" s="34">
        <f t="shared" si="1"/>
        <v>25825.492</v>
      </c>
      <c r="E16" s="34">
        <f t="shared" si="1"/>
        <v>27129.679345999997</v>
      </c>
      <c r="F16" s="34">
        <f t="shared" si="1"/>
        <v>28499.728152972995</v>
      </c>
    </row>
    <row r="17" spans="1:6" ht="12.75">
      <c r="A17" s="31" t="s">
        <v>43</v>
      </c>
      <c r="B17" s="32">
        <v>11</v>
      </c>
      <c r="C17" s="33">
        <f>C18+C19+C20</f>
        <v>169052</v>
      </c>
      <c r="D17" s="34">
        <f t="shared" si="1"/>
        <v>177589.126</v>
      </c>
      <c r="E17" s="34">
        <f t="shared" si="1"/>
        <v>186557.37686299998</v>
      </c>
      <c r="F17" s="34">
        <f t="shared" si="1"/>
        <v>195978.52439458147</v>
      </c>
    </row>
    <row r="18" spans="1:6" ht="12.75">
      <c r="A18" s="31" t="s">
        <v>44</v>
      </c>
      <c r="B18" s="32">
        <v>12</v>
      </c>
      <c r="C18" s="33">
        <v>141523</v>
      </c>
      <c r="D18" s="34">
        <f t="shared" si="1"/>
        <v>148669.9115</v>
      </c>
      <c r="E18" s="34">
        <f t="shared" si="1"/>
        <v>156177.74203075</v>
      </c>
      <c r="F18" s="34">
        <f t="shared" si="1"/>
        <v>164064.71800330287</v>
      </c>
    </row>
    <row r="19" spans="1:6" ht="12.75">
      <c r="A19" s="31" t="s">
        <v>46</v>
      </c>
      <c r="B19" s="32">
        <v>13</v>
      </c>
      <c r="C19" s="33">
        <v>17601</v>
      </c>
      <c r="D19" s="34">
        <f t="shared" si="1"/>
        <v>18489.8505</v>
      </c>
      <c r="E19" s="34">
        <f t="shared" si="1"/>
        <v>19423.58795025</v>
      </c>
      <c r="F19" s="34">
        <f t="shared" si="1"/>
        <v>20404.479141737625</v>
      </c>
    </row>
    <row r="20" spans="1:6" ht="12.75">
      <c r="A20" s="31" t="s">
        <v>48</v>
      </c>
      <c r="B20" s="32">
        <v>14</v>
      </c>
      <c r="C20" s="33">
        <v>9928</v>
      </c>
      <c r="D20" s="34">
        <f t="shared" si="1"/>
        <v>10429.364</v>
      </c>
      <c r="E20" s="34">
        <f t="shared" si="1"/>
        <v>10956.046881999999</v>
      </c>
      <c r="F20" s="34">
        <f t="shared" si="1"/>
        <v>11509.327249540998</v>
      </c>
    </row>
    <row r="21" spans="1:6" ht="12.75">
      <c r="A21" s="35" t="s">
        <v>76</v>
      </c>
      <c r="B21" s="36">
        <v>15</v>
      </c>
      <c r="C21" s="37">
        <f>C13+C14+C15+C16+C17</f>
        <v>737626</v>
      </c>
      <c r="D21" s="37">
        <f>D13+D14+D15+D16+D17</f>
        <v>774876.1129999999</v>
      </c>
      <c r="E21" s="39">
        <f>SUM(E13:E17)</f>
        <v>814007.3567064999</v>
      </c>
      <c r="F21" s="39">
        <f>SUM(F13:F17)</f>
        <v>855114.7282201782</v>
      </c>
    </row>
    <row r="22" spans="1:6" ht="12.75">
      <c r="A22" s="415" t="s">
        <v>77</v>
      </c>
      <c r="B22" s="416"/>
      <c r="C22" s="416"/>
      <c r="D22" s="416"/>
      <c r="E22" s="416"/>
      <c r="F22" s="416"/>
    </row>
    <row r="23" spans="1:6" ht="12.75">
      <c r="A23" s="31" t="s">
        <v>15</v>
      </c>
      <c r="B23" s="40" t="s">
        <v>78</v>
      </c>
      <c r="C23" s="41">
        <v>51408</v>
      </c>
      <c r="D23" s="30">
        <f aca="true" t="shared" si="2" ref="D23:F26">C23*1.05</f>
        <v>53978.4</v>
      </c>
      <c r="E23" s="30">
        <f t="shared" si="2"/>
        <v>56677.32000000001</v>
      </c>
      <c r="F23" s="30">
        <f t="shared" si="2"/>
        <v>59511.18600000001</v>
      </c>
    </row>
    <row r="24" spans="1:6" ht="12.75">
      <c r="A24" s="31" t="s">
        <v>79</v>
      </c>
      <c r="B24" s="40" t="s">
        <v>80</v>
      </c>
      <c r="C24" s="42"/>
      <c r="D24" s="30">
        <f t="shared" si="2"/>
        <v>0</v>
      </c>
      <c r="E24" s="30">
        <f t="shared" si="2"/>
        <v>0</v>
      </c>
      <c r="F24" s="30">
        <f t="shared" si="2"/>
        <v>0</v>
      </c>
    </row>
    <row r="25" spans="1:6" ht="12.75">
      <c r="A25" s="31" t="s">
        <v>26</v>
      </c>
      <c r="B25" s="40" t="s">
        <v>81</v>
      </c>
      <c r="C25" s="42">
        <v>13050</v>
      </c>
      <c r="D25" s="30">
        <f t="shared" si="2"/>
        <v>13702.5</v>
      </c>
      <c r="E25" s="30">
        <f t="shared" si="2"/>
        <v>14387.625</v>
      </c>
      <c r="F25" s="30">
        <f t="shared" si="2"/>
        <v>15107.00625</v>
      </c>
    </row>
    <row r="26" spans="1:6" ht="12.75">
      <c r="A26" s="31" t="s">
        <v>29</v>
      </c>
      <c r="B26" s="40" t="s">
        <v>82</v>
      </c>
      <c r="C26" s="42">
        <v>230000</v>
      </c>
      <c r="D26" s="30">
        <f t="shared" si="2"/>
        <v>241500</v>
      </c>
      <c r="E26" s="30">
        <f t="shared" si="2"/>
        <v>253575</v>
      </c>
      <c r="F26" s="30">
        <f t="shared" si="2"/>
        <v>266253.75</v>
      </c>
    </row>
    <row r="27" spans="1:6" ht="12.75">
      <c r="A27" s="35" t="s">
        <v>83</v>
      </c>
      <c r="B27" s="40" t="s">
        <v>84</v>
      </c>
      <c r="C27" s="43">
        <f>SUM(C23:C26)</f>
        <v>294458</v>
      </c>
      <c r="D27" s="44">
        <f>SUM(D24:D26)</f>
        <v>255202.5</v>
      </c>
      <c r="E27" s="45">
        <f>SUM(E24:E26)</f>
        <v>267962.625</v>
      </c>
      <c r="F27" s="39">
        <f>SUM(F24:F26)</f>
        <v>281360.75625</v>
      </c>
    </row>
    <row r="28" spans="1:6" ht="12.75">
      <c r="A28" s="31" t="s">
        <v>85</v>
      </c>
      <c r="B28" s="40" t="s">
        <v>86</v>
      </c>
      <c r="C28" s="42">
        <v>11253</v>
      </c>
      <c r="D28" s="30">
        <f aca="true" t="shared" si="3" ref="D28:F31">C28*1.05</f>
        <v>11815.65</v>
      </c>
      <c r="E28" s="30">
        <f t="shared" si="3"/>
        <v>12406.4325</v>
      </c>
      <c r="F28" s="30">
        <f t="shared" si="3"/>
        <v>13026.754125000001</v>
      </c>
    </row>
    <row r="29" spans="1:6" ht="12.75">
      <c r="A29" s="31" t="s">
        <v>87</v>
      </c>
      <c r="B29" s="40" t="s">
        <v>88</v>
      </c>
      <c r="C29" s="42">
        <v>20990</v>
      </c>
      <c r="D29" s="30">
        <f t="shared" si="3"/>
        <v>22039.5</v>
      </c>
      <c r="E29" s="30">
        <f t="shared" si="3"/>
        <v>23141.475000000002</v>
      </c>
      <c r="F29" s="30">
        <f t="shared" si="3"/>
        <v>24298.54875</v>
      </c>
    </row>
    <row r="30" spans="1:6" ht="12.75">
      <c r="A30" s="31" t="s">
        <v>50</v>
      </c>
      <c r="B30" s="40" t="s">
        <v>89</v>
      </c>
      <c r="C30" s="42"/>
      <c r="D30" s="30">
        <f t="shared" si="3"/>
        <v>0</v>
      </c>
      <c r="E30" s="30">
        <f t="shared" si="3"/>
        <v>0</v>
      </c>
      <c r="F30" s="30">
        <f t="shared" si="3"/>
        <v>0</v>
      </c>
    </row>
    <row r="31" spans="1:6" ht="12.75">
      <c r="A31" s="31" t="s">
        <v>90</v>
      </c>
      <c r="B31" s="40" t="s">
        <v>91</v>
      </c>
      <c r="C31" s="42"/>
      <c r="D31" s="30">
        <f t="shared" si="3"/>
        <v>0</v>
      </c>
      <c r="E31" s="30">
        <f t="shared" si="3"/>
        <v>0</v>
      </c>
      <c r="F31" s="30">
        <f t="shared" si="3"/>
        <v>0</v>
      </c>
    </row>
    <row r="32" spans="1:6" ht="12.75">
      <c r="A32" s="31" t="s">
        <v>51</v>
      </c>
      <c r="B32" s="40" t="s">
        <v>92</v>
      </c>
      <c r="C32" s="42"/>
      <c r="D32" s="30"/>
      <c r="E32" s="30"/>
      <c r="F32" s="30"/>
    </row>
    <row r="33" spans="1:6" ht="12.75">
      <c r="A33" s="31" t="s">
        <v>106</v>
      </c>
      <c r="B33" s="40" t="s">
        <v>93</v>
      </c>
      <c r="C33" s="42">
        <v>12097</v>
      </c>
      <c r="D33" s="30"/>
      <c r="E33" s="30"/>
      <c r="F33" s="30"/>
    </row>
    <row r="34" spans="1:6" ht="12.75">
      <c r="A34" s="31" t="s">
        <v>94</v>
      </c>
      <c r="B34" s="40" t="s">
        <v>95</v>
      </c>
      <c r="C34" s="42"/>
      <c r="D34" s="30"/>
      <c r="E34" s="30"/>
      <c r="F34" s="30"/>
    </row>
    <row r="35" spans="1:6" ht="12.75">
      <c r="A35" s="31" t="s">
        <v>96</v>
      </c>
      <c r="B35" s="40" t="s">
        <v>97</v>
      </c>
      <c r="C35" s="42"/>
      <c r="D35" s="30"/>
      <c r="E35" s="30"/>
      <c r="F35" s="30"/>
    </row>
    <row r="36" spans="1:6" ht="12.75">
      <c r="A36" s="31" t="s">
        <v>98</v>
      </c>
      <c r="B36" s="40" t="s">
        <v>99</v>
      </c>
      <c r="C36" s="42">
        <v>194209</v>
      </c>
      <c r="D36" s="30">
        <f>C36*1.05</f>
        <v>203919.45</v>
      </c>
      <c r="E36" s="30">
        <f>D36*1.05</f>
        <v>214115.42250000002</v>
      </c>
      <c r="F36" s="30">
        <f>E36*1.05</f>
        <v>224821.193625</v>
      </c>
    </row>
    <row r="37" spans="1:6" ht="12.75">
      <c r="A37" s="35" t="s">
        <v>100</v>
      </c>
      <c r="B37" s="40" t="s">
        <v>101</v>
      </c>
      <c r="C37" s="43">
        <f>C28+C29+C30+C34+C36+C33</f>
        <v>238549</v>
      </c>
      <c r="D37" s="46">
        <f>D28+D29+D30+D34</f>
        <v>33855.15</v>
      </c>
      <c r="E37" s="46">
        <f>E28+E29+E30+E34</f>
        <v>35547.9075</v>
      </c>
      <c r="F37" s="39">
        <f>SUM(F28:F36)</f>
        <v>262146.4965</v>
      </c>
    </row>
    <row r="38" spans="1:6" ht="12.75">
      <c r="A38" s="35" t="s">
        <v>102</v>
      </c>
      <c r="B38" s="40" t="s">
        <v>103</v>
      </c>
      <c r="C38" s="47">
        <f>C12+C27</f>
        <v>976175</v>
      </c>
      <c r="D38" s="48">
        <f>D12+D27</f>
        <v>971005.35</v>
      </c>
      <c r="E38" s="48">
        <f>E12+E27</f>
        <v>1019555.6175000002</v>
      </c>
      <c r="F38" s="30">
        <f>F12+F27</f>
        <v>1070533.3983750003</v>
      </c>
    </row>
    <row r="39" spans="1:6" ht="12.75">
      <c r="A39" s="35" t="s">
        <v>104</v>
      </c>
      <c r="B39" s="40" t="s">
        <v>105</v>
      </c>
      <c r="C39" s="47">
        <f>C21+C37</f>
        <v>976175</v>
      </c>
      <c r="D39" s="48">
        <f>D21+D37</f>
        <v>808731.2629999999</v>
      </c>
      <c r="E39" s="48">
        <f>E21+E37</f>
        <v>849555.2642064999</v>
      </c>
      <c r="F39" s="30">
        <f>F21+F37</f>
        <v>1117261.2247201782</v>
      </c>
    </row>
  </sheetData>
  <sheetProtection/>
  <mergeCells count="5">
    <mergeCell ref="A1:F1"/>
    <mergeCell ref="A2:F2"/>
    <mergeCell ref="A3:F3"/>
    <mergeCell ref="A6:F6"/>
    <mergeCell ref="A22:F22"/>
  </mergeCells>
  <printOptions/>
  <pageMargins left="0.7" right="0.7" top="0.75" bottom="0.75" header="0.3" footer="0.3"/>
  <pageSetup horizontalDpi="600" verticalDpi="600" orientation="landscape" paperSize="9" scale="97" r:id="rId1"/>
  <headerFooter>
    <oddHeader>&amp;L15. melléklet a .../2017. (....) önk. rendelethez, 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2"/>
  <sheetViews>
    <sheetView view="pageLayout" zoomScale="85" zoomScalePageLayoutView="85" workbookViewId="0" topLeftCell="A1">
      <selection activeCell="I19" sqref="I19"/>
    </sheetView>
  </sheetViews>
  <sheetFormatPr defaultColWidth="9.140625" defaultRowHeight="12.75"/>
  <cols>
    <col min="1" max="4" width="3.140625" style="0" bestFit="1" customWidth="1"/>
    <col min="5" max="5" width="4.8515625" style="0" bestFit="1" customWidth="1"/>
    <col min="6" max="6" width="65.140625" style="0" bestFit="1" customWidth="1"/>
    <col min="7" max="7" width="5.140625" style="0" bestFit="1" customWidth="1"/>
    <col min="8" max="8" width="7.8515625" style="0" bestFit="1" customWidth="1"/>
    <col min="9" max="9" width="11.00390625" style="0" bestFit="1" customWidth="1"/>
  </cols>
  <sheetData>
    <row r="1" spans="1:9" ht="16.5" thickBot="1">
      <c r="A1" s="295" t="s">
        <v>382</v>
      </c>
      <c r="B1" s="295"/>
      <c r="C1" s="295"/>
      <c r="D1" s="295"/>
      <c r="E1" s="295"/>
      <c r="F1" s="295"/>
      <c r="G1" s="295"/>
      <c r="H1" s="295"/>
      <c r="I1" s="295"/>
    </row>
    <row r="2" spans="1:9" ht="78.75" thickBot="1">
      <c r="A2" s="61" t="s">
        <v>383</v>
      </c>
      <c r="B2" s="62" t="s">
        <v>384</v>
      </c>
      <c r="C2" s="62" t="s">
        <v>385</v>
      </c>
      <c r="D2" s="62" t="s">
        <v>386</v>
      </c>
      <c r="E2" s="62" t="s">
        <v>387</v>
      </c>
      <c r="F2" s="63" t="s">
        <v>52</v>
      </c>
      <c r="G2" s="63" t="s">
        <v>388</v>
      </c>
      <c r="H2" s="64" t="s">
        <v>389</v>
      </c>
      <c r="I2" s="64" t="s">
        <v>390</v>
      </c>
    </row>
    <row r="3" spans="1:9" ht="36">
      <c r="A3" s="65" t="s">
        <v>391</v>
      </c>
      <c r="B3" s="65"/>
      <c r="C3" s="66" t="s">
        <v>147</v>
      </c>
      <c r="D3" s="67" t="s">
        <v>147</v>
      </c>
      <c r="E3" s="65"/>
      <c r="F3" s="68" t="s">
        <v>392</v>
      </c>
      <c r="G3" s="69" t="s">
        <v>393</v>
      </c>
      <c r="H3" s="70">
        <f>H38+H73+H108</f>
        <v>429875</v>
      </c>
      <c r="I3" s="70">
        <f>I38+I73+I108</f>
        <v>457614</v>
      </c>
    </row>
    <row r="4" spans="1:9" ht="12.75">
      <c r="A4" s="71"/>
      <c r="B4" s="71"/>
      <c r="C4" s="71"/>
      <c r="D4" s="71"/>
      <c r="E4" s="72" t="s">
        <v>394</v>
      </c>
      <c r="F4" s="72" t="s">
        <v>11</v>
      </c>
      <c r="G4" s="73" t="s">
        <v>395</v>
      </c>
      <c r="H4" s="74">
        <f aca="true" t="shared" si="0" ref="H4:I19">H39+H74+H109</f>
        <v>169737</v>
      </c>
      <c r="I4" s="74">
        <f t="shared" si="0"/>
        <v>173572</v>
      </c>
    </row>
    <row r="5" spans="1:9" ht="12.75">
      <c r="A5" s="71"/>
      <c r="B5" s="71"/>
      <c r="C5" s="71"/>
      <c r="D5" s="71"/>
      <c r="E5" s="72" t="s">
        <v>396</v>
      </c>
      <c r="F5" s="72" t="s">
        <v>397</v>
      </c>
      <c r="G5" s="73" t="s">
        <v>398</v>
      </c>
      <c r="H5" s="74">
        <f t="shared" si="0"/>
        <v>104985</v>
      </c>
      <c r="I5" s="74">
        <f t="shared" si="0"/>
        <v>130359</v>
      </c>
    </row>
    <row r="6" spans="1:9" ht="24">
      <c r="A6" s="71"/>
      <c r="B6" s="71"/>
      <c r="C6" s="71"/>
      <c r="D6" s="71"/>
      <c r="E6" s="75" t="s">
        <v>399</v>
      </c>
      <c r="F6" s="76" t="s">
        <v>400</v>
      </c>
      <c r="G6" s="73" t="s">
        <v>401</v>
      </c>
      <c r="H6" s="74">
        <f t="shared" si="0"/>
        <v>79779</v>
      </c>
      <c r="I6" s="74">
        <f t="shared" si="0"/>
        <v>94142</v>
      </c>
    </row>
    <row r="7" spans="1:9" ht="12.75">
      <c r="A7" s="71"/>
      <c r="B7" s="71"/>
      <c r="C7" s="71"/>
      <c r="D7" s="71"/>
      <c r="E7" s="71" t="s">
        <v>402</v>
      </c>
      <c r="F7" s="72" t="s">
        <v>12</v>
      </c>
      <c r="G7" s="73" t="s">
        <v>403</v>
      </c>
      <c r="H7" s="74">
        <f t="shared" si="0"/>
        <v>10561</v>
      </c>
      <c r="I7" s="74">
        <f t="shared" si="0"/>
        <v>10711</v>
      </c>
    </row>
    <row r="8" spans="1:9" ht="12.75">
      <c r="A8" s="71"/>
      <c r="B8" s="71"/>
      <c r="C8" s="71"/>
      <c r="D8" s="71"/>
      <c r="E8" s="71" t="s">
        <v>404</v>
      </c>
      <c r="F8" s="76" t="s">
        <v>405</v>
      </c>
      <c r="G8" s="73" t="s">
        <v>406</v>
      </c>
      <c r="H8" s="74">
        <f t="shared" si="0"/>
        <v>58932</v>
      </c>
      <c r="I8" s="74">
        <f t="shared" si="0"/>
        <v>38610</v>
      </c>
    </row>
    <row r="9" spans="1:9" ht="12.75">
      <c r="A9" s="71"/>
      <c r="B9" s="71"/>
      <c r="C9" s="71"/>
      <c r="D9" s="71"/>
      <c r="E9" s="72" t="s">
        <v>407</v>
      </c>
      <c r="F9" s="72" t="s">
        <v>408</v>
      </c>
      <c r="G9" s="73" t="s">
        <v>409</v>
      </c>
      <c r="H9" s="74">
        <f t="shared" si="0"/>
        <v>0</v>
      </c>
      <c r="I9" s="74">
        <f t="shared" si="0"/>
        <v>0</v>
      </c>
    </row>
    <row r="10" spans="1:9" ht="12.75">
      <c r="A10" s="71"/>
      <c r="B10" s="71"/>
      <c r="C10" s="71"/>
      <c r="D10" s="71"/>
      <c r="E10" s="72" t="s">
        <v>410</v>
      </c>
      <c r="F10" s="72" t="s">
        <v>411</v>
      </c>
      <c r="G10" s="73" t="s">
        <v>412</v>
      </c>
      <c r="H10" s="74">
        <f t="shared" si="0"/>
        <v>0</v>
      </c>
      <c r="I10" s="74">
        <f t="shared" si="0"/>
        <v>0</v>
      </c>
    </row>
    <row r="11" spans="1:9" ht="24">
      <c r="A11" s="71"/>
      <c r="B11" s="71"/>
      <c r="C11" s="71"/>
      <c r="D11" s="71"/>
      <c r="E11" s="71" t="s">
        <v>340</v>
      </c>
      <c r="F11" s="76" t="s">
        <v>413</v>
      </c>
      <c r="G11" s="73" t="s">
        <v>414</v>
      </c>
      <c r="H11" s="74">
        <f t="shared" si="0"/>
        <v>0</v>
      </c>
      <c r="I11" s="74">
        <f t="shared" si="0"/>
        <v>0</v>
      </c>
    </row>
    <row r="12" spans="1:9" ht="24">
      <c r="A12" s="71"/>
      <c r="B12" s="71"/>
      <c r="C12" s="71"/>
      <c r="D12" s="71"/>
      <c r="E12" s="71" t="s">
        <v>342</v>
      </c>
      <c r="F12" s="76" t="s">
        <v>415</v>
      </c>
      <c r="G12" s="73" t="s">
        <v>416</v>
      </c>
      <c r="H12" s="74">
        <f t="shared" si="0"/>
        <v>0</v>
      </c>
      <c r="I12" s="74">
        <f t="shared" si="0"/>
        <v>0</v>
      </c>
    </row>
    <row r="13" spans="1:9" ht="24">
      <c r="A13" s="71"/>
      <c r="B13" s="71"/>
      <c r="C13" s="71"/>
      <c r="D13" s="71"/>
      <c r="E13" s="71" t="s">
        <v>417</v>
      </c>
      <c r="F13" s="76" t="s">
        <v>418</v>
      </c>
      <c r="G13" s="73" t="s">
        <v>419</v>
      </c>
      <c r="H13" s="74">
        <f t="shared" si="0"/>
        <v>0</v>
      </c>
      <c r="I13" s="74">
        <f t="shared" si="0"/>
        <v>0</v>
      </c>
    </row>
    <row r="14" spans="1:9" ht="12.75">
      <c r="A14" s="71"/>
      <c r="B14" s="71"/>
      <c r="C14" s="71"/>
      <c r="D14" s="71"/>
      <c r="E14" s="75" t="s">
        <v>420</v>
      </c>
      <c r="F14" s="76" t="s">
        <v>31</v>
      </c>
      <c r="G14" s="73" t="s">
        <v>421</v>
      </c>
      <c r="H14" s="74">
        <f t="shared" si="0"/>
        <v>5881</v>
      </c>
      <c r="I14" s="74">
        <f t="shared" si="0"/>
        <v>10220</v>
      </c>
    </row>
    <row r="15" spans="1:9" ht="12.75">
      <c r="A15" s="71"/>
      <c r="B15" s="71"/>
      <c r="C15" s="71"/>
      <c r="D15" s="72" t="s">
        <v>149</v>
      </c>
      <c r="E15" s="71"/>
      <c r="F15" s="72" t="s">
        <v>18</v>
      </c>
      <c r="G15" s="73" t="s">
        <v>422</v>
      </c>
      <c r="H15" s="74">
        <f t="shared" si="0"/>
        <v>107300</v>
      </c>
      <c r="I15" s="74">
        <f t="shared" si="0"/>
        <v>168400</v>
      </c>
    </row>
    <row r="16" spans="1:9" ht="12.75">
      <c r="A16" s="71"/>
      <c r="B16" s="71"/>
      <c r="C16" s="71"/>
      <c r="D16" s="71"/>
      <c r="E16" s="72" t="s">
        <v>423</v>
      </c>
      <c r="F16" s="72" t="s">
        <v>424</v>
      </c>
      <c r="G16" s="73" t="s">
        <v>425</v>
      </c>
      <c r="H16" s="74">
        <f t="shared" si="0"/>
        <v>17500</v>
      </c>
      <c r="I16" s="74">
        <f t="shared" si="0"/>
        <v>18000</v>
      </c>
    </row>
    <row r="17" spans="1:9" ht="12.75">
      <c r="A17" s="71"/>
      <c r="B17" s="71"/>
      <c r="C17" s="71"/>
      <c r="D17" s="71"/>
      <c r="E17" s="72" t="s">
        <v>426</v>
      </c>
      <c r="F17" s="72" t="s">
        <v>53</v>
      </c>
      <c r="G17" s="73" t="s">
        <v>427</v>
      </c>
      <c r="H17" s="74">
        <f t="shared" si="0"/>
        <v>75200</v>
      </c>
      <c r="I17" s="74">
        <f t="shared" si="0"/>
        <v>135500</v>
      </c>
    </row>
    <row r="18" spans="1:9" ht="12.75">
      <c r="A18" s="71"/>
      <c r="B18" s="71"/>
      <c r="C18" s="71"/>
      <c r="D18" s="71"/>
      <c r="E18" s="72" t="s">
        <v>428</v>
      </c>
      <c r="F18" s="72" t="s">
        <v>30</v>
      </c>
      <c r="G18" s="73" t="s">
        <v>429</v>
      </c>
      <c r="H18" s="74">
        <f t="shared" si="0"/>
        <v>14600</v>
      </c>
      <c r="I18" s="74">
        <f t="shared" si="0"/>
        <v>14900</v>
      </c>
    </row>
    <row r="19" spans="1:9" ht="12.75">
      <c r="A19" s="71"/>
      <c r="B19" s="71"/>
      <c r="C19" s="71"/>
      <c r="D19" s="72" t="s">
        <v>151</v>
      </c>
      <c r="E19" s="71"/>
      <c r="F19" s="72" t="s">
        <v>20</v>
      </c>
      <c r="G19" s="73" t="s">
        <v>430</v>
      </c>
      <c r="H19" s="74">
        <f t="shared" si="0"/>
        <v>51574</v>
      </c>
      <c r="I19" s="74">
        <f t="shared" si="0"/>
        <v>78748</v>
      </c>
    </row>
    <row r="20" spans="1:9" ht="12.75">
      <c r="A20" s="71"/>
      <c r="B20" s="71"/>
      <c r="C20" s="71"/>
      <c r="D20" s="72" t="s">
        <v>152</v>
      </c>
      <c r="E20" s="71"/>
      <c r="F20" s="72" t="s">
        <v>24</v>
      </c>
      <c r="G20" s="73" t="s">
        <v>431</v>
      </c>
      <c r="H20" s="74">
        <f aca="true" t="shared" si="1" ref="H20:I34">H55+H90+H125</f>
        <v>1014</v>
      </c>
      <c r="I20" s="74">
        <f t="shared" si="1"/>
        <v>1014</v>
      </c>
    </row>
    <row r="21" spans="1:9" ht="12.75">
      <c r="A21" s="71"/>
      <c r="B21" s="71"/>
      <c r="C21" s="72" t="s">
        <v>391</v>
      </c>
      <c r="D21" s="71"/>
      <c r="E21" s="71"/>
      <c r="F21" s="72" t="s">
        <v>432</v>
      </c>
      <c r="G21" s="73"/>
      <c r="H21" s="80">
        <f t="shared" si="1"/>
        <v>589763</v>
      </c>
      <c r="I21" s="80">
        <f t="shared" si="1"/>
        <v>705776</v>
      </c>
    </row>
    <row r="22" spans="1:9" ht="12.75">
      <c r="A22" s="71"/>
      <c r="B22" s="71"/>
      <c r="C22" s="75" t="s">
        <v>149</v>
      </c>
      <c r="D22" s="72" t="s">
        <v>433</v>
      </c>
      <c r="E22" s="71"/>
      <c r="F22" s="76" t="s">
        <v>434</v>
      </c>
      <c r="G22" s="73" t="s">
        <v>435</v>
      </c>
      <c r="H22" s="74">
        <f t="shared" si="1"/>
        <v>13302</v>
      </c>
      <c r="I22" s="74">
        <f t="shared" si="1"/>
        <v>19812</v>
      </c>
    </row>
    <row r="23" spans="1:9" ht="12.75">
      <c r="A23" s="71"/>
      <c r="B23" s="71"/>
      <c r="C23" s="71"/>
      <c r="D23" s="71"/>
      <c r="E23" s="71" t="s">
        <v>436</v>
      </c>
      <c r="F23" s="72" t="s">
        <v>437</v>
      </c>
      <c r="G23" s="73" t="s">
        <v>438</v>
      </c>
      <c r="H23" s="74">
        <f t="shared" si="1"/>
        <v>0</v>
      </c>
      <c r="I23" s="74">
        <f t="shared" si="1"/>
        <v>0</v>
      </c>
    </row>
    <row r="24" spans="1:9" ht="24">
      <c r="A24" s="71"/>
      <c r="B24" s="71"/>
      <c r="C24" s="71"/>
      <c r="D24" s="71"/>
      <c r="E24" s="71" t="s">
        <v>439</v>
      </c>
      <c r="F24" s="76" t="s">
        <v>440</v>
      </c>
      <c r="G24" s="73" t="s">
        <v>441</v>
      </c>
      <c r="H24" s="74">
        <f t="shared" si="1"/>
        <v>0</v>
      </c>
      <c r="I24" s="74">
        <f t="shared" si="1"/>
        <v>0</v>
      </c>
    </row>
    <row r="25" spans="1:9" ht="24">
      <c r="A25" s="71"/>
      <c r="B25" s="71"/>
      <c r="C25" s="71"/>
      <c r="D25" s="71"/>
      <c r="E25" s="71" t="s">
        <v>442</v>
      </c>
      <c r="F25" s="76" t="s">
        <v>443</v>
      </c>
      <c r="G25" s="73" t="s">
        <v>444</v>
      </c>
      <c r="H25" s="74">
        <f t="shared" si="1"/>
        <v>0</v>
      </c>
      <c r="I25" s="74">
        <f t="shared" si="1"/>
        <v>0</v>
      </c>
    </row>
    <row r="26" spans="1:9" ht="24">
      <c r="A26" s="71"/>
      <c r="B26" s="71"/>
      <c r="C26" s="71"/>
      <c r="D26" s="71"/>
      <c r="E26" s="71" t="s">
        <v>445</v>
      </c>
      <c r="F26" s="76" t="s">
        <v>446</v>
      </c>
      <c r="G26" s="73" t="s">
        <v>447</v>
      </c>
      <c r="H26" s="74">
        <f t="shared" si="1"/>
        <v>0</v>
      </c>
      <c r="I26" s="74">
        <f t="shared" si="1"/>
        <v>0</v>
      </c>
    </row>
    <row r="27" spans="1:9" ht="12.75">
      <c r="A27" s="71"/>
      <c r="B27" s="71"/>
      <c r="C27" s="71"/>
      <c r="D27" s="71"/>
      <c r="E27" s="71" t="s">
        <v>448</v>
      </c>
      <c r="F27" s="76" t="s">
        <v>32</v>
      </c>
      <c r="G27" s="73" t="s">
        <v>449</v>
      </c>
      <c r="H27" s="74">
        <f t="shared" si="1"/>
        <v>13302</v>
      </c>
      <c r="I27" s="74">
        <f t="shared" si="1"/>
        <v>19812</v>
      </c>
    </row>
    <row r="28" spans="1:9" ht="12.75">
      <c r="A28" s="71"/>
      <c r="B28" s="71"/>
      <c r="C28" s="71"/>
      <c r="D28" s="72" t="s">
        <v>164</v>
      </c>
      <c r="E28" s="71"/>
      <c r="F28" s="72" t="s">
        <v>22</v>
      </c>
      <c r="G28" s="73" t="s">
        <v>450</v>
      </c>
      <c r="H28" s="74">
        <f t="shared" si="1"/>
        <v>0</v>
      </c>
      <c r="I28" s="74">
        <f t="shared" si="1"/>
        <v>0</v>
      </c>
    </row>
    <row r="29" spans="1:9" ht="12.75">
      <c r="A29" s="71"/>
      <c r="B29" s="71"/>
      <c r="C29" s="71"/>
      <c r="D29" s="72" t="s">
        <v>451</v>
      </c>
      <c r="E29" s="71"/>
      <c r="F29" s="72" t="s">
        <v>26</v>
      </c>
      <c r="G29" s="73" t="s">
        <v>452</v>
      </c>
      <c r="H29" s="74">
        <f t="shared" si="1"/>
        <v>9000</v>
      </c>
      <c r="I29" s="74">
        <f t="shared" si="1"/>
        <v>6000</v>
      </c>
    </row>
    <row r="30" spans="1:9" ht="12.75">
      <c r="A30" s="71"/>
      <c r="B30" s="71"/>
      <c r="C30" s="72" t="s">
        <v>453</v>
      </c>
      <c r="D30" s="71"/>
      <c r="E30" s="71"/>
      <c r="F30" s="72" t="s">
        <v>454</v>
      </c>
      <c r="G30" s="73"/>
      <c r="H30" s="80">
        <f t="shared" si="1"/>
        <v>22302</v>
      </c>
      <c r="I30" s="80">
        <f t="shared" si="1"/>
        <v>25812</v>
      </c>
    </row>
    <row r="31" spans="1:9" ht="12.75">
      <c r="A31" s="71"/>
      <c r="B31" s="71"/>
      <c r="C31" s="71" t="s">
        <v>151</v>
      </c>
      <c r="D31" s="72" t="s">
        <v>455</v>
      </c>
      <c r="E31" s="71"/>
      <c r="F31" s="76" t="s">
        <v>456</v>
      </c>
      <c r="G31" s="73" t="s">
        <v>457</v>
      </c>
      <c r="H31" s="74">
        <f>SUM(H32:H35)</f>
        <v>1064865</v>
      </c>
      <c r="I31" s="74">
        <f>SUM(I32:I35)</f>
        <v>524790</v>
      </c>
    </row>
    <row r="32" spans="1:9" ht="12.75">
      <c r="A32" s="71"/>
      <c r="B32" s="71"/>
      <c r="C32" s="71"/>
      <c r="D32" s="71"/>
      <c r="E32" s="72" t="s">
        <v>458</v>
      </c>
      <c r="F32" s="72" t="s">
        <v>459</v>
      </c>
      <c r="G32" s="73" t="s">
        <v>460</v>
      </c>
      <c r="H32" s="74">
        <f t="shared" si="1"/>
        <v>0</v>
      </c>
      <c r="I32" s="74">
        <f t="shared" si="1"/>
        <v>0</v>
      </c>
    </row>
    <row r="33" spans="1:9" ht="12.75">
      <c r="A33" s="71"/>
      <c r="B33" s="71"/>
      <c r="C33" s="71"/>
      <c r="D33" s="71"/>
      <c r="E33" s="72" t="s">
        <v>461</v>
      </c>
      <c r="F33" s="72" t="s">
        <v>462</v>
      </c>
      <c r="G33" s="73" t="s">
        <v>463</v>
      </c>
      <c r="H33" s="74">
        <f t="shared" si="1"/>
        <v>1050263</v>
      </c>
      <c r="I33" s="74">
        <f t="shared" si="1"/>
        <v>509436</v>
      </c>
    </row>
    <row r="34" spans="1:9" ht="12.75">
      <c r="A34" s="71"/>
      <c r="B34" s="71"/>
      <c r="C34" s="71"/>
      <c r="D34" s="71"/>
      <c r="E34" s="71" t="s">
        <v>464</v>
      </c>
      <c r="F34" s="72" t="s">
        <v>465</v>
      </c>
      <c r="G34" s="73" t="s">
        <v>466</v>
      </c>
      <c r="H34" s="74">
        <f t="shared" si="1"/>
        <v>14602</v>
      </c>
      <c r="I34" s="74">
        <f t="shared" si="1"/>
        <v>15354</v>
      </c>
    </row>
    <row r="35" spans="1:9" ht="12.75">
      <c r="A35" s="71"/>
      <c r="B35" s="71"/>
      <c r="C35" s="71"/>
      <c r="D35" s="71"/>
      <c r="E35" s="72" t="s">
        <v>467</v>
      </c>
      <c r="F35" s="72" t="s">
        <v>468</v>
      </c>
      <c r="G35" s="73" t="s">
        <v>469</v>
      </c>
      <c r="H35" s="74">
        <v>0</v>
      </c>
      <c r="I35" s="74">
        <v>0</v>
      </c>
    </row>
    <row r="36" spans="1:9" ht="12.75">
      <c r="A36" s="71"/>
      <c r="B36" s="71"/>
      <c r="C36" s="72" t="s">
        <v>470</v>
      </c>
      <c r="D36" s="71"/>
      <c r="E36" s="71"/>
      <c r="F36" s="72" t="s">
        <v>471</v>
      </c>
      <c r="G36" s="73"/>
      <c r="H36" s="80">
        <f>H31</f>
        <v>1064865</v>
      </c>
      <c r="I36" s="80">
        <f>I31</f>
        <v>524790</v>
      </c>
    </row>
    <row r="37" spans="1:9" ht="13.5" thickBot="1">
      <c r="A37" s="77" t="s">
        <v>391</v>
      </c>
      <c r="B37" s="78"/>
      <c r="C37" s="78"/>
      <c r="D37" s="78"/>
      <c r="E37" s="78"/>
      <c r="F37" s="77" t="s">
        <v>472</v>
      </c>
      <c r="G37" s="79"/>
      <c r="H37" s="81">
        <f>H21+H30+H36</f>
        <v>1676930</v>
      </c>
      <c r="I37" s="81">
        <f>I21+I30+I36</f>
        <v>1256378</v>
      </c>
    </row>
    <row r="38" spans="1:9" ht="36">
      <c r="A38" s="65"/>
      <c r="B38" s="65" t="s">
        <v>391</v>
      </c>
      <c r="C38" s="66" t="s">
        <v>147</v>
      </c>
      <c r="D38" s="67" t="s">
        <v>147</v>
      </c>
      <c r="E38" s="65"/>
      <c r="F38" s="68" t="s">
        <v>473</v>
      </c>
      <c r="G38" s="67" t="s">
        <v>393</v>
      </c>
      <c r="H38" s="74">
        <f>SUM(H39:H49)</f>
        <v>423994</v>
      </c>
      <c r="I38" s="74">
        <f>SUM(I39:I49)</f>
        <v>449614</v>
      </c>
    </row>
    <row r="39" spans="1:9" ht="12.75">
      <c r="A39" s="71"/>
      <c r="B39" s="71"/>
      <c r="C39" s="71"/>
      <c r="D39" s="71"/>
      <c r="E39" s="72" t="s">
        <v>394</v>
      </c>
      <c r="F39" s="72" t="s">
        <v>11</v>
      </c>
      <c r="G39" s="72" t="s">
        <v>395</v>
      </c>
      <c r="H39" s="74">
        <v>169737</v>
      </c>
      <c r="I39" s="74">
        <v>173572</v>
      </c>
    </row>
    <row r="40" spans="1:9" ht="12.75">
      <c r="A40" s="71"/>
      <c r="B40" s="71"/>
      <c r="C40" s="71"/>
      <c r="D40" s="71"/>
      <c r="E40" s="72" t="s">
        <v>396</v>
      </c>
      <c r="F40" s="72" t="s">
        <v>397</v>
      </c>
      <c r="G40" s="72" t="s">
        <v>398</v>
      </c>
      <c r="H40" s="74">
        <v>104985</v>
      </c>
      <c r="I40" s="74">
        <v>130359</v>
      </c>
    </row>
    <row r="41" spans="1:9" ht="24">
      <c r="A41" s="71"/>
      <c r="B41" s="71"/>
      <c r="C41" s="71"/>
      <c r="D41" s="71"/>
      <c r="E41" s="75" t="s">
        <v>399</v>
      </c>
      <c r="F41" s="76" t="s">
        <v>400</v>
      </c>
      <c r="G41" s="72" t="s">
        <v>401</v>
      </c>
      <c r="H41" s="74">
        <v>79779</v>
      </c>
      <c r="I41" s="74">
        <v>94142</v>
      </c>
    </row>
    <row r="42" spans="1:9" ht="12.75">
      <c r="A42" s="71"/>
      <c r="B42" s="71"/>
      <c r="C42" s="71"/>
      <c r="D42" s="71"/>
      <c r="E42" s="71" t="s">
        <v>402</v>
      </c>
      <c r="F42" s="72" t="s">
        <v>12</v>
      </c>
      <c r="G42" s="72" t="s">
        <v>403</v>
      </c>
      <c r="H42" s="74">
        <v>10561</v>
      </c>
      <c r="I42" s="74">
        <v>10711</v>
      </c>
    </row>
    <row r="43" spans="1:9" ht="12.75">
      <c r="A43" s="71"/>
      <c r="B43" s="71"/>
      <c r="C43" s="71"/>
      <c r="D43" s="71"/>
      <c r="E43" s="71" t="s">
        <v>404</v>
      </c>
      <c r="F43" s="76" t="s">
        <v>405</v>
      </c>
      <c r="G43" s="72" t="s">
        <v>406</v>
      </c>
      <c r="H43" s="74">
        <v>58932</v>
      </c>
      <c r="I43" s="74">
        <v>38610</v>
      </c>
    </row>
    <row r="44" spans="1:9" ht="12.75">
      <c r="A44" s="71"/>
      <c r="B44" s="71"/>
      <c r="C44" s="71"/>
      <c r="D44" s="71"/>
      <c r="E44" s="72" t="s">
        <v>407</v>
      </c>
      <c r="F44" s="72" t="s">
        <v>408</v>
      </c>
      <c r="G44" s="72" t="s">
        <v>409</v>
      </c>
      <c r="H44" s="74">
        <v>0</v>
      </c>
      <c r="I44" s="74">
        <v>0</v>
      </c>
    </row>
    <row r="45" spans="1:9" ht="12.75">
      <c r="A45" s="71"/>
      <c r="B45" s="71"/>
      <c r="C45" s="71"/>
      <c r="D45" s="71"/>
      <c r="E45" s="72" t="s">
        <v>410</v>
      </c>
      <c r="F45" s="72" t="s">
        <v>411</v>
      </c>
      <c r="G45" s="72" t="s">
        <v>412</v>
      </c>
      <c r="H45" s="74">
        <v>0</v>
      </c>
      <c r="I45" s="74">
        <v>0</v>
      </c>
    </row>
    <row r="46" spans="1:9" ht="24">
      <c r="A46" s="71"/>
      <c r="B46" s="71"/>
      <c r="C46" s="71"/>
      <c r="D46" s="71"/>
      <c r="E46" s="71" t="s">
        <v>340</v>
      </c>
      <c r="F46" s="76" t="s">
        <v>413</v>
      </c>
      <c r="G46" s="72" t="s">
        <v>414</v>
      </c>
      <c r="H46" s="74">
        <v>0</v>
      </c>
      <c r="I46" s="74">
        <v>0</v>
      </c>
    </row>
    <row r="47" spans="1:9" ht="24">
      <c r="A47" s="71"/>
      <c r="B47" s="71"/>
      <c r="C47" s="71"/>
      <c r="D47" s="71"/>
      <c r="E47" s="71" t="s">
        <v>342</v>
      </c>
      <c r="F47" s="76" t="s">
        <v>415</v>
      </c>
      <c r="G47" s="72" t="s">
        <v>416</v>
      </c>
      <c r="H47" s="74">
        <v>0</v>
      </c>
      <c r="I47" s="74">
        <v>0</v>
      </c>
    </row>
    <row r="48" spans="1:9" ht="24">
      <c r="A48" s="71"/>
      <c r="B48" s="71"/>
      <c r="C48" s="71"/>
      <c r="D48" s="71"/>
      <c r="E48" s="71" t="s">
        <v>417</v>
      </c>
      <c r="F48" s="76" t="s">
        <v>418</v>
      </c>
      <c r="G48" s="72" t="s">
        <v>419</v>
      </c>
      <c r="H48" s="74">
        <v>0</v>
      </c>
      <c r="I48" s="74">
        <v>0</v>
      </c>
    </row>
    <row r="49" spans="1:9" ht="12.75">
      <c r="A49" s="71"/>
      <c r="B49" s="71"/>
      <c r="C49" s="71"/>
      <c r="D49" s="71"/>
      <c r="E49" s="75" t="s">
        <v>420</v>
      </c>
      <c r="F49" s="76" t="s">
        <v>31</v>
      </c>
      <c r="G49" s="72" t="s">
        <v>421</v>
      </c>
      <c r="H49" s="74">
        <v>0</v>
      </c>
      <c r="I49" s="74">
        <v>2220</v>
      </c>
    </row>
    <row r="50" spans="1:9" ht="12.75">
      <c r="A50" s="71"/>
      <c r="B50" s="71"/>
      <c r="C50" s="71"/>
      <c r="D50" s="72" t="s">
        <v>149</v>
      </c>
      <c r="E50" s="71"/>
      <c r="F50" s="72" t="s">
        <v>18</v>
      </c>
      <c r="G50" s="72" t="s">
        <v>422</v>
      </c>
      <c r="H50" s="74">
        <f>SUM(H51:H53)</f>
        <v>107300</v>
      </c>
      <c r="I50" s="74">
        <f>SUM(I51:I53)</f>
        <v>168400</v>
      </c>
    </row>
    <row r="51" spans="1:9" ht="12.75">
      <c r="A51" s="71"/>
      <c r="B51" s="71"/>
      <c r="C51" s="71"/>
      <c r="D51" s="71"/>
      <c r="E51" s="72" t="s">
        <v>423</v>
      </c>
      <c r="F51" s="72" t="s">
        <v>424</v>
      </c>
      <c r="G51" s="72" t="s">
        <v>425</v>
      </c>
      <c r="H51" s="74">
        <v>17500</v>
      </c>
      <c r="I51" s="74">
        <v>18000</v>
      </c>
    </row>
    <row r="52" spans="1:9" ht="12.75">
      <c r="A52" s="71"/>
      <c r="B52" s="71"/>
      <c r="C52" s="71"/>
      <c r="D52" s="71"/>
      <c r="E52" s="72" t="s">
        <v>426</v>
      </c>
      <c r="F52" s="72" t="s">
        <v>53</v>
      </c>
      <c r="G52" s="72" t="s">
        <v>427</v>
      </c>
      <c r="H52" s="74">
        <v>75200</v>
      </c>
      <c r="I52" s="74">
        <v>135500</v>
      </c>
    </row>
    <row r="53" spans="1:9" ht="12.75">
      <c r="A53" s="71"/>
      <c r="B53" s="71"/>
      <c r="C53" s="71"/>
      <c r="D53" s="71"/>
      <c r="E53" s="71" t="s">
        <v>428</v>
      </c>
      <c r="F53" s="72" t="s">
        <v>30</v>
      </c>
      <c r="G53" s="72" t="s">
        <v>429</v>
      </c>
      <c r="H53" s="74">
        <v>14600</v>
      </c>
      <c r="I53" s="74">
        <v>14900</v>
      </c>
    </row>
    <row r="54" spans="1:9" ht="12.75">
      <c r="A54" s="71"/>
      <c r="B54" s="71"/>
      <c r="C54" s="71"/>
      <c r="D54" s="72" t="s">
        <v>151</v>
      </c>
      <c r="E54" s="71"/>
      <c r="F54" s="72" t="s">
        <v>20</v>
      </c>
      <c r="G54" s="72" t="s">
        <v>430</v>
      </c>
      <c r="H54" s="74">
        <v>48777</v>
      </c>
      <c r="I54" s="74">
        <v>77501</v>
      </c>
    </row>
    <row r="55" spans="1:9" ht="12.75">
      <c r="A55" s="71"/>
      <c r="B55" s="71"/>
      <c r="C55" s="71"/>
      <c r="D55" s="72" t="s">
        <v>152</v>
      </c>
      <c r="E55" s="71"/>
      <c r="F55" s="72" t="s">
        <v>24</v>
      </c>
      <c r="G55" s="72" t="s">
        <v>431</v>
      </c>
      <c r="H55" s="74">
        <v>1014</v>
      </c>
      <c r="I55" s="74">
        <v>1014</v>
      </c>
    </row>
    <row r="56" spans="1:9" ht="12.75">
      <c r="A56" s="71"/>
      <c r="B56" s="71"/>
      <c r="C56" s="72" t="s">
        <v>391</v>
      </c>
      <c r="D56" s="71"/>
      <c r="E56" s="71"/>
      <c r="F56" s="72" t="s">
        <v>432</v>
      </c>
      <c r="G56" s="72"/>
      <c r="H56" s="80">
        <f>H38+H50+H54+H55</f>
        <v>581085</v>
      </c>
      <c r="I56" s="80">
        <f>I38+I50+I54+I55</f>
        <v>696529</v>
      </c>
    </row>
    <row r="57" spans="1:9" ht="12.75">
      <c r="A57" s="71"/>
      <c r="B57" s="71"/>
      <c r="C57" s="75" t="s">
        <v>149</v>
      </c>
      <c r="D57" s="72" t="s">
        <v>433</v>
      </c>
      <c r="E57" s="71"/>
      <c r="F57" s="76" t="s">
        <v>434</v>
      </c>
      <c r="G57" s="72" t="s">
        <v>435</v>
      </c>
      <c r="H57" s="74">
        <f>SUM(H58:H62)</f>
        <v>13302</v>
      </c>
      <c r="I57" s="74">
        <f>SUM(I58:I62)</f>
        <v>19812</v>
      </c>
    </row>
    <row r="58" spans="1:9" ht="12.75">
      <c r="A58" s="71"/>
      <c r="B58" s="71"/>
      <c r="C58" s="71"/>
      <c r="D58" s="71"/>
      <c r="E58" s="71" t="s">
        <v>436</v>
      </c>
      <c r="F58" s="72" t="s">
        <v>437</v>
      </c>
      <c r="G58" s="72" t="s">
        <v>438</v>
      </c>
      <c r="H58" s="74">
        <v>0</v>
      </c>
      <c r="I58" s="74">
        <v>0</v>
      </c>
    </row>
    <row r="59" spans="1:9" ht="24">
      <c r="A59" s="71"/>
      <c r="B59" s="71"/>
      <c r="C59" s="71"/>
      <c r="D59" s="71"/>
      <c r="E59" s="71" t="s">
        <v>439</v>
      </c>
      <c r="F59" s="76" t="s">
        <v>440</v>
      </c>
      <c r="G59" s="72" t="s">
        <v>441</v>
      </c>
      <c r="H59" s="74">
        <v>0</v>
      </c>
      <c r="I59" s="74">
        <v>0</v>
      </c>
    </row>
    <row r="60" spans="1:9" ht="24">
      <c r="A60" s="71"/>
      <c r="B60" s="71"/>
      <c r="C60" s="71"/>
      <c r="D60" s="71"/>
      <c r="E60" s="71" t="s">
        <v>442</v>
      </c>
      <c r="F60" s="76" t="s">
        <v>443</v>
      </c>
      <c r="G60" s="72" t="s">
        <v>444</v>
      </c>
      <c r="H60" s="74">
        <v>0</v>
      </c>
      <c r="I60" s="74">
        <v>0</v>
      </c>
    </row>
    <row r="61" spans="1:9" ht="24">
      <c r="A61" s="71"/>
      <c r="B61" s="71"/>
      <c r="C61" s="71"/>
      <c r="D61" s="71"/>
      <c r="E61" s="71" t="s">
        <v>445</v>
      </c>
      <c r="F61" s="76" t="s">
        <v>446</v>
      </c>
      <c r="G61" s="72" t="s">
        <v>447</v>
      </c>
      <c r="H61" s="74">
        <v>0</v>
      </c>
      <c r="I61" s="74">
        <v>0</v>
      </c>
    </row>
    <row r="62" spans="1:9" ht="12.75">
      <c r="A62" s="71"/>
      <c r="B62" s="71"/>
      <c r="C62" s="71"/>
      <c r="D62" s="71"/>
      <c r="E62" s="71" t="s">
        <v>448</v>
      </c>
      <c r="F62" s="76" t="s">
        <v>32</v>
      </c>
      <c r="G62" s="72" t="s">
        <v>449</v>
      </c>
      <c r="H62" s="74">
        <v>13302</v>
      </c>
      <c r="I62" s="74">
        <v>19812</v>
      </c>
    </row>
    <row r="63" spans="1:9" ht="12.75">
      <c r="A63" s="71"/>
      <c r="B63" s="71"/>
      <c r="C63" s="71"/>
      <c r="D63" s="72" t="s">
        <v>164</v>
      </c>
      <c r="E63" s="71"/>
      <c r="F63" s="72" t="s">
        <v>22</v>
      </c>
      <c r="G63" s="72" t="s">
        <v>450</v>
      </c>
      <c r="H63" s="74">
        <v>0</v>
      </c>
      <c r="I63" s="74">
        <v>0</v>
      </c>
    </row>
    <row r="64" spans="1:9" ht="12.75">
      <c r="A64" s="71"/>
      <c r="B64" s="71"/>
      <c r="C64" s="71"/>
      <c r="D64" s="72" t="s">
        <v>451</v>
      </c>
      <c r="E64" s="71"/>
      <c r="F64" s="72" t="s">
        <v>26</v>
      </c>
      <c r="G64" s="72" t="s">
        <v>452</v>
      </c>
      <c r="H64" s="74">
        <v>9000</v>
      </c>
      <c r="I64" s="74">
        <v>6000</v>
      </c>
    </row>
    <row r="65" spans="1:9" ht="12.75">
      <c r="A65" s="71"/>
      <c r="B65" s="71"/>
      <c r="C65" s="72" t="s">
        <v>453</v>
      </c>
      <c r="D65" s="71"/>
      <c r="E65" s="71"/>
      <c r="F65" s="72" t="s">
        <v>454</v>
      </c>
      <c r="G65" s="72"/>
      <c r="H65" s="80">
        <f>H57+H63+H64</f>
        <v>22302</v>
      </c>
      <c r="I65" s="80">
        <f>I57+I63+I64</f>
        <v>25812</v>
      </c>
    </row>
    <row r="66" spans="1:9" ht="12.75">
      <c r="A66" s="71"/>
      <c r="B66" s="71"/>
      <c r="C66" s="71" t="s">
        <v>151</v>
      </c>
      <c r="D66" s="72" t="s">
        <v>455</v>
      </c>
      <c r="E66" s="71"/>
      <c r="F66" s="76" t="s">
        <v>456</v>
      </c>
      <c r="G66" s="72" t="s">
        <v>457</v>
      </c>
      <c r="H66" s="74">
        <f>SUM(H67:H70)</f>
        <v>1060268</v>
      </c>
      <c r="I66" s="74">
        <f>SUM(I67:I70)</f>
        <v>524790</v>
      </c>
    </row>
    <row r="67" spans="1:9" ht="12.75">
      <c r="A67" s="71"/>
      <c r="B67" s="71"/>
      <c r="C67" s="71"/>
      <c r="D67" s="71"/>
      <c r="E67" s="72" t="s">
        <v>458</v>
      </c>
      <c r="F67" s="72" t="s">
        <v>459</v>
      </c>
      <c r="G67" s="72" t="s">
        <v>460</v>
      </c>
      <c r="H67" s="74">
        <v>0</v>
      </c>
      <c r="I67" s="74">
        <v>0</v>
      </c>
    </row>
    <row r="68" spans="1:9" ht="12.75">
      <c r="A68" s="71"/>
      <c r="B68" s="71"/>
      <c r="C68" s="71"/>
      <c r="D68" s="71"/>
      <c r="E68" s="72" t="s">
        <v>461</v>
      </c>
      <c r="F68" s="72" t="s">
        <v>462</v>
      </c>
      <c r="G68" s="72" t="s">
        <v>463</v>
      </c>
      <c r="H68" s="74">
        <v>1045666</v>
      </c>
      <c r="I68" s="74">
        <v>509436</v>
      </c>
    </row>
    <row r="69" spans="1:9" ht="12.75">
      <c r="A69" s="71"/>
      <c r="B69" s="71"/>
      <c r="C69" s="71"/>
      <c r="D69" s="71"/>
      <c r="E69" s="71" t="s">
        <v>464</v>
      </c>
      <c r="F69" s="72" t="s">
        <v>465</v>
      </c>
      <c r="G69" s="72" t="s">
        <v>466</v>
      </c>
      <c r="H69" s="74">
        <v>14602</v>
      </c>
      <c r="I69" s="74">
        <v>15354</v>
      </c>
    </row>
    <row r="70" spans="1:9" ht="12.75">
      <c r="A70" s="71"/>
      <c r="B70" s="71"/>
      <c r="C70" s="71"/>
      <c r="D70" s="71"/>
      <c r="E70" s="71" t="s">
        <v>467</v>
      </c>
      <c r="F70" s="72" t="s">
        <v>468</v>
      </c>
      <c r="G70" s="72" t="s">
        <v>469</v>
      </c>
      <c r="H70" s="74">
        <v>0</v>
      </c>
      <c r="I70" s="74">
        <v>0</v>
      </c>
    </row>
    <row r="71" spans="1:9" ht="12.75">
      <c r="A71" s="71"/>
      <c r="B71" s="71"/>
      <c r="C71" s="72" t="s">
        <v>470</v>
      </c>
      <c r="D71" s="71"/>
      <c r="E71" s="71"/>
      <c r="F71" s="72" t="s">
        <v>471</v>
      </c>
      <c r="G71" s="72"/>
      <c r="H71" s="80">
        <f>H66</f>
        <v>1060268</v>
      </c>
      <c r="I71" s="80">
        <f>I66</f>
        <v>524790</v>
      </c>
    </row>
    <row r="72" spans="1:9" ht="13.5" thickBot="1">
      <c r="A72" s="78"/>
      <c r="B72" s="77" t="s">
        <v>391</v>
      </c>
      <c r="C72" s="78"/>
      <c r="D72" s="78"/>
      <c r="E72" s="78"/>
      <c r="F72" s="77" t="s">
        <v>472</v>
      </c>
      <c r="G72" s="77"/>
      <c r="H72" s="81">
        <f>H56+H65+H71</f>
        <v>1663655</v>
      </c>
      <c r="I72" s="81">
        <f>I56+I65+I71</f>
        <v>1247131</v>
      </c>
    </row>
    <row r="73" spans="1:9" ht="36">
      <c r="A73" s="65"/>
      <c r="B73" s="65" t="s">
        <v>453</v>
      </c>
      <c r="C73" s="66" t="s">
        <v>147</v>
      </c>
      <c r="D73" s="67" t="s">
        <v>147</v>
      </c>
      <c r="E73" s="65"/>
      <c r="F73" s="68" t="s">
        <v>474</v>
      </c>
      <c r="G73" s="67" t="s">
        <v>393</v>
      </c>
      <c r="H73" s="70">
        <f>SUM(H74:H84)</f>
        <v>5881</v>
      </c>
      <c r="I73" s="70">
        <f>SUM(I74:I84)</f>
        <v>8000</v>
      </c>
    </row>
    <row r="74" spans="1:9" ht="12.75">
      <c r="A74" s="71"/>
      <c r="B74" s="71"/>
      <c r="C74" s="71"/>
      <c r="D74" s="71"/>
      <c r="E74" s="72" t="s">
        <v>394</v>
      </c>
      <c r="F74" s="72" t="s">
        <v>11</v>
      </c>
      <c r="G74" s="72" t="s">
        <v>395</v>
      </c>
      <c r="H74" s="74">
        <v>0</v>
      </c>
      <c r="I74" s="74">
        <v>0</v>
      </c>
    </row>
    <row r="75" spans="1:9" ht="12.75">
      <c r="A75" s="71"/>
      <c r="B75" s="71"/>
      <c r="C75" s="71"/>
      <c r="D75" s="71"/>
      <c r="E75" s="72" t="s">
        <v>396</v>
      </c>
      <c r="F75" s="72" t="s">
        <v>397</v>
      </c>
      <c r="G75" s="72" t="s">
        <v>398</v>
      </c>
      <c r="H75" s="74">
        <v>0</v>
      </c>
      <c r="I75" s="74">
        <v>0</v>
      </c>
    </row>
    <row r="76" spans="1:9" ht="24">
      <c r="A76" s="71"/>
      <c r="B76" s="71"/>
      <c r="C76" s="71"/>
      <c r="D76" s="71"/>
      <c r="E76" s="75" t="s">
        <v>399</v>
      </c>
      <c r="F76" s="76" t="s">
        <v>400</v>
      </c>
      <c r="G76" s="72" t="s">
        <v>401</v>
      </c>
      <c r="H76" s="74">
        <v>0</v>
      </c>
      <c r="I76" s="74">
        <v>0</v>
      </c>
    </row>
    <row r="77" spans="1:9" ht="12.75">
      <c r="A77" s="71"/>
      <c r="B77" s="71"/>
      <c r="C77" s="71"/>
      <c r="D77" s="71"/>
      <c r="E77" s="71" t="s">
        <v>402</v>
      </c>
      <c r="F77" s="72" t="s">
        <v>12</v>
      </c>
      <c r="G77" s="72" t="s">
        <v>403</v>
      </c>
      <c r="H77" s="74">
        <v>0</v>
      </c>
      <c r="I77" s="74">
        <v>0</v>
      </c>
    </row>
    <row r="78" spans="1:9" ht="12.75">
      <c r="A78" s="71"/>
      <c r="B78" s="71"/>
      <c r="C78" s="71"/>
      <c r="D78" s="71"/>
      <c r="E78" s="71" t="s">
        <v>404</v>
      </c>
      <c r="F78" s="76" t="s">
        <v>405</v>
      </c>
      <c r="G78" s="72" t="s">
        <v>406</v>
      </c>
      <c r="H78" s="74">
        <v>0</v>
      </c>
      <c r="I78" s="74">
        <v>0</v>
      </c>
    </row>
    <row r="79" spans="1:9" ht="12.75">
      <c r="A79" s="71"/>
      <c r="B79" s="71"/>
      <c r="C79" s="71"/>
      <c r="D79" s="71"/>
      <c r="E79" s="72" t="s">
        <v>407</v>
      </c>
      <c r="F79" s="72" t="s">
        <v>408</v>
      </c>
      <c r="G79" s="72" t="s">
        <v>409</v>
      </c>
      <c r="H79" s="74">
        <v>0</v>
      </c>
      <c r="I79" s="74">
        <v>0</v>
      </c>
    </row>
    <row r="80" spans="1:9" ht="12.75">
      <c r="A80" s="71"/>
      <c r="B80" s="71"/>
      <c r="C80" s="71"/>
      <c r="D80" s="71"/>
      <c r="E80" s="72" t="s">
        <v>410</v>
      </c>
      <c r="F80" s="72" t="s">
        <v>411</v>
      </c>
      <c r="G80" s="72" t="s">
        <v>412</v>
      </c>
      <c r="H80" s="74">
        <v>0</v>
      </c>
      <c r="I80" s="74">
        <v>0</v>
      </c>
    </row>
    <row r="81" spans="1:9" ht="24">
      <c r="A81" s="71"/>
      <c r="B81" s="71"/>
      <c r="C81" s="71"/>
      <c r="D81" s="71"/>
      <c r="E81" s="71" t="s">
        <v>340</v>
      </c>
      <c r="F81" s="76" t="s">
        <v>413</v>
      </c>
      <c r="G81" s="72" t="s">
        <v>414</v>
      </c>
      <c r="H81" s="74">
        <v>0</v>
      </c>
      <c r="I81" s="74">
        <v>0</v>
      </c>
    </row>
    <row r="82" spans="1:9" ht="24">
      <c r="A82" s="71"/>
      <c r="B82" s="71"/>
      <c r="C82" s="71"/>
      <c r="D82" s="71"/>
      <c r="E82" s="71" t="s">
        <v>342</v>
      </c>
      <c r="F82" s="76" t="s">
        <v>415</v>
      </c>
      <c r="G82" s="72" t="s">
        <v>416</v>
      </c>
      <c r="H82" s="74">
        <v>0</v>
      </c>
      <c r="I82" s="74">
        <v>0</v>
      </c>
    </row>
    <row r="83" spans="1:9" ht="24">
      <c r="A83" s="71"/>
      <c r="B83" s="71"/>
      <c r="C83" s="71"/>
      <c r="D83" s="71"/>
      <c r="E83" s="71" t="s">
        <v>417</v>
      </c>
      <c r="F83" s="76" t="s">
        <v>418</v>
      </c>
      <c r="G83" s="72" t="s">
        <v>419</v>
      </c>
      <c r="H83" s="74">
        <v>0</v>
      </c>
      <c r="I83" s="74">
        <v>0</v>
      </c>
    </row>
    <row r="84" spans="1:9" ht="12.75">
      <c r="A84" s="71"/>
      <c r="B84" s="71"/>
      <c r="C84" s="71"/>
      <c r="D84" s="71"/>
      <c r="E84" s="75" t="s">
        <v>420</v>
      </c>
      <c r="F84" s="76" t="s">
        <v>31</v>
      </c>
      <c r="G84" s="72" t="s">
        <v>421</v>
      </c>
      <c r="H84" s="74">
        <v>5881</v>
      </c>
      <c r="I84" s="74">
        <v>8000</v>
      </c>
    </row>
    <row r="85" spans="1:9" ht="12.75">
      <c r="A85" s="71"/>
      <c r="B85" s="71"/>
      <c r="C85" s="71"/>
      <c r="D85" s="72" t="s">
        <v>149</v>
      </c>
      <c r="E85" s="71"/>
      <c r="F85" s="72" t="s">
        <v>18</v>
      </c>
      <c r="G85" s="72" t="s">
        <v>422</v>
      </c>
      <c r="H85" s="74">
        <v>0</v>
      </c>
      <c r="I85" s="74">
        <v>0</v>
      </c>
    </row>
    <row r="86" spans="1:9" ht="12.75">
      <c r="A86" s="71"/>
      <c r="B86" s="71"/>
      <c r="C86" s="71"/>
      <c r="D86" s="71"/>
      <c r="E86" s="72" t="s">
        <v>423</v>
      </c>
      <c r="F86" s="72" t="s">
        <v>424</v>
      </c>
      <c r="G86" s="72" t="s">
        <v>425</v>
      </c>
      <c r="H86" s="74">
        <v>0</v>
      </c>
      <c r="I86" s="74">
        <v>0</v>
      </c>
    </row>
    <row r="87" spans="1:9" ht="12.75">
      <c r="A87" s="71"/>
      <c r="B87" s="71"/>
      <c r="C87" s="71"/>
      <c r="D87" s="71"/>
      <c r="E87" s="72" t="s">
        <v>426</v>
      </c>
      <c r="F87" s="72" t="s">
        <v>53</v>
      </c>
      <c r="G87" s="72" t="s">
        <v>427</v>
      </c>
      <c r="H87" s="74">
        <v>0</v>
      </c>
      <c r="I87" s="74">
        <v>0</v>
      </c>
    </row>
    <row r="88" spans="1:9" ht="12.75">
      <c r="A88" s="71"/>
      <c r="B88" s="71"/>
      <c r="C88" s="71"/>
      <c r="D88" s="71"/>
      <c r="E88" s="71" t="s">
        <v>428</v>
      </c>
      <c r="F88" s="72" t="s">
        <v>30</v>
      </c>
      <c r="G88" s="72" t="s">
        <v>429</v>
      </c>
      <c r="H88" s="74">
        <v>0</v>
      </c>
      <c r="I88" s="74">
        <v>0</v>
      </c>
    </row>
    <row r="89" spans="1:9" ht="12.75">
      <c r="A89" s="71"/>
      <c r="B89" s="71"/>
      <c r="C89" s="71"/>
      <c r="D89" s="72" t="s">
        <v>151</v>
      </c>
      <c r="E89" s="71"/>
      <c r="F89" s="72" t="s">
        <v>20</v>
      </c>
      <c r="G89" s="72" t="s">
        <v>430</v>
      </c>
      <c r="H89" s="74">
        <v>254</v>
      </c>
      <c r="I89" s="74">
        <v>254</v>
      </c>
    </row>
    <row r="90" spans="1:9" ht="12.75">
      <c r="A90" s="71"/>
      <c r="B90" s="71"/>
      <c r="C90" s="71"/>
      <c r="D90" s="72" t="s">
        <v>152</v>
      </c>
      <c r="E90" s="71"/>
      <c r="F90" s="72" t="s">
        <v>24</v>
      </c>
      <c r="G90" s="72" t="s">
        <v>431</v>
      </c>
      <c r="H90" s="74">
        <v>0</v>
      </c>
      <c r="I90" s="74">
        <v>0</v>
      </c>
    </row>
    <row r="91" spans="1:9" ht="12.75">
      <c r="A91" s="71"/>
      <c r="B91" s="71"/>
      <c r="C91" s="72" t="s">
        <v>391</v>
      </c>
      <c r="D91" s="71"/>
      <c r="E91" s="71"/>
      <c r="F91" s="72" t="s">
        <v>432</v>
      </c>
      <c r="G91" s="72"/>
      <c r="H91" s="80">
        <f>H73+H85+H89+H90</f>
        <v>6135</v>
      </c>
      <c r="I91" s="80">
        <f>I73+I85+I89+I90</f>
        <v>8254</v>
      </c>
    </row>
    <row r="92" spans="1:9" ht="12.75">
      <c r="A92" s="71"/>
      <c r="B92" s="71"/>
      <c r="C92" s="75" t="s">
        <v>149</v>
      </c>
      <c r="D92" s="72" t="s">
        <v>433</v>
      </c>
      <c r="E92" s="71"/>
      <c r="F92" s="76" t="s">
        <v>434</v>
      </c>
      <c r="G92" s="72" t="s">
        <v>435</v>
      </c>
      <c r="H92" s="74">
        <f>SUM(H93:H97)</f>
        <v>0</v>
      </c>
      <c r="I92" s="74">
        <f>SUM(I93:I97)</f>
        <v>0</v>
      </c>
    </row>
    <row r="93" spans="1:9" ht="12.75">
      <c r="A93" s="71"/>
      <c r="B93" s="71"/>
      <c r="C93" s="71"/>
      <c r="D93" s="71"/>
      <c r="E93" s="71" t="s">
        <v>436</v>
      </c>
      <c r="F93" s="72" t="s">
        <v>437</v>
      </c>
      <c r="G93" s="72" t="s">
        <v>438</v>
      </c>
      <c r="H93" s="74">
        <v>0</v>
      </c>
      <c r="I93" s="74">
        <v>0</v>
      </c>
    </row>
    <row r="94" spans="1:9" ht="24">
      <c r="A94" s="71"/>
      <c r="B94" s="71"/>
      <c r="C94" s="71"/>
      <c r="D94" s="71"/>
      <c r="E94" s="71" t="s">
        <v>439</v>
      </c>
      <c r="F94" s="76" t="s">
        <v>440</v>
      </c>
      <c r="G94" s="72" t="s">
        <v>441</v>
      </c>
      <c r="H94" s="74">
        <v>0</v>
      </c>
      <c r="I94" s="74">
        <v>0</v>
      </c>
    </row>
    <row r="95" spans="1:9" ht="24">
      <c r="A95" s="71"/>
      <c r="B95" s="71"/>
      <c r="C95" s="71"/>
      <c r="D95" s="71"/>
      <c r="E95" s="71" t="s">
        <v>442</v>
      </c>
      <c r="F95" s="76" t="s">
        <v>443</v>
      </c>
      <c r="G95" s="72" t="s">
        <v>444</v>
      </c>
      <c r="H95" s="74">
        <v>0</v>
      </c>
      <c r="I95" s="74">
        <v>0</v>
      </c>
    </row>
    <row r="96" spans="1:9" ht="24">
      <c r="A96" s="71"/>
      <c r="B96" s="71"/>
      <c r="C96" s="71"/>
      <c r="D96" s="71"/>
      <c r="E96" s="71" t="s">
        <v>445</v>
      </c>
      <c r="F96" s="76" t="s">
        <v>446</v>
      </c>
      <c r="G96" s="72" t="s">
        <v>447</v>
      </c>
      <c r="H96" s="74">
        <v>0</v>
      </c>
      <c r="I96" s="74">
        <v>0</v>
      </c>
    </row>
    <row r="97" spans="1:9" ht="12.75">
      <c r="A97" s="71"/>
      <c r="B97" s="71"/>
      <c r="C97" s="71"/>
      <c r="D97" s="71"/>
      <c r="E97" s="71" t="s">
        <v>448</v>
      </c>
      <c r="F97" s="76" t="s">
        <v>32</v>
      </c>
      <c r="G97" s="72" t="s">
        <v>449</v>
      </c>
      <c r="H97" s="74">
        <v>0</v>
      </c>
      <c r="I97" s="74">
        <v>0</v>
      </c>
    </row>
    <row r="98" spans="1:9" ht="12.75">
      <c r="A98" s="71"/>
      <c r="B98" s="71"/>
      <c r="C98" s="71"/>
      <c r="D98" s="72" t="s">
        <v>164</v>
      </c>
      <c r="E98" s="71"/>
      <c r="F98" s="72" t="s">
        <v>22</v>
      </c>
      <c r="G98" s="72" t="s">
        <v>450</v>
      </c>
      <c r="H98" s="74">
        <v>0</v>
      </c>
      <c r="I98" s="74">
        <v>0</v>
      </c>
    </row>
    <row r="99" spans="1:9" ht="12.75">
      <c r="A99" s="71"/>
      <c r="B99" s="71"/>
      <c r="C99" s="71"/>
      <c r="D99" s="72" t="s">
        <v>451</v>
      </c>
      <c r="E99" s="71"/>
      <c r="F99" s="72" t="s">
        <v>26</v>
      </c>
      <c r="G99" s="72" t="s">
        <v>452</v>
      </c>
      <c r="H99" s="74">
        <v>0</v>
      </c>
      <c r="I99" s="74">
        <v>0</v>
      </c>
    </row>
    <row r="100" spans="1:9" ht="12.75">
      <c r="A100" s="71"/>
      <c r="B100" s="71"/>
      <c r="C100" s="72" t="s">
        <v>453</v>
      </c>
      <c r="D100" s="71"/>
      <c r="E100" s="71"/>
      <c r="F100" s="72" t="s">
        <v>454</v>
      </c>
      <c r="G100" s="72"/>
      <c r="H100" s="80">
        <f>SUM(H96:H99)</f>
        <v>0</v>
      </c>
      <c r="I100" s="80">
        <f>SUM(I96:I99)</f>
        <v>0</v>
      </c>
    </row>
    <row r="101" spans="1:9" ht="12.75">
      <c r="A101" s="71"/>
      <c r="B101" s="71"/>
      <c r="C101" s="71" t="s">
        <v>151</v>
      </c>
      <c r="D101" s="72" t="s">
        <v>455</v>
      </c>
      <c r="E101" s="71"/>
      <c r="F101" s="76" t="s">
        <v>456</v>
      </c>
      <c r="G101" s="72" t="s">
        <v>457</v>
      </c>
      <c r="H101" s="74">
        <f>SUM(H102:H105)</f>
        <v>143547</v>
      </c>
      <c r="I101" s="74">
        <f>SUM(I102:I105)</f>
        <v>158606</v>
      </c>
    </row>
    <row r="102" spans="1:9" ht="12.75">
      <c r="A102" s="71"/>
      <c r="B102" s="71"/>
      <c r="C102" s="71"/>
      <c r="D102" s="71"/>
      <c r="E102" s="72" t="s">
        <v>458</v>
      </c>
      <c r="F102" s="72" t="s">
        <v>459</v>
      </c>
      <c r="G102" s="72" t="s">
        <v>460</v>
      </c>
      <c r="H102" s="74">
        <v>0</v>
      </c>
      <c r="I102" s="74">
        <v>0</v>
      </c>
    </row>
    <row r="103" spans="1:9" ht="12.75">
      <c r="A103" s="71"/>
      <c r="B103" s="71"/>
      <c r="C103" s="71"/>
      <c r="D103" s="71"/>
      <c r="E103" s="72" t="s">
        <v>461</v>
      </c>
      <c r="F103" s="72" t="s">
        <v>462</v>
      </c>
      <c r="G103" s="72" t="s">
        <v>463</v>
      </c>
      <c r="H103" s="74">
        <v>0</v>
      </c>
      <c r="I103" s="74">
        <v>0</v>
      </c>
    </row>
    <row r="104" spans="1:9" ht="12.75">
      <c r="A104" s="71"/>
      <c r="B104" s="71"/>
      <c r="C104" s="71"/>
      <c r="D104" s="71"/>
      <c r="E104" s="71" t="s">
        <v>464</v>
      </c>
      <c r="F104" s="72" t="s">
        <v>465</v>
      </c>
      <c r="G104" s="72" t="s">
        <v>466</v>
      </c>
      <c r="H104" s="74">
        <v>0</v>
      </c>
      <c r="I104" s="74">
        <v>0</v>
      </c>
    </row>
    <row r="105" spans="1:9" ht="12.75">
      <c r="A105" s="71"/>
      <c r="B105" s="71"/>
      <c r="C105" s="71"/>
      <c r="D105" s="71"/>
      <c r="E105" s="72" t="s">
        <v>467</v>
      </c>
      <c r="F105" s="72" t="s">
        <v>468</v>
      </c>
      <c r="G105" s="72" t="s">
        <v>469</v>
      </c>
      <c r="H105" s="74">
        <v>143547</v>
      </c>
      <c r="I105" s="74">
        <v>158606</v>
      </c>
    </row>
    <row r="106" spans="1:9" ht="12.75">
      <c r="A106" s="71"/>
      <c r="B106" s="71"/>
      <c r="C106" s="72" t="s">
        <v>470</v>
      </c>
      <c r="D106" s="71"/>
      <c r="E106" s="71"/>
      <c r="F106" s="72" t="s">
        <v>471</v>
      </c>
      <c r="G106" s="72"/>
      <c r="H106" s="80">
        <f>H101</f>
        <v>143547</v>
      </c>
      <c r="I106" s="80">
        <f>I101</f>
        <v>158606</v>
      </c>
    </row>
    <row r="107" spans="1:9" ht="13.5" thickBot="1">
      <c r="A107" s="78"/>
      <c r="B107" s="77" t="s">
        <v>453</v>
      </c>
      <c r="C107" s="78"/>
      <c r="D107" s="78"/>
      <c r="E107" s="78"/>
      <c r="F107" s="77" t="s">
        <v>472</v>
      </c>
      <c r="G107" s="77"/>
      <c r="H107" s="81">
        <f>H91+H100+H106</f>
        <v>149682</v>
      </c>
      <c r="I107" s="81">
        <f>I91+I100+I106</f>
        <v>166860</v>
      </c>
    </row>
    <row r="108" spans="1:9" ht="36">
      <c r="A108" s="65"/>
      <c r="B108" s="65" t="s">
        <v>470</v>
      </c>
      <c r="C108" s="66" t="s">
        <v>147</v>
      </c>
      <c r="D108" s="67" t="s">
        <v>147</v>
      </c>
      <c r="E108" s="65"/>
      <c r="F108" s="68" t="s">
        <v>475</v>
      </c>
      <c r="G108" s="67" t="s">
        <v>393</v>
      </c>
      <c r="H108" s="70">
        <f>SUM(H109:H118)</f>
        <v>0</v>
      </c>
      <c r="I108" s="70">
        <f>SUM(I109:I118)</f>
        <v>0</v>
      </c>
    </row>
    <row r="109" spans="1:9" ht="12.75">
      <c r="A109" s="71"/>
      <c r="B109" s="71"/>
      <c r="C109" s="71"/>
      <c r="D109" s="71"/>
      <c r="E109" s="72" t="s">
        <v>394</v>
      </c>
      <c r="F109" s="72" t="s">
        <v>11</v>
      </c>
      <c r="G109" s="72" t="s">
        <v>395</v>
      </c>
      <c r="H109" s="74">
        <v>0</v>
      </c>
      <c r="I109" s="74">
        <v>0</v>
      </c>
    </row>
    <row r="110" spans="1:9" ht="12.75">
      <c r="A110" s="71"/>
      <c r="B110" s="71"/>
      <c r="C110" s="71"/>
      <c r="D110" s="71"/>
      <c r="E110" s="72" t="s">
        <v>396</v>
      </c>
      <c r="F110" s="72" t="s">
        <v>397</v>
      </c>
      <c r="G110" s="72" t="s">
        <v>398</v>
      </c>
      <c r="H110" s="74">
        <v>0</v>
      </c>
      <c r="I110" s="74">
        <v>0</v>
      </c>
    </row>
    <row r="111" spans="1:9" ht="24">
      <c r="A111" s="71"/>
      <c r="B111" s="71"/>
      <c r="C111" s="71"/>
      <c r="D111" s="71"/>
      <c r="E111" s="75" t="s">
        <v>399</v>
      </c>
      <c r="F111" s="76" t="s">
        <v>400</v>
      </c>
      <c r="G111" s="72" t="s">
        <v>401</v>
      </c>
      <c r="H111" s="74">
        <v>0</v>
      </c>
      <c r="I111" s="74">
        <v>0</v>
      </c>
    </row>
    <row r="112" spans="1:9" ht="12.75">
      <c r="A112" s="71"/>
      <c r="B112" s="71"/>
      <c r="C112" s="71"/>
      <c r="D112" s="71"/>
      <c r="E112" s="71" t="s">
        <v>402</v>
      </c>
      <c r="F112" s="72" t="s">
        <v>12</v>
      </c>
      <c r="G112" s="72" t="s">
        <v>403</v>
      </c>
      <c r="H112" s="74">
        <v>0</v>
      </c>
      <c r="I112" s="74">
        <v>0</v>
      </c>
    </row>
    <row r="113" spans="1:9" ht="12.75">
      <c r="A113" s="71"/>
      <c r="B113" s="71"/>
      <c r="C113" s="71"/>
      <c r="D113" s="71"/>
      <c r="E113" s="71" t="s">
        <v>404</v>
      </c>
      <c r="F113" s="76" t="s">
        <v>405</v>
      </c>
      <c r="G113" s="72" t="s">
        <v>406</v>
      </c>
      <c r="H113" s="74">
        <v>0</v>
      </c>
      <c r="I113" s="74">
        <v>0</v>
      </c>
    </row>
    <row r="114" spans="1:9" ht="12.75">
      <c r="A114" s="71"/>
      <c r="B114" s="71"/>
      <c r="C114" s="71"/>
      <c r="D114" s="71"/>
      <c r="E114" s="72" t="s">
        <v>407</v>
      </c>
      <c r="F114" s="72" t="s">
        <v>408</v>
      </c>
      <c r="G114" s="72" t="s">
        <v>409</v>
      </c>
      <c r="H114" s="74">
        <v>0</v>
      </c>
      <c r="I114" s="74">
        <v>0</v>
      </c>
    </row>
    <row r="115" spans="1:9" ht="12.75">
      <c r="A115" s="71"/>
      <c r="B115" s="71"/>
      <c r="C115" s="71"/>
      <c r="D115" s="71"/>
      <c r="E115" s="72" t="s">
        <v>410</v>
      </c>
      <c r="F115" s="72" t="s">
        <v>411</v>
      </c>
      <c r="G115" s="72" t="s">
        <v>412</v>
      </c>
      <c r="H115" s="74">
        <v>0</v>
      </c>
      <c r="I115" s="74">
        <v>0</v>
      </c>
    </row>
    <row r="116" spans="1:9" ht="24">
      <c r="A116" s="71"/>
      <c r="B116" s="71"/>
      <c r="C116" s="71"/>
      <c r="D116" s="71"/>
      <c r="E116" s="71" t="s">
        <v>340</v>
      </c>
      <c r="F116" s="76" t="s">
        <v>413</v>
      </c>
      <c r="G116" s="72" t="s">
        <v>414</v>
      </c>
      <c r="H116" s="74">
        <v>0</v>
      </c>
      <c r="I116" s="74">
        <v>0</v>
      </c>
    </row>
    <row r="117" spans="1:9" ht="24">
      <c r="A117" s="71"/>
      <c r="B117" s="71"/>
      <c r="C117" s="71"/>
      <c r="D117" s="71"/>
      <c r="E117" s="71" t="s">
        <v>342</v>
      </c>
      <c r="F117" s="76" t="s">
        <v>415</v>
      </c>
      <c r="G117" s="72" t="s">
        <v>416</v>
      </c>
      <c r="H117" s="74">
        <v>0</v>
      </c>
      <c r="I117" s="74">
        <v>0</v>
      </c>
    </row>
    <row r="118" spans="1:9" ht="24">
      <c r="A118" s="71"/>
      <c r="B118" s="71"/>
      <c r="C118" s="71"/>
      <c r="D118" s="71"/>
      <c r="E118" s="71" t="s">
        <v>417</v>
      </c>
      <c r="F118" s="76" t="s">
        <v>418</v>
      </c>
      <c r="G118" s="72" t="s">
        <v>419</v>
      </c>
      <c r="H118" s="74">
        <v>0</v>
      </c>
      <c r="I118" s="74">
        <v>0</v>
      </c>
    </row>
    <row r="119" spans="1:9" ht="12.75">
      <c r="A119" s="71"/>
      <c r="B119" s="71"/>
      <c r="C119" s="71"/>
      <c r="D119" s="71"/>
      <c r="E119" s="75" t="s">
        <v>420</v>
      </c>
      <c r="F119" s="76" t="s">
        <v>31</v>
      </c>
      <c r="G119" s="72" t="s">
        <v>421</v>
      </c>
      <c r="H119" s="74">
        <v>0</v>
      </c>
      <c r="I119" s="74">
        <v>0</v>
      </c>
    </row>
    <row r="120" spans="1:9" ht="12.75">
      <c r="A120" s="71"/>
      <c r="B120" s="71"/>
      <c r="C120" s="71"/>
      <c r="D120" s="72" t="s">
        <v>149</v>
      </c>
      <c r="E120" s="71"/>
      <c r="F120" s="72" t="s">
        <v>18</v>
      </c>
      <c r="G120" s="72" t="s">
        <v>422</v>
      </c>
      <c r="H120" s="74">
        <f>SUM(H121:H123)</f>
        <v>0</v>
      </c>
      <c r="I120" s="74">
        <f>SUM(I121:I123)</f>
        <v>0</v>
      </c>
    </row>
    <row r="121" spans="1:9" ht="12.75">
      <c r="A121" s="71"/>
      <c r="B121" s="71"/>
      <c r="C121" s="71"/>
      <c r="D121" s="71"/>
      <c r="E121" s="72" t="s">
        <v>423</v>
      </c>
      <c r="F121" s="72" t="s">
        <v>424</v>
      </c>
      <c r="G121" s="72" t="s">
        <v>425</v>
      </c>
      <c r="H121" s="74">
        <v>0</v>
      </c>
      <c r="I121" s="74">
        <v>0</v>
      </c>
    </row>
    <row r="122" spans="1:9" ht="12.75">
      <c r="A122" s="71"/>
      <c r="B122" s="71"/>
      <c r="C122" s="71"/>
      <c r="D122" s="71"/>
      <c r="E122" s="72" t="s">
        <v>426</v>
      </c>
      <c r="F122" s="72" t="s">
        <v>53</v>
      </c>
      <c r="G122" s="72" t="s">
        <v>427</v>
      </c>
      <c r="H122" s="74">
        <v>0</v>
      </c>
      <c r="I122" s="74">
        <v>0</v>
      </c>
    </row>
    <row r="123" spans="1:9" ht="12.75">
      <c r="A123" s="71"/>
      <c r="B123" s="71"/>
      <c r="C123" s="71"/>
      <c r="D123" s="71"/>
      <c r="E123" s="71" t="s">
        <v>428</v>
      </c>
      <c r="F123" s="72" t="s">
        <v>30</v>
      </c>
      <c r="G123" s="72" t="s">
        <v>429</v>
      </c>
      <c r="H123" s="74">
        <v>0</v>
      </c>
      <c r="I123" s="74">
        <v>0</v>
      </c>
    </row>
    <row r="124" spans="1:9" ht="12.75">
      <c r="A124" s="71"/>
      <c r="B124" s="71"/>
      <c r="C124" s="71"/>
      <c r="D124" s="72" t="s">
        <v>151</v>
      </c>
      <c r="E124" s="71"/>
      <c r="F124" s="72" t="s">
        <v>20</v>
      </c>
      <c r="G124" s="72" t="s">
        <v>430</v>
      </c>
      <c r="H124" s="74">
        <v>2543</v>
      </c>
      <c r="I124" s="74">
        <v>993</v>
      </c>
    </row>
    <row r="125" spans="1:9" ht="12.75">
      <c r="A125" s="71"/>
      <c r="B125" s="71"/>
      <c r="C125" s="71"/>
      <c r="D125" s="72" t="s">
        <v>152</v>
      </c>
      <c r="E125" s="71"/>
      <c r="F125" s="72" t="s">
        <v>24</v>
      </c>
      <c r="G125" s="72" t="s">
        <v>431</v>
      </c>
      <c r="H125" s="74">
        <v>0</v>
      </c>
      <c r="I125" s="74">
        <v>0</v>
      </c>
    </row>
    <row r="126" spans="1:9" ht="12.75">
      <c r="A126" s="71"/>
      <c r="B126" s="71"/>
      <c r="C126" s="72" t="s">
        <v>391</v>
      </c>
      <c r="D126" s="71"/>
      <c r="E126" s="71"/>
      <c r="F126" s="72" t="s">
        <v>432</v>
      </c>
      <c r="G126" s="72"/>
      <c r="H126" s="80">
        <f>H108+H120+H124+H125</f>
        <v>2543</v>
      </c>
      <c r="I126" s="80">
        <f>I108+I120+I124+I125</f>
        <v>993</v>
      </c>
    </row>
    <row r="127" spans="1:9" ht="12.75">
      <c r="A127" s="71"/>
      <c r="B127" s="71"/>
      <c r="C127" s="75" t="s">
        <v>149</v>
      </c>
      <c r="D127" s="72" t="s">
        <v>433</v>
      </c>
      <c r="E127" s="71"/>
      <c r="F127" s="76" t="s">
        <v>434</v>
      </c>
      <c r="G127" s="72" t="s">
        <v>435</v>
      </c>
      <c r="H127" s="74">
        <f>SUM(H128:H132)</f>
        <v>0</v>
      </c>
      <c r="I127" s="74">
        <f>SUM(I128:I132)</f>
        <v>0</v>
      </c>
    </row>
    <row r="128" spans="1:9" ht="12.75">
      <c r="A128" s="71"/>
      <c r="B128" s="71"/>
      <c r="C128" s="71"/>
      <c r="D128" s="71"/>
      <c r="E128" s="71" t="s">
        <v>436</v>
      </c>
      <c r="F128" s="72" t="s">
        <v>437</v>
      </c>
      <c r="G128" s="72" t="s">
        <v>438</v>
      </c>
      <c r="H128" s="74">
        <v>0</v>
      </c>
      <c r="I128" s="74">
        <v>0</v>
      </c>
    </row>
    <row r="129" spans="1:9" ht="24">
      <c r="A129" s="71"/>
      <c r="B129" s="71"/>
      <c r="C129" s="71"/>
      <c r="D129" s="71"/>
      <c r="E129" s="71" t="s">
        <v>439</v>
      </c>
      <c r="F129" s="76" t="s">
        <v>440</v>
      </c>
      <c r="G129" s="72" t="s">
        <v>441</v>
      </c>
      <c r="H129" s="74">
        <v>0</v>
      </c>
      <c r="I129" s="74">
        <v>0</v>
      </c>
    </row>
    <row r="130" spans="1:9" ht="24">
      <c r="A130" s="71"/>
      <c r="B130" s="71"/>
      <c r="C130" s="71"/>
      <c r="D130" s="71"/>
      <c r="E130" s="71" t="s">
        <v>442</v>
      </c>
      <c r="F130" s="76" t="s">
        <v>443</v>
      </c>
      <c r="G130" s="72" t="s">
        <v>444</v>
      </c>
      <c r="H130" s="74">
        <v>0</v>
      </c>
      <c r="I130" s="74">
        <v>0</v>
      </c>
    </row>
    <row r="131" spans="1:9" ht="24">
      <c r="A131" s="71"/>
      <c r="B131" s="71"/>
      <c r="C131" s="71"/>
      <c r="D131" s="71"/>
      <c r="E131" s="71" t="s">
        <v>445</v>
      </c>
      <c r="F131" s="76" t="s">
        <v>446</v>
      </c>
      <c r="G131" s="72" t="s">
        <v>447</v>
      </c>
      <c r="H131" s="74">
        <v>0</v>
      </c>
      <c r="I131" s="74">
        <v>0</v>
      </c>
    </row>
    <row r="132" spans="1:9" ht="12.75">
      <c r="A132" s="71"/>
      <c r="B132" s="71"/>
      <c r="C132" s="71"/>
      <c r="D132" s="71"/>
      <c r="E132" s="71" t="s">
        <v>448</v>
      </c>
      <c r="F132" s="76" t="s">
        <v>32</v>
      </c>
      <c r="G132" s="72" t="s">
        <v>449</v>
      </c>
      <c r="H132" s="74">
        <v>0</v>
      </c>
      <c r="I132" s="74">
        <v>0</v>
      </c>
    </row>
    <row r="133" spans="1:9" ht="12.75">
      <c r="A133" s="71"/>
      <c r="B133" s="71"/>
      <c r="C133" s="71"/>
      <c r="D133" s="72" t="s">
        <v>164</v>
      </c>
      <c r="E133" s="71"/>
      <c r="F133" s="72" t="s">
        <v>22</v>
      </c>
      <c r="G133" s="72" t="s">
        <v>450</v>
      </c>
      <c r="H133" s="74">
        <v>0</v>
      </c>
      <c r="I133" s="74">
        <v>0</v>
      </c>
    </row>
    <row r="134" spans="1:9" ht="12.75">
      <c r="A134" s="71"/>
      <c r="B134" s="71"/>
      <c r="C134" s="71"/>
      <c r="D134" s="72" t="s">
        <v>451</v>
      </c>
      <c r="E134" s="71"/>
      <c r="F134" s="72" t="s">
        <v>26</v>
      </c>
      <c r="G134" s="72" t="s">
        <v>452</v>
      </c>
      <c r="H134" s="74">
        <v>0</v>
      </c>
      <c r="I134" s="74">
        <v>0</v>
      </c>
    </row>
    <row r="135" spans="1:9" ht="12.75">
      <c r="A135" s="71"/>
      <c r="B135" s="71"/>
      <c r="C135" s="72" t="s">
        <v>453</v>
      </c>
      <c r="D135" s="71"/>
      <c r="E135" s="71"/>
      <c r="F135" s="72" t="s">
        <v>454</v>
      </c>
      <c r="G135" s="72"/>
      <c r="H135" s="80">
        <f>H127+H133+H134</f>
        <v>0</v>
      </c>
      <c r="I135" s="80">
        <f>I127+I133+I134</f>
        <v>0</v>
      </c>
    </row>
    <row r="136" spans="1:9" ht="12.75">
      <c r="A136" s="71"/>
      <c r="B136" s="71"/>
      <c r="C136" s="71" t="s">
        <v>151</v>
      </c>
      <c r="D136" s="72" t="s">
        <v>455</v>
      </c>
      <c r="E136" s="71"/>
      <c r="F136" s="76" t="s">
        <v>456</v>
      </c>
      <c r="G136" s="72" t="s">
        <v>457</v>
      </c>
      <c r="H136" s="74">
        <f>SUM(H137:H140)</f>
        <v>4597</v>
      </c>
      <c r="I136" s="74">
        <f>SUM(I137:I140)</f>
        <v>0</v>
      </c>
    </row>
    <row r="137" spans="1:9" ht="12.75">
      <c r="A137" s="71"/>
      <c r="B137" s="71"/>
      <c r="C137" s="71"/>
      <c r="D137" s="71"/>
      <c r="E137" s="72" t="s">
        <v>458</v>
      </c>
      <c r="F137" s="72" t="s">
        <v>459</v>
      </c>
      <c r="G137" s="72" t="s">
        <v>460</v>
      </c>
      <c r="H137" s="74">
        <v>0</v>
      </c>
      <c r="I137" s="74">
        <v>0</v>
      </c>
    </row>
    <row r="138" spans="1:9" ht="12.75">
      <c r="A138" s="71"/>
      <c r="B138" s="71"/>
      <c r="C138" s="71"/>
      <c r="D138" s="71"/>
      <c r="E138" s="72" t="s">
        <v>461</v>
      </c>
      <c r="F138" s="72" t="s">
        <v>462</v>
      </c>
      <c r="G138" s="72" t="s">
        <v>463</v>
      </c>
      <c r="H138" s="74">
        <v>4597</v>
      </c>
      <c r="I138" s="74">
        <v>0</v>
      </c>
    </row>
    <row r="139" spans="1:9" ht="12.75">
      <c r="A139" s="71"/>
      <c r="B139" s="71"/>
      <c r="C139" s="71"/>
      <c r="D139" s="71"/>
      <c r="E139" s="71" t="s">
        <v>464</v>
      </c>
      <c r="F139" s="72" t="s">
        <v>465</v>
      </c>
      <c r="G139" s="72" t="s">
        <v>466</v>
      </c>
      <c r="H139" s="74">
        <v>0</v>
      </c>
      <c r="I139" s="74">
        <v>0</v>
      </c>
    </row>
    <row r="140" spans="1:9" ht="12.75">
      <c r="A140" s="71"/>
      <c r="B140" s="71"/>
      <c r="C140" s="71"/>
      <c r="D140" s="71"/>
      <c r="E140" s="72" t="s">
        <v>467</v>
      </c>
      <c r="F140" s="72" t="s">
        <v>468</v>
      </c>
      <c r="G140" s="72" t="s">
        <v>469</v>
      </c>
      <c r="H140" s="74">
        <v>0</v>
      </c>
      <c r="I140" s="74">
        <v>0</v>
      </c>
    </row>
    <row r="141" spans="1:9" ht="12.75">
      <c r="A141" s="71"/>
      <c r="B141" s="71"/>
      <c r="C141" s="72" t="s">
        <v>470</v>
      </c>
      <c r="D141" s="71"/>
      <c r="E141" s="71"/>
      <c r="F141" s="72" t="s">
        <v>471</v>
      </c>
      <c r="G141" s="72"/>
      <c r="H141" s="80">
        <f>H136</f>
        <v>4597</v>
      </c>
      <c r="I141" s="80">
        <f>I136</f>
        <v>0</v>
      </c>
    </row>
    <row r="142" spans="1:9" ht="13.5" thickBot="1">
      <c r="A142" s="78"/>
      <c r="B142" s="78" t="s">
        <v>470</v>
      </c>
      <c r="C142" s="78"/>
      <c r="D142" s="78"/>
      <c r="E142" s="78"/>
      <c r="F142" s="77" t="s">
        <v>472</v>
      </c>
      <c r="G142" s="77"/>
      <c r="H142" s="81">
        <f>H141+H135+H126</f>
        <v>7140</v>
      </c>
      <c r="I142" s="81">
        <f>I141+I135+I126</f>
        <v>993</v>
      </c>
    </row>
  </sheetData>
  <sheetProtection/>
  <mergeCells count="1">
    <mergeCell ref="A1:I1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91" r:id="rId1"/>
  <headerFooter alignWithMargins="0">
    <oddHeader>&amp;L1. melléklet az 1/2022. (II.18.) önk. rendelethez ezer Ft
</oddHeader>
    <oddFooter>&amp;C&amp;P</oddFooter>
  </headerFooter>
  <rowBreaks count="2" manualBreakCount="2">
    <brk id="49" max="8" man="1"/>
    <brk id="10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94"/>
  <sheetViews>
    <sheetView view="pageLayout" zoomScaleNormal="115" workbookViewId="0" topLeftCell="A1">
      <selection activeCell="I38" sqref="I38"/>
    </sheetView>
  </sheetViews>
  <sheetFormatPr defaultColWidth="9.140625" defaultRowHeight="12.75"/>
  <cols>
    <col min="1" max="4" width="3.28125" style="0" bestFit="1" customWidth="1"/>
    <col min="5" max="5" width="4.140625" style="0" bestFit="1" customWidth="1"/>
    <col min="6" max="6" width="65.57421875" style="0" bestFit="1" customWidth="1"/>
    <col min="7" max="7" width="5.8515625" style="0" bestFit="1" customWidth="1"/>
    <col min="8" max="8" width="9.57421875" style="0" bestFit="1" customWidth="1"/>
    <col min="9" max="9" width="12.28125" style="0" bestFit="1" customWidth="1"/>
  </cols>
  <sheetData>
    <row r="1" spans="1:9" ht="16.5" thickBot="1">
      <c r="A1" s="295" t="s">
        <v>476</v>
      </c>
      <c r="B1" s="295"/>
      <c r="C1" s="295"/>
      <c r="D1" s="295"/>
      <c r="E1" s="295"/>
      <c r="F1" s="295"/>
      <c r="G1" s="295"/>
      <c r="H1" s="295"/>
      <c r="I1" s="295"/>
    </row>
    <row r="2" spans="1:9" ht="78.75" thickBot="1">
      <c r="A2" s="62" t="s">
        <v>383</v>
      </c>
      <c r="B2" s="62" t="s">
        <v>384</v>
      </c>
      <c r="C2" s="62" t="s">
        <v>385</v>
      </c>
      <c r="D2" s="62" t="s">
        <v>386</v>
      </c>
      <c r="E2" s="62" t="s">
        <v>387</v>
      </c>
      <c r="F2" s="63" t="s">
        <v>52</v>
      </c>
      <c r="G2" s="63" t="s">
        <v>388</v>
      </c>
      <c r="H2" s="82" t="s">
        <v>389</v>
      </c>
      <c r="I2" s="83" t="s">
        <v>477</v>
      </c>
    </row>
    <row r="3" spans="1:9" ht="36">
      <c r="A3" s="84" t="s">
        <v>391</v>
      </c>
      <c r="B3" s="65"/>
      <c r="C3" s="66" t="s">
        <v>147</v>
      </c>
      <c r="D3" s="67" t="s">
        <v>147</v>
      </c>
      <c r="E3" s="65"/>
      <c r="F3" s="68" t="s">
        <v>478</v>
      </c>
      <c r="G3" s="69" t="s">
        <v>479</v>
      </c>
      <c r="H3" s="70">
        <f>H26+H49+H72</f>
        <v>181804</v>
      </c>
      <c r="I3" s="74">
        <f>I26+I49+I72</f>
        <v>204002</v>
      </c>
    </row>
    <row r="4" spans="1:9" ht="12.75">
      <c r="A4" s="85"/>
      <c r="B4" s="71"/>
      <c r="C4" s="71"/>
      <c r="D4" s="72" t="s">
        <v>149</v>
      </c>
      <c r="E4" s="71"/>
      <c r="F4" s="72" t="s">
        <v>34</v>
      </c>
      <c r="G4" s="73" t="s">
        <v>480</v>
      </c>
      <c r="H4" s="74">
        <f aca="true" t="shared" si="0" ref="H4:I19">H27+H50+H73</f>
        <v>30257</v>
      </c>
      <c r="I4" s="74">
        <f t="shared" si="0"/>
        <v>29750</v>
      </c>
    </row>
    <row r="5" spans="1:9" ht="12.75">
      <c r="A5" s="85"/>
      <c r="B5" s="71"/>
      <c r="C5" s="71"/>
      <c r="D5" s="71" t="s">
        <v>151</v>
      </c>
      <c r="E5" s="71"/>
      <c r="F5" s="72" t="s">
        <v>0</v>
      </c>
      <c r="G5" s="73" t="s">
        <v>481</v>
      </c>
      <c r="H5" s="74">
        <f>H28+H51+H74</f>
        <v>192811</v>
      </c>
      <c r="I5" s="74">
        <f t="shared" si="0"/>
        <v>198304</v>
      </c>
    </row>
    <row r="6" spans="1:9" ht="12.75">
      <c r="A6" s="85"/>
      <c r="B6" s="71"/>
      <c r="C6" s="71"/>
      <c r="D6" s="71" t="s">
        <v>152</v>
      </c>
      <c r="E6" s="71"/>
      <c r="F6" s="72" t="s">
        <v>42</v>
      </c>
      <c r="G6" s="73" t="s">
        <v>482</v>
      </c>
      <c r="H6" s="74">
        <f t="shared" si="0"/>
        <v>18300</v>
      </c>
      <c r="I6" s="74">
        <f t="shared" si="0"/>
        <v>18100</v>
      </c>
    </row>
    <row r="7" spans="1:9" ht="12.75">
      <c r="A7" s="85"/>
      <c r="B7" s="71"/>
      <c r="C7" s="71"/>
      <c r="D7" s="71" t="s">
        <v>433</v>
      </c>
      <c r="E7" s="71"/>
      <c r="F7" s="72" t="s">
        <v>43</v>
      </c>
      <c r="G7" s="73" t="s">
        <v>483</v>
      </c>
      <c r="H7" s="74">
        <f t="shared" si="0"/>
        <v>390898</v>
      </c>
      <c r="I7" s="74">
        <f t="shared" si="0"/>
        <v>453051</v>
      </c>
    </row>
    <row r="8" spans="1:9" ht="12.75">
      <c r="A8" s="85"/>
      <c r="B8" s="71"/>
      <c r="C8" s="71"/>
      <c r="D8" s="71"/>
      <c r="E8" s="72" t="s">
        <v>436</v>
      </c>
      <c r="F8" s="72" t="s">
        <v>484</v>
      </c>
      <c r="G8" s="73" t="s">
        <v>485</v>
      </c>
      <c r="H8" s="74">
        <f t="shared" si="0"/>
        <v>0</v>
      </c>
      <c r="I8" s="74">
        <f t="shared" si="0"/>
        <v>0</v>
      </c>
    </row>
    <row r="9" spans="1:9" ht="12.75">
      <c r="A9" s="85"/>
      <c r="B9" s="71"/>
      <c r="C9" s="71"/>
      <c r="D9" s="71"/>
      <c r="E9" s="71" t="s">
        <v>439</v>
      </c>
      <c r="F9" s="76" t="s">
        <v>486</v>
      </c>
      <c r="G9" s="73" t="s">
        <v>487</v>
      </c>
      <c r="H9" s="74">
        <f t="shared" si="0"/>
        <v>0</v>
      </c>
      <c r="I9" s="74">
        <f t="shared" si="0"/>
        <v>0</v>
      </c>
    </row>
    <row r="10" spans="1:9" ht="12.75">
      <c r="A10" s="85"/>
      <c r="B10" s="71"/>
      <c r="C10" s="71"/>
      <c r="D10" s="71"/>
      <c r="E10" s="71" t="s">
        <v>442</v>
      </c>
      <c r="F10" s="76" t="s">
        <v>488</v>
      </c>
      <c r="G10" s="73" t="s">
        <v>489</v>
      </c>
      <c r="H10" s="74">
        <f t="shared" si="0"/>
        <v>0</v>
      </c>
      <c r="I10" s="74">
        <f t="shared" si="0"/>
        <v>0</v>
      </c>
    </row>
    <row r="11" spans="1:9" ht="12.75">
      <c r="A11" s="85"/>
      <c r="B11" s="71"/>
      <c r="C11" s="71"/>
      <c r="D11" s="71"/>
      <c r="E11" s="72" t="s">
        <v>445</v>
      </c>
      <c r="F11" s="72" t="s">
        <v>490</v>
      </c>
      <c r="G11" s="73" t="s">
        <v>491</v>
      </c>
      <c r="H11" s="74">
        <f t="shared" si="0"/>
        <v>176694</v>
      </c>
      <c r="I11" s="74">
        <f t="shared" si="0"/>
        <v>201944</v>
      </c>
    </row>
    <row r="12" spans="1:9" ht="12.75">
      <c r="A12" s="85"/>
      <c r="B12" s="71"/>
      <c r="C12" s="71"/>
      <c r="D12" s="71"/>
      <c r="E12" s="71" t="s">
        <v>448</v>
      </c>
      <c r="F12" s="76" t="s">
        <v>492</v>
      </c>
      <c r="G12" s="73" t="s">
        <v>493</v>
      </c>
      <c r="H12" s="74">
        <f t="shared" si="0"/>
        <v>0</v>
      </c>
      <c r="I12" s="74">
        <f t="shared" si="0"/>
        <v>0</v>
      </c>
    </row>
    <row r="13" spans="1:9" ht="12.75">
      <c r="A13" s="85"/>
      <c r="B13" s="71"/>
      <c r="C13" s="71"/>
      <c r="D13" s="71"/>
      <c r="E13" s="71" t="s">
        <v>494</v>
      </c>
      <c r="F13" s="72" t="s">
        <v>495</v>
      </c>
      <c r="G13" s="73" t="s">
        <v>496</v>
      </c>
      <c r="H13" s="74">
        <f t="shared" si="0"/>
        <v>130214</v>
      </c>
      <c r="I13" s="74">
        <f t="shared" si="0"/>
        <v>178666</v>
      </c>
    </row>
    <row r="14" spans="1:9" ht="12.75">
      <c r="A14" s="85"/>
      <c r="B14" s="71"/>
      <c r="C14" s="71"/>
      <c r="D14" s="71"/>
      <c r="E14" s="71" t="s">
        <v>497</v>
      </c>
      <c r="F14" s="72" t="s">
        <v>98</v>
      </c>
      <c r="G14" s="73" t="s">
        <v>498</v>
      </c>
      <c r="H14" s="74">
        <f t="shared" si="0"/>
        <v>83990</v>
      </c>
      <c r="I14" s="74">
        <f t="shared" si="0"/>
        <v>72441</v>
      </c>
    </row>
    <row r="15" spans="1:9" ht="12.75">
      <c r="A15" s="85"/>
      <c r="B15" s="71"/>
      <c r="C15" s="72" t="s">
        <v>391</v>
      </c>
      <c r="D15" s="71"/>
      <c r="E15" s="71"/>
      <c r="F15" s="72" t="s">
        <v>499</v>
      </c>
      <c r="G15" s="73"/>
      <c r="H15" s="80">
        <f t="shared" si="0"/>
        <v>814070</v>
      </c>
      <c r="I15" s="80">
        <f t="shared" si="0"/>
        <v>903207</v>
      </c>
    </row>
    <row r="16" spans="1:9" ht="12.75">
      <c r="A16" s="85"/>
      <c r="B16" s="71"/>
      <c r="C16" s="75" t="s">
        <v>149</v>
      </c>
      <c r="D16" s="72" t="s">
        <v>164</v>
      </c>
      <c r="E16" s="71"/>
      <c r="F16" s="76" t="s">
        <v>500</v>
      </c>
      <c r="G16" s="73" t="s">
        <v>501</v>
      </c>
      <c r="H16" s="74">
        <f t="shared" si="0"/>
        <v>652542</v>
      </c>
      <c r="I16" s="74">
        <f t="shared" si="0"/>
        <v>265814</v>
      </c>
    </row>
    <row r="17" spans="1:9" ht="12.75">
      <c r="A17" s="85"/>
      <c r="B17" s="71"/>
      <c r="C17" s="71"/>
      <c r="D17" s="71" t="s">
        <v>451</v>
      </c>
      <c r="E17" s="71"/>
      <c r="F17" s="72" t="s">
        <v>10</v>
      </c>
      <c r="G17" s="73" t="s">
        <v>502</v>
      </c>
      <c r="H17" s="74">
        <f t="shared" si="0"/>
        <v>183716</v>
      </c>
      <c r="I17" s="74">
        <f t="shared" si="0"/>
        <v>60003</v>
      </c>
    </row>
    <row r="18" spans="1:9" ht="12.75">
      <c r="A18" s="85"/>
      <c r="B18" s="71"/>
      <c r="C18" s="71"/>
      <c r="D18" s="72" t="s">
        <v>455</v>
      </c>
      <c r="E18" s="71"/>
      <c r="F18" s="72" t="s">
        <v>50</v>
      </c>
      <c r="G18" s="73" t="s">
        <v>503</v>
      </c>
      <c r="H18" s="74">
        <f t="shared" si="0"/>
        <v>0</v>
      </c>
      <c r="I18" s="74">
        <f t="shared" si="0"/>
        <v>0</v>
      </c>
    </row>
    <row r="19" spans="1:9" ht="12.75">
      <c r="A19" s="85"/>
      <c r="B19" s="71"/>
      <c r="C19" s="72" t="s">
        <v>453</v>
      </c>
      <c r="D19" s="71"/>
      <c r="E19" s="71"/>
      <c r="F19" s="72" t="s">
        <v>504</v>
      </c>
      <c r="G19" s="73"/>
      <c r="H19" s="80">
        <f t="shared" si="0"/>
        <v>836258</v>
      </c>
      <c r="I19" s="80">
        <f t="shared" si="0"/>
        <v>325817</v>
      </c>
    </row>
    <row r="20" spans="1:9" ht="12.75">
      <c r="A20" s="85"/>
      <c r="B20" s="71"/>
      <c r="C20" s="71" t="s">
        <v>151</v>
      </c>
      <c r="D20" s="72" t="s">
        <v>505</v>
      </c>
      <c r="E20" s="71"/>
      <c r="F20" s="76" t="s">
        <v>506</v>
      </c>
      <c r="G20" s="73" t="s">
        <v>507</v>
      </c>
      <c r="H20" s="74">
        <f>H21+H22</f>
        <v>26602</v>
      </c>
      <c r="I20" s="74">
        <f>I21+I22</f>
        <v>27354</v>
      </c>
    </row>
    <row r="21" spans="1:9" ht="12.75">
      <c r="A21" s="85"/>
      <c r="B21" s="71"/>
      <c r="C21" s="71"/>
      <c r="D21" s="71"/>
      <c r="E21" s="72" t="s">
        <v>508</v>
      </c>
      <c r="F21" s="72" t="s">
        <v>509</v>
      </c>
      <c r="G21" s="73" t="s">
        <v>510</v>
      </c>
      <c r="H21" s="74">
        <f>H44+H67+H90</f>
        <v>12000</v>
      </c>
      <c r="I21" s="74">
        <f>I44+I67+I90</f>
        <v>12000</v>
      </c>
    </row>
    <row r="22" spans="1:9" ht="12.75">
      <c r="A22" s="85"/>
      <c r="B22" s="71"/>
      <c r="C22" s="71"/>
      <c r="D22" s="71"/>
      <c r="E22" s="71" t="s">
        <v>511</v>
      </c>
      <c r="F22" s="72" t="s">
        <v>512</v>
      </c>
      <c r="G22" s="73" t="s">
        <v>513</v>
      </c>
      <c r="H22" s="74">
        <f>H45+H68+H91</f>
        <v>14602</v>
      </c>
      <c r="I22" s="74">
        <f>I45+I68+I91</f>
        <v>15354</v>
      </c>
    </row>
    <row r="23" spans="1:9" ht="12.75">
      <c r="A23" s="85"/>
      <c r="B23" s="71"/>
      <c r="C23" s="71"/>
      <c r="D23" s="71"/>
      <c r="E23" s="71" t="s">
        <v>514</v>
      </c>
      <c r="F23" s="72" t="s">
        <v>515</v>
      </c>
      <c r="G23" s="73" t="s">
        <v>516</v>
      </c>
      <c r="H23" s="74">
        <v>0</v>
      </c>
      <c r="I23" s="74">
        <v>0</v>
      </c>
    </row>
    <row r="24" spans="1:9" ht="12.75">
      <c r="A24" s="85"/>
      <c r="B24" s="71"/>
      <c r="C24" s="72" t="s">
        <v>470</v>
      </c>
      <c r="D24" s="71"/>
      <c r="E24" s="71"/>
      <c r="F24" s="72" t="s">
        <v>517</v>
      </c>
      <c r="G24" s="73"/>
      <c r="H24" s="80">
        <f>H20</f>
        <v>26602</v>
      </c>
      <c r="I24" s="80">
        <f>I20</f>
        <v>27354</v>
      </c>
    </row>
    <row r="25" spans="1:9" ht="13.5" thickBot="1">
      <c r="A25" s="86" t="s">
        <v>391</v>
      </c>
      <c r="B25" s="78"/>
      <c r="C25" s="78"/>
      <c r="D25" s="78"/>
      <c r="E25" s="78"/>
      <c r="F25" s="77" t="s">
        <v>518</v>
      </c>
      <c r="G25" s="79"/>
      <c r="H25" s="81">
        <f>H24+H19+H15</f>
        <v>1676930</v>
      </c>
      <c r="I25" s="81">
        <f>I24+I19+I15</f>
        <v>1256378</v>
      </c>
    </row>
    <row r="26" spans="1:9" ht="36">
      <c r="A26" s="87"/>
      <c r="B26" s="65" t="s">
        <v>391</v>
      </c>
      <c r="C26" s="66" t="s">
        <v>147</v>
      </c>
      <c r="D26" s="67" t="s">
        <v>147</v>
      </c>
      <c r="E26" s="65"/>
      <c r="F26" s="88" t="s">
        <v>519</v>
      </c>
      <c r="G26" s="67" t="s">
        <v>479</v>
      </c>
      <c r="H26" s="74">
        <v>54289</v>
      </c>
      <c r="I26" s="74">
        <v>58256</v>
      </c>
    </row>
    <row r="27" spans="1:9" ht="12.75">
      <c r="A27" s="89"/>
      <c r="B27" s="71"/>
      <c r="C27" s="71"/>
      <c r="D27" s="72" t="s">
        <v>149</v>
      </c>
      <c r="E27" s="71"/>
      <c r="F27" s="71" t="s">
        <v>34</v>
      </c>
      <c r="G27" s="72" t="s">
        <v>480</v>
      </c>
      <c r="H27" s="74">
        <v>7760</v>
      </c>
      <c r="I27" s="74">
        <v>7165</v>
      </c>
    </row>
    <row r="28" spans="1:9" ht="12.75">
      <c r="A28" s="89"/>
      <c r="B28" s="71"/>
      <c r="C28" s="71"/>
      <c r="D28" s="71" t="s">
        <v>151</v>
      </c>
      <c r="E28" s="71"/>
      <c r="F28" s="71" t="s">
        <v>0</v>
      </c>
      <c r="G28" s="72" t="s">
        <v>481</v>
      </c>
      <c r="H28" s="74">
        <v>167024</v>
      </c>
      <c r="I28" s="74">
        <v>173080</v>
      </c>
    </row>
    <row r="29" spans="1:9" ht="12.75">
      <c r="A29" s="89"/>
      <c r="B29" s="71"/>
      <c r="C29" s="71"/>
      <c r="D29" s="71" t="s">
        <v>152</v>
      </c>
      <c r="E29" s="71"/>
      <c r="F29" s="71" t="s">
        <v>42</v>
      </c>
      <c r="G29" s="72" t="s">
        <v>482</v>
      </c>
      <c r="H29" s="74">
        <v>18300</v>
      </c>
      <c r="I29" s="74">
        <v>18100</v>
      </c>
    </row>
    <row r="30" spans="1:9" ht="12.75">
      <c r="A30" s="89"/>
      <c r="B30" s="71"/>
      <c r="C30" s="71"/>
      <c r="D30" s="71" t="s">
        <v>433</v>
      </c>
      <c r="E30" s="71"/>
      <c r="F30" s="71" t="s">
        <v>43</v>
      </c>
      <c r="G30" s="72" t="s">
        <v>483</v>
      </c>
      <c r="H30" s="74">
        <f>SUM(H31:H37)</f>
        <v>390898</v>
      </c>
      <c r="I30" s="74">
        <f>SUM(I31:I37)</f>
        <v>453051</v>
      </c>
    </row>
    <row r="31" spans="1:9" ht="12.75">
      <c r="A31" s="89"/>
      <c r="B31" s="71"/>
      <c r="C31" s="71"/>
      <c r="D31" s="71"/>
      <c r="E31" s="72" t="s">
        <v>436</v>
      </c>
      <c r="F31" s="72" t="s">
        <v>484</v>
      </c>
      <c r="G31" s="72" t="s">
        <v>485</v>
      </c>
      <c r="H31" s="74"/>
      <c r="I31" s="74"/>
    </row>
    <row r="32" spans="1:9" ht="12.75">
      <c r="A32" s="89"/>
      <c r="B32" s="71"/>
      <c r="C32" s="71"/>
      <c r="D32" s="71"/>
      <c r="E32" s="71" t="s">
        <v>439</v>
      </c>
      <c r="F32" s="76" t="s">
        <v>486</v>
      </c>
      <c r="G32" s="72" t="s">
        <v>487</v>
      </c>
      <c r="H32" s="74"/>
      <c r="I32" s="74"/>
    </row>
    <row r="33" spans="1:9" ht="12.75">
      <c r="A33" s="89"/>
      <c r="B33" s="71"/>
      <c r="C33" s="71"/>
      <c r="D33" s="71"/>
      <c r="E33" s="71" t="s">
        <v>442</v>
      </c>
      <c r="F33" s="76" t="s">
        <v>488</v>
      </c>
      <c r="G33" s="72" t="s">
        <v>489</v>
      </c>
      <c r="H33" s="74"/>
      <c r="I33" s="74"/>
    </row>
    <row r="34" spans="1:9" ht="12.75">
      <c r="A34" s="89"/>
      <c r="B34" s="71"/>
      <c r="C34" s="71"/>
      <c r="D34" s="71"/>
      <c r="E34" s="71" t="s">
        <v>445</v>
      </c>
      <c r="F34" s="71" t="s">
        <v>490</v>
      </c>
      <c r="G34" s="72" t="s">
        <v>491</v>
      </c>
      <c r="H34" s="74">
        <v>176694</v>
      </c>
      <c r="I34" s="74">
        <v>201944</v>
      </c>
    </row>
    <row r="35" spans="1:9" ht="12.75">
      <c r="A35" s="89"/>
      <c r="B35" s="71"/>
      <c r="C35" s="71"/>
      <c r="D35" s="71"/>
      <c r="E35" s="71" t="s">
        <v>448</v>
      </c>
      <c r="F35" s="76" t="s">
        <v>492</v>
      </c>
      <c r="G35" s="72" t="s">
        <v>493</v>
      </c>
      <c r="H35" s="74"/>
      <c r="I35" s="74"/>
    </row>
    <row r="36" spans="1:9" ht="12.75">
      <c r="A36" s="89"/>
      <c r="B36" s="71"/>
      <c r="C36" s="71"/>
      <c r="D36" s="71"/>
      <c r="E36" s="71" t="s">
        <v>494</v>
      </c>
      <c r="F36" s="71" t="s">
        <v>495</v>
      </c>
      <c r="G36" s="72" t="s">
        <v>496</v>
      </c>
      <c r="H36" s="74">
        <v>130214</v>
      </c>
      <c r="I36" s="74">
        <v>178666</v>
      </c>
    </row>
    <row r="37" spans="1:9" ht="12.75">
      <c r="A37" s="89"/>
      <c r="B37" s="71"/>
      <c r="C37" s="71"/>
      <c r="D37" s="71"/>
      <c r="E37" s="71" t="s">
        <v>497</v>
      </c>
      <c r="F37" s="71" t="s">
        <v>98</v>
      </c>
      <c r="G37" s="72" t="s">
        <v>498</v>
      </c>
      <c r="H37" s="74">
        <v>83990</v>
      </c>
      <c r="I37" s="74">
        <v>72441</v>
      </c>
    </row>
    <row r="38" spans="1:9" ht="12.75">
      <c r="A38" s="89"/>
      <c r="B38" s="71"/>
      <c r="C38" s="72" t="s">
        <v>391</v>
      </c>
      <c r="D38" s="71"/>
      <c r="E38" s="71"/>
      <c r="F38" s="72" t="s">
        <v>499</v>
      </c>
      <c r="G38" s="72"/>
      <c r="H38" s="80">
        <f>SUM(H26:H30)</f>
        <v>638271</v>
      </c>
      <c r="I38" s="80">
        <f>SUM(I26:I30)</f>
        <v>709652</v>
      </c>
    </row>
    <row r="39" spans="1:9" ht="12.75">
      <c r="A39" s="89"/>
      <c r="B39" s="71"/>
      <c r="C39" s="75" t="s">
        <v>149</v>
      </c>
      <c r="D39" s="72" t="s">
        <v>164</v>
      </c>
      <c r="E39" s="71"/>
      <c r="F39" s="76" t="s">
        <v>500</v>
      </c>
      <c r="G39" s="72" t="s">
        <v>501</v>
      </c>
      <c r="H39" s="74">
        <v>650657</v>
      </c>
      <c r="I39" s="74">
        <v>262624</v>
      </c>
    </row>
    <row r="40" spans="1:9" ht="12.75">
      <c r="A40" s="89"/>
      <c r="B40" s="71"/>
      <c r="C40" s="71"/>
      <c r="D40" s="71" t="s">
        <v>451</v>
      </c>
      <c r="E40" s="71"/>
      <c r="F40" s="71" t="s">
        <v>10</v>
      </c>
      <c r="G40" s="72" t="s">
        <v>502</v>
      </c>
      <c r="H40" s="74">
        <v>183716</v>
      </c>
      <c r="I40" s="74">
        <v>60003</v>
      </c>
    </row>
    <row r="41" spans="1:9" ht="12.75">
      <c r="A41" s="89"/>
      <c r="B41" s="71"/>
      <c r="C41" s="71"/>
      <c r="D41" s="72" t="s">
        <v>455</v>
      </c>
      <c r="E41" s="71"/>
      <c r="F41" s="72" t="s">
        <v>50</v>
      </c>
      <c r="G41" s="72" t="s">
        <v>503</v>
      </c>
      <c r="H41" s="74"/>
      <c r="I41" s="74"/>
    </row>
    <row r="42" spans="1:9" ht="12.75">
      <c r="A42" s="89"/>
      <c r="B42" s="71"/>
      <c r="C42" s="72" t="s">
        <v>453</v>
      </c>
      <c r="D42" s="71"/>
      <c r="E42" s="71"/>
      <c r="F42" s="72" t="s">
        <v>504</v>
      </c>
      <c r="G42" s="72"/>
      <c r="H42" s="80">
        <f>SUM(H39:H41)</f>
        <v>834373</v>
      </c>
      <c r="I42" s="80">
        <f>SUM(I39:I41)</f>
        <v>322627</v>
      </c>
    </row>
    <row r="43" spans="1:9" ht="12.75">
      <c r="A43" s="89"/>
      <c r="B43" s="71"/>
      <c r="C43" s="71" t="s">
        <v>151</v>
      </c>
      <c r="D43" s="72" t="s">
        <v>505</v>
      </c>
      <c r="E43" s="71"/>
      <c r="F43" s="76" t="s">
        <v>506</v>
      </c>
      <c r="G43" s="72" t="s">
        <v>507</v>
      </c>
      <c r="H43" s="74">
        <f>SUM(H44:H46)</f>
        <v>191011</v>
      </c>
      <c r="I43" s="74">
        <f>SUM(I44:I46)</f>
        <v>214852</v>
      </c>
    </row>
    <row r="44" spans="1:9" ht="12.75">
      <c r="A44" s="89"/>
      <c r="B44" s="71"/>
      <c r="C44" s="71"/>
      <c r="D44" s="71"/>
      <c r="E44" s="72" t="s">
        <v>508</v>
      </c>
      <c r="F44" s="72" t="s">
        <v>509</v>
      </c>
      <c r="G44" s="72" t="s">
        <v>510</v>
      </c>
      <c r="H44" s="74">
        <v>12000</v>
      </c>
      <c r="I44" s="74">
        <v>12000</v>
      </c>
    </row>
    <row r="45" spans="1:9" ht="12.75">
      <c r="A45" s="89"/>
      <c r="B45" s="71"/>
      <c r="C45" s="71"/>
      <c r="D45" s="71"/>
      <c r="E45" s="71" t="s">
        <v>511</v>
      </c>
      <c r="F45" s="71" t="s">
        <v>512</v>
      </c>
      <c r="G45" s="72" t="s">
        <v>513</v>
      </c>
      <c r="H45" s="74">
        <v>14602</v>
      </c>
      <c r="I45" s="74">
        <v>15354</v>
      </c>
    </row>
    <row r="46" spans="1:9" ht="12.75">
      <c r="A46" s="89"/>
      <c r="B46" s="71"/>
      <c r="C46" s="71"/>
      <c r="D46" s="71"/>
      <c r="E46" s="71" t="s">
        <v>514</v>
      </c>
      <c r="F46" s="71" t="s">
        <v>515</v>
      </c>
      <c r="G46" s="72" t="s">
        <v>516</v>
      </c>
      <c r="H46" s="74">
        <v>164409</v>
      </c>
      <c r="I46" s="74">
        <v>187498</v>
      </c>
    </row>
    <row r="47" spans="1:9" ht="12.75">
      <c r="A47" s="89"/>
      <c r="B47" s="71"/>
      <c r="C47" s="72" t="s">
        <v>470</v>
      </c>
      <c r="D47" s="71"/>
      <c r="E47" s="71"/>
      <c r="F47" s="72" t="s">
        <v>517</v>
      </c>
      <c r="G47" s="72"/>
      <c r="H47" s="80">
        <f>H43</f>
        <v>191011</v>
      </c>
      <c r="I47" s="80">
        <f>I43</f>
        <v>214852</v>
      </c>
    </row>
    <row r="48" spans="1:9" ht="13.5" thickBot="1">
      <c r="A48" s="90"/>
      <c r="B48" s="77" t="s">
        <v>391</v>
      </c>
      <c r="C48" s="78"/>
      <c r="D48" s="78"/>
      <c r="E48" s="78"/>
      <c r="F48" s="78" t="s">
        <v>518</v>
      </c>
      <c r="G48" s="77"/>
      <c r="H48" s="81">
        <f>H38+H42+H47</f>
        <v>1663655</v>
      </c>
      <c r="I48" s="81">
        <f>I38+I42+I47</f>
        <v>1247131</v>
      </c>
    </row>
    <row r="49" spans="1:9" ht="36">
      <c r="A49" s="87"/>
      <c r="B49" s="65" t="s">
        <v>453</v>
      </c>
      <c r="C49" s="66" t="s">
        <v>147</v>
      </c>
      <c r="D49" s="67" t="s">
        <v>147</v>
      </c>
      <c r="E49" s="65"/>
      <c r="F49" s="68" t="s">
        <v>520</v>
      </c>
      <c r="G49" s="67" t="s">
        <v>479</v>
      </c>
      <c r="H49" s="70">
        <v>115917</v>
      </c>
      <c r="I49" s="70">
        <v>133047</v>
      </c>
    </row>
    <row r="50" spans="1:9" ht="12.75">
      <c r="A50" s="89"/>
      <c r="B50" s="71"/>
      <c r="C50" s="71"/>
      <c r="D50" s="72" t="s">
        <v>149</v>
      </c>
      <c r="E50" s="71"/>
      <c r="F50" s="72" t="s">
        <v>34</v>
      </c>
      <c r="G50" s="72" t="s">
        <v>480</v>
      </c>
      <c r="H50" s="74">
        <v>20896</v>
      </c>
      <c r="I50" s="74">
        <v>20944</v>
      </c>
    </row>
    <row r="51" spans="1:9" ht="12.75">
      <c r="A51" s="89"/>
      <c r="B51" s="71"/>
      <c r="C51" s="71"/>
      <c r="D51" s="71" t="s">
        <v>151</v>
      </c>
      <c r="E51" s="71"/>
      <c r="F51" s="72" t="s">
        <v>0</v>
      </c>
      <c r="G51" s="72" t="s">
        <v>481</v>
      </c>
      <c r="H51" s="74">
        <v>11869</v>
      </c>
      <c r="I51" s="74">
        <v>11869</v>
      </c>
    </row>
    <row r="52" spans="1:9" ht="12.75">
      <c r="A52" s="89"/>
      <c r="B52" s="71"/>
      <c r="C52" s="71"/>
      <c r="D52" s="71" t="s">
        <v>152</v>
      </c>
      <c r="E52" s="71"/>
      <c r="F52" s="72" t="s">
        <v>42</v>
      </c>
      <c r="G52" s="72" t="s">
        <v>482</v>
      </c>
      <c r="H52" s="74">
        <v>0</v>
      </c>
      <c r="I52" s="74">
        <v>0</v>
      </c>
    </row>
    <row r="53" spans="1:9" ht="12.75">
      <c r="A53" s="89"/>
      <c r="B53" s="71"/>
      <c r="C53" s="71"/>
      <c r="D53" s="71" t="s">
        <v>433</v>
      </c>
      <c r="E53" s="71"/>
      <c r="F53" s="72" t="s">
        <v>43</v>
      </c>
      <c r="G53" s="72" t="s">
        <v>483</v>
      </c>
      <c r="H53" s="74">
        <f>SUM(H54:H60)</f>
        <v>0</v>
      </c>
      <c r="I53" s="74">
        <f>SUM(I54:I60)</f>
        <v>0</v>
      </c>
    </row>
    <row r="54" spans="1:9" ht="12.75">
      <c r="A54" s="89"/>
      <c r="B54" s="71"/>
      <c r="C54" s="71"/>
      <c r="D54" s="71"/>
      <c r="E54" s="72" t="s">
        <v>436</v>
      </c>
      <c r="F54" s="72" t="s">
        <v>484</v>
      </c>
      <c r="G54" s="72" t="s">
        <v>485</v>
      </c>
      <c r="H54" s="74">
        <v>0</v>
      </c>
      <c r="I54" s="74">
        <v>0</v>
      </c>
    </row>
    <row r="55" spans="1:9" ht="12.75">
      <c r="A55" s="89"/>
      <c r="B55" s="71"/>
      <c r="C55" s="71"/>
      <c r="D55" s="71"/>
      <c r="E55" s="71" t="s">
        <v>439</v>
      </c>
      <c r="F55" s="76" t="s">
        <v>486</v>
      </c>
      <c r="G55" s="72" t="s">
        <v>487</v>
      </c>
      <c r="H55" s="74">
        <v>0</v>
      </c>
      <c r="I55" s="74">
        <v>0</v>
      </c>
    </row>
    <row r="56" spans="1:9" ht="12.75">
      <c r="A56" s="89"/>
      <c r="B56" s="71"/>
      <c r="C56" s="71"/>
      <c r="D56" s="71"/>
      <c r="E56" s="71" t="s">
        <v>442</v>
      </c>
      <c r="F56" s="76" t="s">
        <v>488</v>
      </c>
      <c r="G56" s="72" t="s">
        <v>489</v>
      </c>
      <c r="H56" s="74">
        <v>0</v>
      </c>
      <c r="I56" s="74">
        <v>0</v>
      </c>
    </row>
    <row r="57" spans="1:9" ht="12.75">
      <c r="A57" s="89"/>
      <c r="B57" s="71"/>
      <c r="C57" s="71"/>
      <c r="D57" s="71"/>
      <c r="E57" s="71" t="s">
        <v>445</v>
      </c>
      <c r="F57" s="72" t="s">
        <v>490</v>
      </c>
      <c r="G57" s="72" t="s">
        <v>491</v>
      </c>
      <c r="H57" s="74">
        <v>0</v>
      </c>
      <c r="I57" s="74">
        <v>0</v>
      </c>
    </row>
    <row r="58" spans="1:9" ht="12.75">
      <c r="A58" s="89"/>
      <c r="B58" s="71"/>
      <c r="C58" s="71"/>
      <c r="D58" s="71"/>
      <c r="E58" s="71" t="s">
        <v>448</v>
      </c>
      <c r="F58" s="76" t="s">
        <v>492</v>
      </c>
      <c r="G58" s="72" t="s">
        <v>493</v>
      </c>
      <c r="H58" s="74">
        <v>0</v>
      </c>
      <c r="I58" s="74">
        <v>0</v>
      </c>
    </row>
    <row r="59" spans="1:9" ht="12.75">
      <c r="A59" s="89"/>
      <c r="B59" s="71"/>
      <c r="C59" s="71"/>
      <c r="D59" s="71"/>
      <c r="E59" s="71" t="s">
        <v>494</v>
      </c>
      <c r="F59" s="72" t="s">
        <v>495</v>
      </c>
      <c r="G59" s="72" t="s">
        <v>496</v>
      </c>
      <c r="H59" s="74">
        <v>0</v>
      </c>
      <c r="I59" s="74">
        <v>0</v>
      </c>
    </row>
    <row r="60" spans="1:9" ht="12.75">
      <c r="A60" s="89"/>
      <c r="B60" s="71"/>
      <c r="C60" s="71"/>
      <c r="D60" s="71"/>
      <c r="E60" s="71" t="s">
        <v>497</v>
      </c>
      <c r="F60" s="72" t="s">
        <v>98</v>
      </c>
      <c r="G60" s="72" t="s">
        <v>498</v>
      </c>
      <c r="H60" s="74">
        <v>0</v>
      </c>
      <c r="I60" s="74">
        <v>0</v>
      </c>
    </row>
    <row r="61" spans="1:9" ht="12.75">
      <c r="A61" s="89"/>
      <c r="B61" s="71"/>
      <c r="C61" s="72" t="s">
        <v>391</v>
      </c>
      <c r="D61" s="71"/>
      <c r="E61" s="71"/>
      <c r="F61" s="72" t="s">
        <v>499</v>
      </c>
      <c r="G61" s="72"/>
      <c r="H61" s="80">
        <f>SUM(H49:H60)</f>
        <v>148682</v>
      </c>
      <c r="I61" s="80">
        <f>SUM(I49:I60)</f>
        <v>165860</v>
      </c>
    </row>
    <row r="62" spans="1:9" ht="12.75">
      <c r="A62" s="89"/>
      <c r="B62" s="71"/>
      <c r="C62" s="75" t="s">
        <v>149</v>
      </c>
      <c r="D62" s="72" t="s">
        <v>164</v>
      </c>
      <c r="E62" s="71"/>
      <c r="F62" s="76" t="s">
        <v>500</v>
      </c>
      <c r="G62" s="72" t="s">
        <v>501</v>
      </c>
      <c r="H62" s="74">
        <v>1000</v>
      </c>
      <c r="I62" s="74">
        <v>1000</v>
      </c>
    </row>
    <row r="63" spans="1:9" ht="12.75">
      <c r="A63" s="89"/>
      <c r="B63" s="71"/>
      <c r="C63" s="71"/>
      <c r="D63" s="75" t="s">
        <v>451</v>
      </c>
      <c r="E63" s="71"/>
      <c r="F63" s="72" t="s">
        <v>10</v>
      </c>
      <c r="G63" s="72" t="s">
        <v>502</v>
      </c>
      <c r="H63" s="74">
        <v>0</v>
      </c>
      <c r="I63" s="74">
        <v>0</v>
      </c>
    </row>
    <row r="64" spans="1:9" ht="12.75">
      <c r="A64" s="89"/>
      <c r="B64" s="71"/>
      <c r="C64" s="71"/>
      <c r="D64" s="72" t="s">
        <v>455</v>
      </c>
      <c r="E64" s="71"/>
      <c r="F64" s="72" t="s">
        <v>50</v>
      </c>
      <c r="G64" s="72" t="s">
        <v>503</v>
      </c>
      <c r="H64" s="74">
        <v>0</v>
      </c>
      <c r="I64" s="74">
        <v>0</v>
      </c>
    </row>
    <row r="65" spans="1:9" ht="12.75">
      <c r="A65" s="89"/>
      <c r="B65" s="71"/>
      <c r="C65" s="72" t="s">
        <v>453</v>
      </c>
      <c r="D65" s="71"/>
      <c r="E65" s="71"/>
      <c r="F65" s="72" t="s">
        <v>504</v>
      </c>
      <c r="G65" s="72"/>
      <c r="H65" s="80">
        <f>SUM(H62:H64)</f>
        <v>1000</v>
      </c>
      <c r="I65" s="80">
        <f>SUM(I62:I64)</f>
        <v>1000</v>
      </c>
    </row>
    <row r="66" spans="1:9" ht="12.75">
      <c r="A66" s="89"/>
      <c r="B66" s="71"/>
      <c r="C66" s="71" t="s">
        <v>151</v>
      </c>
      <c r="D66" s="72" t="s">
        <v>505</v>
      </c>
      <c r="E66" s="71"/>
      <c r="F66" s="76" t="s">
        <v>506</v>
      </c>
      <c r="G66" s="72" t="s">
        <v>507</v>
      </c>
      <c r="H66" s="74">
        <f>SUM(H67:H69)</f>
        <v>0</v>
      </c>
      <c r="I66" s="74">
        <f>SUM(I67:I69)</f>
        <v>0</v>
      </c>
    </row>
    <row r="67" spans="1:9" ht="12.75">
      <c r="A67" s="89"/>
      <c r="B67" s="71"/>
      <c r="C67" s="71"/>
      <c r="D67" s="71"/>
      <c r="E67" s="72" t="s">
        <v>508</v>
      </c>
      <c r="F67" s="72" t="s">
        <v>509</v>
      </c>
      <c r="G67" s="72" t="s">
        <v>510</v>
      </c>
      <c r="H67" s="74">
        <v>0</v>
      </c>
      <c r="I67" s="74">
        <v>0</v>
      </c>
    </row>
    <row r="68" spans="1:9" ht="12.75">
      <c r="A68" s="89"/>
      <c r="B68" s="71"/>
      <c r="C68" s="71"/>
      <c r="D68" s="71"/>
      <c r="E68" s="71" t="s">
        <v>511</v>
      </c>
      <c r="F68" s="72" t="s">
        <v>512</v>
      </c>
      <c r="G68" s="72" t="s">
        <v>513</v>
      </c>
      <c r="H68" s="74">
        <v>0</v>
      </c>
      <c r="I68" s="74">
        <v>0</v>
      </c>
    </row>
    <row r="69" spans="1:9" ht="12.75">
      <c r="A69" s="89"/>
      <c r="B69" s="71"/>
      <c r="C69" s="71"/>
      <c r="D69" s="71"/>
      <c r="E69" s="71" t="s">
        <v>514</v>
      </c>
      <c r="F69" s="72" t="s">
        <v>515</v>
      </c>
      <c r="G69" s="72" t="s">
        <v>516</v>
      </c>
      <c r="H69" s="74">
        <v>0</v>
      </c>
      <c r="I69" s="74">
        <v>0</v>
      </c>
    </row>
    <row r="70" spans="1:9" ht="12.75">
      <c r="A70" s="89"/>
      <c r="B70" s="71"/>
      <c r="C70" s="75" t="s">
        <v>470</v>
      </c>
      <c r="D70" s="71"/>
      <c r="E70" s="71"/>
      <c r="F70" s="72" t="s">
        <v>517</v>
      </c>
      <c r="G70" s="72"/>
      <c r="H70" s="74">
        <f>H66</f>
        <v>0</v>
      </c>
      <c r="I70" s="74">
        <f>I66</f>
        <v>0</v>
      </c>
    </row>
    <row r="71" spans="1:9" ht="13.5" thickBot="1">
      <c r="A71" s="90"/>
      <c r="B71" s="77" t="s">
        <v>453</v>
      </c>
      <c r="C71" s="78"/>
      <c r="D71" s="78"/>
      <c r="E71" s="78"/>
      <c r="F71" s="77" t="s">
        <v>518</v>
      </c>
      <c r="G71" s="77"/>
      <c r="H71" s="81">
        <f>H61+H65+H70</f>
        <v>149682</v>
      </c>
      <c r="I71" s="81">
        <f>I61+I65+I70</f>
        <v>166860</v>
      </c>
    </row>
    <row r="72" spans="1:9" ht="36">
      <c r="A72" s="87"/>
      <c r="B72" s="65" t="s">
        <v>470</v>
      </c>
      <c r="C72" s="66" t="s">
        <v>147</v>
      </c>
      <c r="D72" s="67" t="s">
        <v>147</v>
      </c>
      <c r="E72" s="65"/>
      <c r="F72" s="68" t="s">
        <v>521</v>
      </c>
      <c r="G72" s="67" t="s">
        <v>479</v>
      </c>
      <c r="H72" s="70">
        <v>11598</v>
      </c>
      <c r="I72" s="70">
        <v>12699</v>
      </c>
    </row>
    <row r="73" spans="1:9" ht="12.75">
      <c r="A73" s="89"/>
      <c r="B73" s="71"/>
      <c r="C73" s="71"/>
      <c r="D73" s="72" t="s">
        <v>149</v>
      </c>
      <c r="E73" s="71"/>
      <c r="F73" s="72" t="s">
        <v>34</v>
      </c>
      <c r="G73" s="72" t="s">
        <v>480</v>
      </c>
      <c r="H73" s="74">
        <v>1601</v>
      </c>
      <c r="I73" s="74">
        <v>1641</v>
      </c>
    </row>
    <row r="74" spans="1:9" ht="12.75">
      <c r="A74" s="89"/>
      <c r="B74" s="71"/>
      <c r="C74" s="71"/>
      <c r="D74" s="71" t="s">
        <v>151</v>
      </c>
      <c r="E74" s="71"/>
      <c r="F74" s="72" t="s">
        <v>0</v>
      </c>
      <c r="G74" s="72" t="s">
        <v>481</v>
      </c>
      <c r="H74" s="74">
        <v>13918</v>
      </c>
      <c r="I74" s="74">
        <v>13355</v>
      </c>
    </row>
    <row r="75" spans="1:9" ht="12.75">
      <c r="A75" s="89"/>
      <c r="B75" s="71"/>
      <c r="C75" s="71"/>
      <c r="D75" s="71" t="s">
        <v>152</v>
      </c>
      <c r="E75" s="71"/>
      <c r="F75" s="72" t="s">
        <v>42</v>
      </c>
      <c r="G75" s="72" t="s">
        <v>482</v>
      </c>
      <c r="H75" s="74">
        <v>0</v>
      </c>
      <c r="I75" s="74">
        <v>0</v>
      </c>
    </row>
    <row r="76" spans="1:9" ht="12.75">
      <c r="A76" s="89"/>
      <c r="B76" s="71"/>
      <c r="C76" s="71"/>
      <c r="D76" s="71" t="s">
        <v>433</v>
      </c>
      <c r="E76" s="71"/>
      <c r="F76" s="72" t="s">
        <v>43</v>
      </c>
      <c r="G76" s="72" t="s">
        <v>483</v>
      </c>
      <c r="H76" s="74">
        <f>SUM(H77:H83)</f>
        <v>0</v>
      </c>
      <c r="I76" s="74">
        <f>SUM(I77:I83)</f>
        <v>0</v>
      </c>
    </row>
    <row r="77" spans="1:9" ht="12.75">
      <c r="A77" s="89"/>
      <c r="B77" s="71"/>
      <c r="C77" s="71"/>
      <c r="D77" s="71"/>
      <c r="E77" s="72" t="s">
        <v>436</v>
      </c>
      <c r="F77" s="72" t="s">
        <v>484</v>
      </c>
      <c r="G77" s="72" t="s">
        <v>485</v>
      </c>
      <c r="H77" s="74">
        <v>0</v>
      </c>
      <c r="I77" s="74">
        <v>0</v>
      </c>
    </row>
    <row r="78" spans="1:9" ht="12.75">
      <c r="A78" s="89"/>
      <c r="B78" s="71"/>
      <c r="C78" s="71"/>
      <c r="D78" s="71"/>
      <c r="E78" s="71" t="s">
        <v>439</v>
      </c>
      <c r="F78" s="76" t="s">
        <v>486</v>
      </c>
      <c r="G78" s="72" t="s">
        <v>487</v>
      </c>
      <c r="H78" s="74">
        <v>0</v>
      </c>
      <c r="I78" s="74">
        <v>0</v>
      </c>
    </row>
    <row r="79" spans="1:9" ht="12.75">
      <c r="A79" s="89"/>
      <c r="B79" s="71"/>
      <c r="C79" s="71"/>
      <c r="D79" s="71"/>
      <c r="E79" s="71" t="s">
        <v>442</v>
      </c>
      <c r="F79" s="76" t="s">
        <v>488</v>
      </c>
      <c r="G79" s="72" t="s">
        <v>489</v>
      </c>
      <c r="H79" s="74">
        <v>0</v>
      </c>
      <c r="I79" s="74">
        <v>0</v>
      </c>
    </row>
    <row r="80" spans="1:9" ht="12.75">
      <c r="A80" s="89"/>
      <c r="B80" s="71"/>
      <c r="C80" s="71"/>
      <c r="D80" s="71"/>
      <c r="E80" s="71" t="s">
        <v>445</v>
      </c>
      <c r="F80" s="72" t="s">
        <v>490</v>
      </c>
      <c r="G80" s="72" t="s">
        <v>491</v>
      </c>
      <c r="H80" s="74">
        <v>0</v>
      </c>
      <c r="I80" s="74">
        <v>0</v>
      </c>
    </row>
    <row r="81" spans="1:9" ht="12.75">
      <c r="A81" s="89"/>
      <c r="B81" s="71"/>
      <c r="C81" s="71"/>
      <c r="D81" s="71"/>
      <c r="E81" s="71" t="s">
        <v>448</v>
      </c>
      <c r="F81" s="76" t="s">
        <v>492</v>
      </c>
      <c r="G81" s="72" t="s">
        <v>493</v>
      </c>
      <c r="H81" s="74">
        <v>0</v>
      </c>
      <c r="I81" s="74">
        <v>0</v>
      </c>
    </row>
    <row r="82" spans="1:9" ht="12.75">
      <c r="A82" s="89"/>
      <c r="B82" s="71"/>
      <c r="C82" s="71"/>
      <c r="D82" s="71"/>
      <c r="E82" s="71" t="s">
        <v>494</v>
      </c>
      <c r="F82" s="72" t="s">
        <v>495</v>
      </c>
      <c r="G82" s="72" t="s">
        <v>496</v>
      </c>
      <c r="H82" s="74">
        <v>0</v>
      </c>
      <c r="I82" s="74">
        <v>0</v>
      </c>
    </row>
    <row r="83" spans="1:9" ht="12.75">
      <c r="A83" s="89"/>
      <c r="B83" s="71"/>
      <c r="C83" s="71"/>
      <c r="D83" s="71"/>
      <c r="E83" s="71" t="s">
        <v>497</v>
      </c>
      <c r="F83" s="72" t="s">
        <v>98</v>
      </c>
      <c r="G83" s="72" t="s">
        <v>498</v>
      </c>
      <c r="H83" s="74">
        <v>0</v>
      </c>
      <c r="I83" s="74">
        <v>0</v>
      </c>
    </row>
    <row r="84" spans="1:9" ht="12.75">
      <c r="A84" s="89"/>
      <c r="B84" s="71"/>
      <c r="C84" s="72" t="s">
        <v>391</v>
      </c>
      <c r="D84" s="71"/>
      <c r="E84" s="71"/>
      <c r="F84" s="72" t="s">
        <v>499</v>
      </c>
      <c r="G84" s="72"/>
      <c r="H84" s="80">
        <f>SUM(H72:H76)</f>
        <v>27117</v>
      </c>
      <c r="I84" s="80">
        <f>SUM(I72:I76)</f>
        <v>27695</v>
      </c>
    </row>
    <row r="85" spans="1:9" ht="12.75">
      <c r="A85" s="89"/>
      <c r="B85" s="71"/>
      <c r="C85" s="75" t="s">
        <v>149</v>
      </c>
      <c r="D85" s="72" t="s">
        <v>164</v>
      </c>
      <c r="E85" s="71"/>
      <c r="F85" s="76" t="s">
        <v>500</v>
      </c>
      <c r="G85" s="72" t="s">
        <v>501</v>
      </c>
      <c r="H85" s="74">
        <v>885</v>
      </c>
      <c r="I85" s="74">
        <v>2190</v>
      </c>
    </row>
    <row r="86" spans="1:9" ht="12.75">
      <c r="A86" s="89"/>
      <c r="B86" s="71"/>
      <c r="C86" s="71"/>
      <c r="D86" s="75" t="s">
        <v>451</v>
      </c>
      <c r="E86" s="71"/>
      <c r="F86" s="72" t="s">
        <v>10</v>
      </c>
      <c r="G86" s="72" t="s">
        <v>502</v>
      </c>
      <c r="H86" s="74">
        <v>0</v>
      </c>
      <c r="I86" s="74">
        <v>0</v>
      </c>
    </row>
    <row r="87" spans="1:9" ht="12.75">
      <c r="A87" s="89"/>
      <c r="B87" s="71"/>
      <c r="C87" s="71"/>
      <c r="D87" s="72" t="s">
        <v>455</v>
      </c>
      <c r="E87" s="71"/>
      <c r="F87" s="72" t="s">
        <v>50</v>
      </c>
      <c r="G87" s="72" t="s">
        <v>503</v>
      </c>
      <c r="H87" s="74">
        <v>0</v>
      </c>
      <c r="I87" s="74">
        <v>0</v>
      </c>
    </row>
    <row r="88" spans="1:9" ht="12.75">
      <c r="A88" s="89"/>
      <c r="B88" s="71"/>
      <c r="C88" s="72" t="s">
        <v>453</v>
      </c>
      <c r="D88" s="71"/>
      <c r="E88" s="71"/>
      <c r="F88" s="72" t="s">
        <v>504</v>
      </c>
      <c r="G88" s="72"/>
      <c r="H88" s="80">
        <f>SUM(H85:H87)</f>
        <v>885</v>
      </c>
      <c r="I88" s="80">
        <f>SUM(I85:I87)</f>
        <v>2190</v>
      </c>
    </row>
    <row r="89" spans="1:9" ht="12.75">
      <c r="A89" s="89"/>
      <c r="B89" s="71"/>
      <c r="C89" s="71" t="s">
        <v>151</v>
      </c>
      <c r="D89" s="72" t="s">
        <v>505</v>
      </c>
      <c r="E89" s="71"/>
      <c r="F89" s="76" t="s">
        <v>506</v>
      </c>
      <c r="G89" s="72" t="s">
        <v>507</v>
      </c>
      <c r="H89" s="74">
        <f>SUM(H90:H92)</f>
        <v>0</v>
      </c>
      <c r="I89" s="74">
        <f>SUM(I90:I92)</f>
        <v>0</v>
      </c>
    </row>
    <row r="90" spans="1:9" ht="12.75">
      <c r="A90" s="89"/>
      <c r="B90" s="71"/>
      <c r="C90" s="71"/>
      <c r="D90" s="71"/>
      <c r="E90" s="72" t="s">
        <v>508</v>
      </c>
      <c r="F90" s="72" t="s">
        <v>509</v>
      </c>
      <c r="G90" s="72" t="s">
        <v>510</v>
      </c>
      <c r="H90" s="74">
        <v>0</v>
      </c>
      <c r="I90" s="74">
        <v>0</v>
      </c>
    </row>
    <row r="91" spans="1:9" ht="12.75">
      <c r="A91" s="89"/>
      <c r="B91" s="71"/>
      <c r="C91" s="71"/>
      <c r="D91" s="71"/>
      <c r="E91" s="71" t="s">
        <v>511</v>
      </c>
      <c r="F91" s="72" t="s">
        <v>512</v>
      </c>
      <c r="G91" s="72" t="s">
        <v>513</v>
      </c>
      <c r="H91" s="74">
        <v>0</v>
      </c>
      <c r="I91" s="74">
        <v>0</v>
      </c>
    </row>
    <row r="92" spans="1:9" ht="12.75">
      <c r="A92" s="89"/>
      <c r="B92" s="71"/>
      <c r="C92" s="71"/>
      <c r="D92" s="71"/>
      <c r="E92" s="71" t="s">
        <v>514</v>
      </c>
      <c r="F92" s="72" t="s">
        <v>515</v>
      </c>
      <c r="G92" s="72" t="s">
        <v>516</v>
      </c>
      <c r="H92" s="74">
        <v>0</v>
      </c>
      <c r="I92" s="74">
        <v>0</v>
      </c>
    </row>
    <row r="93" spans="1:9" ht="12.75">
      <c r="A93" s="89"/>
      <c r="B93" s="71"/>
      <c r="C93" s="75" t="s">
        <v>470</v>
      </c>
      <c r="D93" s="71"/>
      <c r="E93" s="71"/>
      <c r="F93" s="72" t="s">
        <v>517</v>
      </c>
      <c r="G93" s="72"/>
      <c r="H93" s="74">
        <f>H89</f>
        <v>0</v>
      </c>
      <c r="I93" s="74">
        <f>I89</f>
        <v>0</v>
      </c>
    </row>
    <row r="94" spans="1:9" ht="13.5" thickBot="1">
      <c r="A94" s="90"/>
      <c r="B94" s="78" t="s">
        <v>470</v>
      </c>
      <c r="C94" s="78"/>
      <c r="D94" s="78"/>
      <c r="E94" s="78"/>
      <c r="F94" s="77" t="s">
        <v>518</v>
      </c>
      <c r="G94" s="77"/>
      <c r="H94" s="81">
        <f>H84+H88+H93</f>
        <v>28002</v>
      </c>
      <c r="I94" s="81">
        <f>I84+I88+I93</f>
        <v>29885</v>
      </c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headerFooter>
    <oddHeader>&amp;L2. melléklet az 1/2022. (II.18.) önk. rendelethez ezer Ft
</oddHeader>
  </headerFooter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workbookViewId="0" topLeftCell="A1">
      <selection activeCell="G8" sqref="G8"/>
    </sheetView>
  </sheetViews>
  <sheetFormatPr defaultColWidth="9.140625" defaultRowHeight="12.75"/>
  <cols>
    <col min="2" max="2" width="47.28125" style="0" bestFit="1" customWidth="1"/>
    <col min="3" max="3" width="11.28125" style="0" customWidth="1"/>
    <col min="4" max="4" width="0.85546875" style="0" customWidth="1"/>
    <col min="5" max="5" width="8.28125" style="0" customWidth="1"/>
    <col min="6" max="6" width="32.421875" style="0" bestFit="1" customWidth="1"/>
    <col min="7" max="7" width="10.8515625" style="0" customWidth="1"/>
  </cols>
  <sheetData>
    <row r="1" spans="1:7" ht="36" customHeight="1">
      <c r="A1" s="296" t="s">
        <v>532</v>
      </c>
      <c r="B1" s="296"/>
      <c r="C1" s="296"/>
      <c r="D1" s="296"/>
      <c r="E1" s="296"/>
      <c r="F1" s="296"/>
      <c r="G1" s="296"/>
    </row>
    <row r="2" spans="1:7" ht="33" customHeight="1">
      <c r="A2" s="8" t="s">
        <v>388</v>
      </c>
      <c r="B2" s="8" t="s">
        <v>386</v>
      </c>
      <c r="C2" s="91" t="s">
        <v>522</v>
      </c>
      <c r="D2" s="297"/>
      <c r="E2" s="8" t="s">
        <v>523</v>
      </c>
      <c r="F2" s="8" t="s">
        <v>386</v>
      </c>
      <c r="G2" s="91" t="s">
        <v>524</v>
      </c>
    </row>
    <row r="3" spans="1:7" ht="12.75">
      <c r="A3" s="51" t="s">
        <v>13</v>
      </c>
      <c r="B3" s="51" t="s">
        <v>525</v>
      </c>
      <c r="C3" s="2">
        <v>449614</v>
      </c>
      <c r="D3" s="298"/>
      <c r="E3" s="1" t="s">
        <v>33</v>
      </c>
      <c r="F3" s="1" t="s">
        <v>55</v>
      </c>
      <c r="G3" s="2">
        <v>58256</v>
      </c>
    </row>
    <row r="4" spans="1:7" ht="25.5">
      <c r="A4" s="51" t="s">
        <v>16</v>
      </c>
      <c r="B4" s="51" t="s">
        <v>18</v>
      </c>
      <c r="C4" s="2">
        <v>168400</v>
      </c>
      <c r="D4" s="298"/>
      <c r="E4" s="1" t="s">
        <v>35</v>
      </c>
      <c r="F4" s="53" t="s">
        <v>34</v>
      </c>
      <c r="G4" s="2">
        <v>7165</v>
      </c>
    </row>
    <row r="5" spans="1:7" ht="12.75">
      <c r="A5" s="51" t="s">
        <v>17</v>
      </c>
      <c r="B5" s="51" t="s">
        <v>20</v>
      </c>
      <c r="C5" s="2">
        <v>77501</v>
      </c>
      <c r="D5" s="298"/>
      <c r="E5" s="1" t="s">
        <v>36</v>
      </c>
      <c r="F5" s="1" t="s">
        <v>0</v>
      </c>
      <c r="G5" s="2">
        <v>173080</v>
      </c>
    </row>
    <row r="6" spans="1:7" ht="12.75">
      <c r="A6" s="51" t="s">
        <v>23</v>
      </c>
      <c r="B6" s="51" t="s">
        <v>24</v>
      </c>
      <c r="C6" s="2">
        <v>1014</v>
      </c>
      <c r="D6" s="298"/>
      <c r="E6" s="1" t="s">
        <v>37</v>
      </c>
      <c r="F6" s="1" t="s">
        <v>42</v>
      </c>
      <c r="G6" s="2">
        <v>18100</v>
      </c>
    </row>
    <row r="7" spans="1:7" ht="12.75">
      <c r="A7" s="1"/>
      <c r="B7" s="1"/>
      <c r="C7" s="2"/>
      <c r="D7" s="298"/>
      <c r="E7" s="1" t="s">
        <v>38</v>
      </c>
      <c r="F7" s="1" t="s">
        <v>526</v>
      </c>
      <c r="G7" s="2">
        <v>453051</v>
      </c>
    </row>
    <row r="8" spans="1:7" ht="12.75">
      <c r="A8" s="300" t="s">
        <v>527</v>
      </c>
      <c r="B8" s="300"/>
      <c r="C8" s="92">
        <f>SUM(C3:C7)</f>
        <v>696529</v>
      </c>
      <c r="D8" s="298"/>
      <c r="E8" s="300" t="s">
        <v>60</v>
      </c>
      <c r="F8" s="300"/>
      <c r="G8" s="92">
        <f>SUM(G3:G7)</f>
        <v>709652</v>
      </c>
    </row>
    <row r="9" spans="1:7" ht="12.75">
      <c r="A9" s="51" t="s">
        <v>16</v>
      </c>
      <c r="B9" s="51" t="s">
        <v>15</v>
      </c>
      <c r="C9" s="2">
        <v>19812</v>
      </c>
      <c r="D9" s="298"/>
      <c r="E9" s="1" t="s">
        <v>39</v>
      </c>
      <c r="F9" s="1" t="s">
        <v>180</v>
      </c>
      <c r="G9" s="2">
        <v>262624</v>
      </c>
    </row>
    <row r="10" spans="1:7" ht="12.75">
      <c r="A10" s="51" t="s">
        <v>21</v>
      </c>
      <c r="B10" s="51" t="s">
        <v>22</v>
      </c>
      <c r="C10" s="2">
        <v>0</v>
      </c>
      <c r="D10" s="298"/>
      <c r="E10" s="1" t="s">
        <v>40</v>
      </c>
      <c r="F10" s="1" t="s">
        <v>10</v>
      </c>
      <c r="G10" s="2">
        <v>60003</v>
      </c>
    </row>
    <row r="11" spans="1:7" ht="12.75">
      <c r="A11" s="51" t="s">
        <v>25</v>
      </c>
      <c r="B11" s="51" t="s">
        <v>528</v>
      </c>
      <c r="C11" s="2">
        <v>6000</v>
      </c>
      <c r="D11" s="298"/>
      <c r="E11" s="1" t="s">
        <v>41</v>
      </c>
      <c r="F11" s="1" t="s">
        <v>50</v>
      </c>
      <c r="G11" s="2">
        <v>0</v>
      </c>
    </row>
    <row r="12" spans="1:7" ht="12.75">
      <c r="A12" s="93" t="s">
        <v>529</v>
      </c>
      <c r="B12" s="93"/>
      <c r="C12" s="92">
        <f>SUM(C9:C11)</f>
        <v>25812</v>
      </c>
      <c r="D12" s="298"/>
      <c r="E12" s="93" t="s">
        <v>61</v>
      </c>
      <c r="F12" s="93"/>
      <c r="G12" s="92">
        <f>SUM(G9:G11)</f>
        <v>322627</v>
      </c>
    </row>
    <row r="13" spans="1:7" ht="12.75">
      <c r="A13" s="93" t="s">
        <v>530</v>
      </c>
      <c r="B13" s="93"/>
      <c r="C13" s="92">
        <f>C8+C12</f>
        <v>722341</v>
      </c>
      <c r="D13" s="299"/>
      <c r="E13" s="93" t="s">
        <v>531</v>
      </c>
      <c r="F13" s="93"/>
      <c r="G13" s="92">
        <f>G8+G12</f>
        <v>1032279</v>
      </c>
    </row>
  </sheetData>
  <sheetProtection/>
  <mergeCells count="4">
    <mergeCell ref="A1:G1"/>
    <mergeCell ref="D2:D13"/>
    <mergeCell ref="A8:B8"/>
    <mergeCell ref="E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  <headerFooter alignWithMargins="0">
    <oddHeader>&amp;L3. melléklet az 1/2022. (II.18.) önk. rendelethez ezer Ft
</oddHeader>
    <oddFooter>&amp;C&amp;P</oddFooter>
  </headerFooter>
  <colBreaks count="1" manualBreakCount="1">
    <brk id="7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workbookViewId="0" topLeftCell="A1">
      <selection activeCell="F22" sqref="F22"/>
    </sheetView>
  </sheetViews>
  <sheetFormatPr defaultColWidth="9.140625" defaultRowHeight="12.75"/>
  <cols>
    <col min="2" max="2" width="47.28125" style="0" bestFit="1" customWidth="1"/>
    <col min="3" max="3" width="11.28125" style="0" customWidth="1"/>
    <col min="4" max="4" width="0.85546875" style="0" customWidth="1"/>
    <col min="5" max="5" width="8.28125" style="0" customWidth="1"/>
    <col min="6" max="6" width="32.421875" style="0" bestFit="1" customWidth="1"/>
    <col min="7" max="7" width="10.8515625" style="0" customWidth="1"/>
  </cols>
  <sheetData>
    <row r="1" spans="1:7" ht="36" customHeight="1">
      <c r="A1" s="296" t="s">
        <v>533</v>
      </c>
      <c r="B1" s="296"/>
      <c r="C1" s="296"/>
      <c r="D1" s="296"/>
      <c r="E1" s="296"/>
      <c r="F1" s="296"/>
      <c r="G1" s="296"/>
    </row>
    <row r="2" spans="1:7" ht="33" customHeight="1">
      <c r="A2" s="8" t="s">
        <v>388</v>
      </c>
      <c r="B2" s="8" t="s">
        <v>386</v>
      </c>
      <c r="C2" s="91" t="s">
        <v>522</v>
      </c>
      <c r="D2" s="297"/>
      <c r="E2" s="8" t="s">
        <v>523</v>
      </c>
      <c r="F2" s="8" t="s">
        <v>386</v>
      </c>
      <c r="G2" s="91" t="s">
        <v>524</v>
      </c>
    </row>
    <row r="3" spans="1:7" ht="12.75">
      <c r="A3" s="51" t="s">
        <v>13</v>
      </c>
      <c r="B3" s="51" t="s">
        <v>525</v>
      </c>
      <c r="C3" s="2">
        <v>8000</v>
      </c>
      <c r="D3" s="298"/>
      <c r="E3" s="1" t="s">
        <v>33</v>
      </c>
      <c r="F3" s="1" t="s">
        <v>55</v>
      </c>
      <c r="G3" s="2">
        <v>133047</v>
      </c>
    </row>
    <row r="4" spans="1:7" ht="25.5">
      <c r="A4" s="51" t="s">
        <v>16</v>
      </c>
      <c r="B4" s="51" t="s">
        <v>18</v>
      </c>
      <c r="C4" s="2">
        <v>0</v>
      </c>
      <c r="D4" s="298"/>
      <c r="E4" s="1" t="s">
        <v>35</v>
      </c>
      <c r="F4" s="53" t="s">
        <v>34</v>
      </c>
      <c r="G4" s="2">
        <v>20944</v>
      </c>
    </row>
    <row r="5" spans="1:7" ht="12.75">
      <c r="A5" s="51" t="s">
        <v>17</v>
      </c>
      <c r="B5" s="51" t="s">
        <v>20</v>
      </c>
      <c r="C5" s="2">
        <v>254</v>
      </c>
      <c r="D5" s="298"/>
      <c r="E5" s="1" t="s">
        <v>36</v>
      </c>
      <c r="F5" s="1" t="s">
        <v>0</v>
      </c>
      <c r="G5" s="2">
        <v>11869</v>
      </c>
    </row>
    <row r="6" spans="1:7" ht="12.75">
      <c r="A6" s="51" t="s">
        <v>23</v>
      </c>
      <c r="B6" s="51" t="s">
        <v>24</v>
      </c>
      <c r="C6" s="2">
        <v>0</v>
      </c>
      <c r="D6" s="298"/>
      <c r="E6" s="1" t="s">
        <v>37</v>
      </c>
      <c r="F6" s="1" t="s">
        <v>42</v>
      </c>
      <c r="G6" s="2">
        <v>0</v>
      </c>
    </row>
    <row r="7" spans="1:7" ht="12.75">
      <c r="A7" s="1"/>
      <c r="B7" s="1"/>
      <c r="C7" s="2"/>
      <c r="D7" s="298"/>
      <c r="E7" s="1" t="s">
        <v>38</v>
      </c>
      <c r="F7" s="1" t="s">
        <v>526</v>
      </c>
      <c r="G7" s="2">
        <v>0</v>
      </c>
    </row>
    <row r="8" spans="1:7" ht="12.75">
      <c r="A8" s="300" t="s">
        <v>527</v>
      </c>
      <c r="B8" s="300"/>
      <c r="C8" s="92">
        <f>SUM(C3:C7)</f>
        <v>8254</v>
      </c>
      <c r="D8" s="298"/>
      <c r="E8" s="300" t="s">
        <v>60</v>
      </c>
      <c r="F8" s="300"/>
      <c r="G8" s="92">
        <f>SUM(G3:G7)</f>
        <v>165860</v>
      </c>
    </row>
    <row r="9" spans="1:7" ht="12.75">
      <c r="A9" s="51" t="s">
        <v>16</v>
      </c>
      <c r="B9" s="51" t="s">
        <v>15</v>
      </c>
      <c r="C9" s="2">
        <v>0</v>
      </c>
      <c r="D9" s="298"/>
      <c r="E9" s="1" t="s">
        <v>39</v>
      </c>
      <c r="F9" s="1" t="s">
        <v>180</v>
      </c>
      <c r="G9" s="2">
        <v>1000</v>
      </c>
    </row>
    <row r="10" spans="1:7" ht="12.75">
      <c r="A10" s="51" t="s">
        <v>21</v>
      </c>
      <c r="B10" s="51" t="s">
        <v>22</v>
      </c>
      <c r="C10" s="2">
        <v>0</v>
      </c>
      <c r="D10" s="298"/>
      <c r="E10" s="1" t="s">
        <v>40</v>
      </c>
      <c r="F10" s="1" t="s">
        <v>10</v>
      </c>
      <c r="G10" s="2">
        <v>0</v>
      </c>
    </row>
    <row r="11" spans="1:7" ht="12.75">
      <c r="A11" s="51" t="s">
        <v>25</v>
      </c>
      <c r="B11" s="51" t="s">
        <v>528</v>
      </c>
      <c r="C11" s="2">
        <v>0</v>
      </c>
      <c r="D11" s="298"/>
      <c r="E11" s="1" t="s">
        <v>41</v>
      </c>
      <c r="F11" s="1" t="s">
        <v>50</v>
      </c>
      <c r="G11" s="2">
        <v>0</v>
      </c>
    </row>
    <row r="12" spans="1:7" ht="12.75">
      <c r="A12" s="93" t="s">
        <v>529</v>
      </c>
      <c r="B12" s="93"/>
      <c r="C12" s="92">
        <f>SUM(C9:C11)</f>
        <v>0</v>
      </c>
      <c r="D12" s="298"/>
      <c r="E12" s="93" t="s">
        <v>61</v>
      </c>
      <c r="F12" s="93"/>
      <c r="G12" s="92">
        <f>SUM(G9:G11)</f>
        <v>1000</v>
      </c>
    </row>
    <row r="13" spans="1:7" ht="12.75">
      <c r="A13" s="93" t="s">
        <v>530</v>
      </c>
      <c r="B13" s="93"/>
      <c r="C13" s="92">
        <f>C8+C12</f>
        <v>8254</v>
      </c>
      <c r="D13" s="299"/>
      <c r="E13" s="93" t="s">
        <v>531</v>
      </c>
      <c r="F13" s="93"/>
      <c r="G13" s="92">
        <f>G8+G12</f>
        <v>166860</v>
      </c>
    </row>
  </sheetData>
  <sheetProtection/>
  <mergeCells count="4">
    <mergeCell ref="A1:G1"/>
    <mergeCell ref="D2:D13"/>
    <mergeCell ref="A8:B8"/>
    <mergeCell ref="E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1" r:id="rId1"/>
  <headerFooter>
    <oddHeader>&amp;L4. melléklet az 1/2022. (II.18.) önk. rendelethez ezer Ft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workbookViewId="0" topLeftCell="A1">
      <selection activeCell="F22" sqref="F22"/>
    </sheetView>
  </sheetViews>
  <sheetFormatPr defaultColWidth="9.140625" defaultRowHeight="12.75"/>
  <cols>
    <col min="2" max="2" width="47.28125" style="0" bestFit="1" customWidth="1"/>
    <col min="3" max="3" width="11.28125" style="0" customWidth="1"/>
    <col min="4" max="4" width="0.85546875" style="0" customWidth="1"/>
    <col min="5" max="5" width="8.28125" style="0" customWidth="1"/>
    <col min="6" max="6" width="32.421875" style="0" bestFit="1" customWidth="1"/>
    <col min="7" max="7" width="10.8515625" style="0" customWidth="1"/>
  </cols>
  <sheetData>
    <row r="1" spans="1:7" ht="36" customHeight="1">
      <c r="A1" s="296" t="s">
        <v>534</v>
      </c>
      <c r="B1" s="296"/>
      <c r="C1" s="296"/>
      <c r="D1" s="296"/>
      <c r="E1" s="296"/>
      <c r="F1" s="296"/>
      <c r="G1" s="296"/>
    </row>
    <row r="2" spans="1:7" ht="33" customHeight="1">
      <c r="A2" s="8" t="s">
        <v>388</v>
      </c>
      <c r="B2" s="8" t="s">
        <v>386</v>
      </c>
      <c r="C2" s="91" t="s">
        <v>522</v>
      </c>
      <c r="D2" s="297"/>
      <c r="E2" s="8" t="s">
        <v>523</v>
      </c>
      <c r="F2" s="8" t="s">
        <v>386</v>
      </c>
      <c r="G2" s="91" t="s">
        <v>524</v>
      </c>
    </row>
    <row r="3" spans="1:7" ht="12.75">
      <c r="A3" s="51" t="s">
        <v>13</v>
      </c>
      <c r="B3" s="51" t="s">
        <v>525</v>
      </c>
      <c r="C3" s="2">
        <v>0</v>
      </c>
      <c r="D3" s="298"/>
      <c r="E3" s="1" t="s">
        <v>33</v>
      </c>
      <c r="F3" s="1" t="s">
        <v>55</v>
      </c>
      <c r="G3" s="2">
        <v>12699</v>
      </c>
    </row>
    <row r="4" spans="1:7" ht="25.5">
      <c r="A4" s="51" t="s">
        <v>16</v>
      </c>
      <c r="B4" s="51" t="s">
        <v>18</v>
      </c>
      <c r="C4" s="2">
        <v>0</v>
      </c>
      <c r="D4" s="298"/>
      <c r="E4" s="1" t="s">
        <v>35</v>
      </c>
      <c r="F4" s="53" t="s">
        <v>34</v>
      </c>
      <c r="G4" s="2">
        <v>1641</v>
      </c>
    </row>
    <row r="5" spans="1:7" ht="12.75">
      <c r="A5" s="51" t="s">
        <v>17</v>
      </c>
      <c r="B5" s="51" t="s">
        <v>20</v>
      </c>
      <c r="C5" s="2">
        <v>993</v>
      </c>
      <c r="D5" s="298"/>
      <c r="E5" s="1" t="s">
        <v>36</v>
      </c>
      <c r="F5" s="1" t="s">
        <v>0</v>
      </c>
      <c r="G5" s="2">
        <v>13355</v>
      </c>
    </row>
    <row r="6" spans="1:7" ht="12.75">
      <c r="A6" s="51" t="s">
        <v>23</v>
      </c>
      <c r="B6" s="51" t="s">
        <v>24</v>
      </c>
      <c r="C6" s="2">
        <v>0</v>
      </c>
      <c r="D6" s="298"/>
      <c r="E6" s="1" t="s">
        <v>37</v>
      </c>
      <c r="F6" s="1" t="s">
        <v>42</v>
      </c>
      <c r="G6" s="2">
        <v>0</v>
      </c>
    </row>
    <row r="7" spans="1:7" ht="12.75">
      <c r="A7" s="1"/>
      <c r="B7" s="1"/>
      <c r="C7" s="2"/>
      <c r="D7" s="298"/>
      <c r="E7" s="1" t="s">
        <v>38</v>
      </c>
      <c r="F7" s="1" t="s">
        <v>526</v>
      </c>
      <c r="G7" s="2">
        <v>0</v>
      </c>
    </row>
    <row r="8" spans="1:7" ht="12.75">
      <c r="A8" s="300" t="s">
        <v>527</v>
      </c>
      <c r="B8" s="300"/>
      <c r="C8" s="92">
        <f>SUM(C3:C7)</f>
        <v>993</v>
      </c>
      <c r="D8" s="298"/>
      <c r="E8" s="300" t="s">
        <v>60</v>
      </c>
      <c r="F8" s="300"/>
      <c r="G8" s="92">
        <f>SUM(G3:G7)</f>
        <v>27695</v>
      </c>
    </row>
    <row r="9" spans="1:7" ht="12.75">
      <c r="A9" s="51" t="s">
        <v>16</v>
      </c>
      <c r="B9" s="51" t="s">
        <v>15</v>
      </c>
      <c r="C9" s="2">
        <v>0</v>
      </c>
      <c r="D9" s="298"/>
      <c r="E9" s="1" t="s">
        <v>39</v>
      </c>
      <c r="F9" s="1" t="s">
        <v>180</v>
      </c>
      <c r="G9" s="2">
        <v>2190</v>
      </c>
    </row>
    <row r="10" spans="1:7" ht="12.75">
      <c r="A10" s="51" t="s">
        <v>21</v>
      </c>
      <c r="B10" s="51" t="s">
        <v>22</v>
      </c>
      <c r="C10" s="2">
        <v>0</v>
      </c>
      <c r="D10" s="298"/>
      <c r="E10" s="1" t="s">
        <v>40</v>
      </c>
      <c r="F10" s="1" t="s">
        <v>10</v>
      </c>
      <c r="G10" s="2">
        <v>0</v>
      </c>
    </row>
    <row r="11" spans="1:7" ht="12.75">
      <c r="A11" s="51" t="s">
        <v>25</v>
      </c>
      <c r="B11" s="51" t="s">
        <v>528</v>
      </c>
      <c r="C11" s="2">
        <v>0</v>
      </c>
      <c r="D11" s="298"/>
      <c r="E11" s="1" t="s">
        <v>41</v>
      </c>
      <c r="F11" s="1" t="s">
        <v>50</v>
      </c>
      <c r="G11" s="2">
        <v>0</v>
      </c>
    </row>
    <row r="12" spans="1:7" ht="12.75">
      <c r="A12" s="93" t="s">
        <v>529</v>
      </c>
      <c r="B12" s="93"/>
      <c r="C12" s="92">
        <f>SUM(C9:C11)</f>
        <v>0</v>
      </c>
      <c r="D12" s="298"/>
      <c r="E12" s="93" t="s">
        <v>61</v>
      </c>
      <c r="F12" s="93"/>
      <c r="G12" s="92">
        <f>SUM(G9:G11)</f>
        <v>2190</v>
      </c>
    </row>
    <row r="13" spans="1:7" ht="12.75">
      <c r="A13" s="93" t="s">
        <v>530</v>
      </c>
      <c r="B13" s="93"/>
      <c r="C13" s="92">
        <f>C8+C12</f>
        <v>993</v>
      </c>
      <c r="D13" s="299"/>
      <c r="E13" s="93" t="s">
        <v>531</v>
      </c>
      <c r="F13" s="93"/>
      <c r="G13" s="92">
        <f>G8+G12</f>
        <v>29885</v>
      </c>
    </row>
  </sheetData>
  <sheetProtection/>
  <mergeCells count="4">
    <mergeCell ref="A1:G1"/>
    <mergeCell ref="D2:D13"/>
    <mergeCell ref="A8:B8"/>
    <mergeCell ref="E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4" r:id="rId1"/>
  <headerFooter>
    <oddHeader>&amp;L5. melléklet az 1/2022. (II.18.) önk. rendelethez ezer Ft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workbookViewId="0" topLeftCell="A1">
      <selection activeCell="C16" sqref="C16"/>
    </sheetView>
  </sheetViews>
  <sheetFormatPr defaultColWidth="9.140625" defaultRowHeight="12.75"/>
  <cols>
    <col min="2" max="2" width="47.28125" style="0" bestFit="1" customWidth="1"/>
    <col min="3" max="6" width="16.7109375" style="0" customWidth="1"/>
  </cols>
  <sheetData>
    <row r="1" spans="1:6" ht="27" customHeight="1">
      <c r="A1" s="296" t="s">
        <v>545</v>
      </c>
      <c r="B1" s="296"/>
      <c r="C1" s="296"/>
      <c r="D1" s="296"/>
      <c r="E1" s="296"/>
      <c r="F1" s="296"/>
    </row>
    <row r="2" spans="1:6" ht="25.5">
      <c r="A2" s="51" t="s">
        <v>388</v>
      </c>
      <c r="B2" s="51" t="s">
        <v>386</v>
      </c>
      <c r="C2" s="97" t="s">
        <v>535</v>
      </c>
      <c r="D2" s="97" t="s">
        <v>536</v>
      </c>
      <c r="E2" s="97" t="s">
        <v>537</v>
      </c>
      <c r="F2" s="97" t="s">
        <v>2</v>
      </c>
    </row>
    <row r="3" spans="1:6" ht="12.75">
      <c r="A3" s="51" t="s">
        <v>13</v>
      </c>
      <c r="B3" s="51" t="s">
        <v>525</v>
      </c>
      <c r="C3" s="2">
        <v>449614</v>
      </c>
      <c r="D3" s="2">
        <v>0</v>
      </c>
      <c r="E3" s="2"/>
      <c r="F3" s="2">
        <f>SUM(C3:E3)</f>
        <v>449614</v>
      </c>
    </row>
    <row r="4" spans="1:6" ht="12.75">
      <c r="A4" s="51" t="s">
        <v>16</v>
      </c>
      <c r="B4" s="51" t="s">
        <v>15</v>
      </c>
      <c r="C4" s="2">
        <v>0</v>
      </c>
      <c r="D4" s="2">
        <v>19812</v>
      </c>
      <c r="E4" s="2"/>
      <c r="F4" s="2">
        <f aca="true" t="shared" si="0" ref="F4:F19">SUM(C4:E4)</f>
        <v>19812</v>
      </c>
    </row>
    <row r="5" spans="1:6" ht="12.75">
      <c r="A5" s="51" t="s">
        <v>17</v>
      </c>
      <c r="B5" s="51" t="s">
        <v>18</v>
      </c>
      <c r="C5" s="2">
        <v>168400</v>
      </c>
      <c r="D5" s="2">
        <v>0</v>
      </c>
      <c r="E5" s="2"/>
      <c r="F5" s="2">
        <f t="shared" si="0"/>
        <v>168400</v>
      </c>
    </row>
    <row r="6" spans="1:6" ht="12.75">
      <c r="A6" s="51" t="s">
        <v>19</v>
      </c>
      <c r="B6" s="51" t="s">
        <v>20</v>
      </c>
      <c r="C6" s="2">
        <v>10371</v>
      </c>
      <c r="D6" s="2">
        <v>67130</v>
      </c>
      <c r="E6" s="2"/>
      <c r="F6" s="2">
        <f t="shared" si="0"/>
        <v>77501</v>
      </c>
    </row>
    <row r="7" spans="1:6" ht="12.75">
      <c r="A7" s="51" t="s">
        <v>21</v>
      </c>
      <c r="B7" s="51" t="s">
        <v>22</v>
      </c>
      <c r="C7" s="2">
        <v>0</v>
      </c>
      <c r="D7" s="2">
        <v>0</v>
      </c>
      <c r="E7" s="2"/>
      <c r="F7" s="2">
        <f t="shared" si="0"/>
        <v>0</v>
      </c>
    </row>
    <row r="8" spans="1:6" ht="12.75">
      <c r="A8" s="51" t="s">
        <v>23</v>
      </c>
      <c r="B8" s="51" t="s">
        <v>24</v>
      </c>
      <c r="C8" s="2">
        <v>0</v>
      </c>
      <c r="D8" s="2">
        <v>1014</v>
      </c>
      <c r="E8" s="2"/>
      <c r="F8" s="2">
        <f t="shared" si="0"/>
        <v>1014</v>
      </c>
    </row>
    <row r="9" spans="1:6" ht="12.75">
      <c r="A9" s="51" t="s">
        <v>25</v>
      </c>
      <c r="B9" s="51" t="s">
        <v>528</v>
      </c>
      <c r="C9" s="2"/>
      <c r="D9" s="2">
        <v>6000</v>
      </c>
      <c r="E9" s="2"/>
      <c r="F9" s="2">
        <f t="shared" si="0"/>
        <v>6000</v>
      </c>
    </row>
    <row r="10" spans="1:6" ht="12.75">
      <c r="A10" s="93" t="s">
        <v>538</v>
      </c>
      <c r="B10" s="93"/>
      <c r="C10" s="92">
        <f>SUM(C3:C9)</f>
        <v>628385</v>
      </c>
      <c r="D10" s="92">
        <f>SUM(D3:D9)</f>
        <v>93956</v>
      </c>
      <c r="E10" s="92"/>
      <c r="F10" s="92">
        <f t="shared" si="0"/>
        <v>722341</v>
      </c>
    </row>
    <row r="11" spans="1:6" ht="12.75">
      <c r="A11" s="51" t="s">
        <v>33</v>
      </c>
      <c r="B11" s="1" t="s">
        <v>55</v>
      </c>
      <c r="C11" s="2">
        <v>23698</v>
      </c>
      <c r="D11" s="2">
        <v>34558</v>
      </c>
      <c r="E11" s="2"/>
      <c r="F11" s="2">
        <f t="shared" si="0"/>
        <v>58256</v>
      </c>
    </row>
    <row r="12" spans="1:6" ht="33" customHeight="1">
      <c r="A12" s="51" t="s">
        <v>35</v>
      </c>
      <c r="B12" s="53" t="s">
        <v>34</v>
      </c>
      <c r="C12" s="2">
        <v>3651</v>
      </c>
      <c r="D12" s="2">
        <v>3514</v>
      </c>
      <c r="E12" s="2"/>
      <c r="F12" s="2">
        <f t="shared" si="0"/>
        <v>7165</v>
      </c>
    </row>
    <row r="13" spans="1:6" ht="12.75">
      <c r="A13" s="51" t="s">
        <v>36</v>
      </c>
      <c r="B13" s="1" t="s">
        <v>0</v>
      </c>
      <c r="C13" s="2">
        <v>75017</v>
      </c>
      <c r="D13" s="2">
        <v>98063</v>
      </c>
      <c r="E13" s="2"/>
      <c r="F13" s="2">
        <f t="shared" si="0"/>
        <v>173080</v>
      </c>
    </row>
    <row r="14" spans="1:6" ht="12.75">
      <c r="A14" s="51" t="s">
        <v>37</v>
      </c>
      <c r="B14" s="1" t="s">
        <v>42</v>
      </c>
      <c r="C14" s="2">
        <v>18100</v>
      </c>
      <c r="D14" s="2">
        <v>0</v>
      </c>
      <c r="E14" s="2"/>
      <c r="F14" s="2">
        <f t="shared" si="0"/>
        <v>18100</v>
      </c>
    </row>
    <row r="15" spans="1:6" ht="12.75">
      <c r="A15" s="51" t="s">
        <v>38</v>
      </c>
      <c r="B15" s="1" t="s">
        <v>526</v>
      </c>
      <c r="C15" s="2">
        <v>408039</v>
      </c>
      <c r="D15" s="2">
        <v>45012</v>
      </c>
      <c r="E15" s="2"/>
      <c r="F15" s="2">
        <f t="shared" si="0"/>
        <v>453051</v>
      </c>
    </row>
    <row r="16" spans="1:6" ht="12.75">
      <c r="A16" s="51" t="s">
        <v>39</v>
      </c>
      <c r="B16" s="1" t="s">
        <v>180</v>
      </c>
      <c r="C16" s="2">
        <v>1500</v>
      </c>
      <c r="D16" s="2">
        <v>261124</v>
      </c>
      <c r="E16" s="2"/>
      <c r="F16" s="2">
        <f t="shared" si="0"/>
        <v>262624</v>
      </c>
    </row>
    <row r="17" spans="1:6" ht="12.75">
      <c r="A17" s="51" t="s">
        <v>40</v>
      </c>
      <c r="B17" s="1" t="s">
        <v>10</v>
      </c>
      <c r="C17" s="2"/>
      <c r="D17" s="2">
        <v>60003</v>
      </c>
      <c r="E17" s="2"/>
      <c r="F17" s="2">
        <f t="shared" si="0"/>
        <v>60003</v>
      </c>
    </row>
    <row r="18" spans="1:6" ht="12.75">
      <c r="A18" s="51" t="s">
        <v>41</v>
      </c>
      <c r="B18" s="1" t="s">
        <v>50</v>
      </c>
      <c r="C18" s="2">
        <v>0</v>
      </c>
      <c r="D18" s="2">
        <v>0</v>
      </c>
      <c r="E18" s="2"/>
      <c r="F18" s="2">
        <f t="shared" si="0"/>
        <v>0</v>
      </c>
    </row>
    <row r="19" spans="1:6" ht="12.75">
      <c r="A19" s="93" t="s">
        <v>539</v>
      </c>
      <c r="B19" s="93"/>
      <c r="C19" s="92">
        <f>SUM(C11:C18)</f>
        <v>530005</v>
      </c>
      <c r="D19" s="92">
        <f>SUM(D11:D18)</f>
        <v>502274</v>
      </c>
      <c r="E19" s="92"/>
      <c r="F19" s="92">
        <f t="shared" si="0"/>
        <v>1032279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  <headerFooter>
    <oddHeader>&amp;L6. melléklet az 1/2022. (II.18.) önk. rendelethez ezer Ft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workbookViewId="0" topLeftCell="A1">
      <selection activeCell="D11" sqref="D11:G11"/>
    </sheetView>
  </sheetViews>
  <sheetFormatPr defaultColWidth="9.140625" defaultRowHeight="12.75"/>
  <cols>
    <col min="2" max="2" width="47.28125" style="0" bestFit="1" customWidth="1"/>
    <col min="3" max="6" width="16.7109375" style="0" customWidth="1"/>
  </cols>
  <sheetData>
    <row r="1" spans="1:6" ht="27" customHeight="1">
      <c r="A1" s="296" t="s">
        <v>546</v>
      </c>
      <c r="B1" s="296"/>
      <c r="C1" s="296"/>
      <c r="D1" s="296"/>
      <c r="E1" s="296"/>
      <c r="F1" s="296"/>
    </row>
    <row r="2" spans="1:6" ht="25.5">
      <c r="A2" s="51" t="s">
        <v>388</v>
      </c>
      <c r="B2" s="51" t="s">
        <v>386</v>
      </c>
      <c r="C2" s="97" t="s">
        <v>535</v>
      </c>
      <c r="D2" s="97" t="s">
        <v>536</v>
      </c>
      <c r="E2" s="97" t="s">
        <v>537</v>
      </c>
      <c r="F2" s="97" t="s">
        <v>2</v>
      </c>
    </row>
    <row r="3" spans="1:6" ht="12.75">
      <c r="A3" s="51" t="s">
        <v>13</v>
      </c>
      <c r="B3" s="51" t="s">
        <v>525</v>
      </c>
      <c r="C3" s="2">
        <v>8000</v>
      </c>
      <c r="D3" s="2">
        <v>0</v>
      </c>
      <c r="E3" s="2"/>
      <c r="F3" s="2">
        <f>SUM(C3:E3)</f>
        <v>8000</v>
      </c>
    </row>
    <row r="4" spans="1:6" ht="12.75">
      <c r="A4" s="51" t="s">
        <v>16</v>
      </c>
      <c r="B4" s="51" t="s">
        <v>15</v>
      </c>
      <c r="C4" s="2">
        <v>0</v>
      </c>
      <c r="D4" s="2">
        <v>0</v>
      </c>
      <c r="E4" s="2"/>
      <c r="F4" s="2">
        <f aca="true" t="shared" si="0" ref="F4:F19">SUM(C4:E4)</f>
        <v>0</v>
      </c>
    </row>
    <row r="5" spans="1:6" ht="12.75">
      <c r="A5" s="51" t="s">
        <v>17</v>
      </c>
      <c r="B5" s="51" t="s">
        <v>18</v>
      </c>
      <c r="C5" s="2"/>
      <c r="D5" s="2">
        <v>0</v>
      </c>
      <c r="E5" s="2"/>
      <c r="F5" s="2">
        <f t="shared" si="0"/>
        <v>0</v>
      </c>
    </row>
    <row r="6" spans="1:6" ht="12.75">
      <c r="A6" s="51" t="s">
        <v>19</v>
      </c>
      <c r="B6" s="51" t="s">
        <v>20</v>
      </c>
      <c r="C6" s="2">
        <v>254</v>
      </c>
      <c r="D6" s="2">
        <v>0</v>
      </c>
      <c r="E6" s="2"/>
      <c r="F6" s="2">
        <f t="shared" si="0"/>
        <v>254</v>
      </c>
    </row>
    <row r="7" spans="1:6" ht="12.75">
      <c r="A7" s="51" t="s">
        <v>21</v>
      </c>
      <c r="B7" s="51" t="s">
        <v>22</v>
      </c>
      <c r="C7" s="2">
        <v>0</v>
      </c>
      <c r="D7" s="2">
        <v>0</v>
      </c>
      <c r="E7" s="2"/>
      <c r="F7" s="2">
        <f t="shared" si="0"/>
        <v>0</v>
      </c>
    </row>
    <row r="8" spans="1:6" ht="12.75">
      <c r="A8" s="51" t="s">
        <v>23</v>
      </c>
      <c r="B8" s="51" t="s">
        <v>24</v>
      </c>
      <c r="C8" s="2">
        <v>0</v>
      </c>
      <c r="D8" s="2">
        <v>0</v>
      </c>
      <c r="E8" s="2"/>
      <c r="F8" s="2">
        <f t="shared" si="0"/>
        <v>0</v>
      </c>
    </row>
    <row r="9" spans="1:6" ht="12.75">
      <c r="A9" s="51" t="s">
        <v>25</v>
      </c>
      <c r="B9" s="51" t="s">
        <v>528</v>
      </c>
      <c r="C9" s="2">
        <v>0</v>
      </c>
      <c r="D9" s="2">
        <v>0</v>
      </c>
      <c r="E9" s="2"/>
      <c r="F9" s="2">
        <f t="shared" si="0"/>
        <v>0</v>
      </c>
    </row>
    <row r="10" spans="1:6" ht="12.75">
      <c r="A10" s="93" t="s">
        <v>538</v>
      </c>
      <c r="B10" s="93"/>
      <c r="C10" s="92">
        <f>SUM(C3:C9)</f>
        <v>8254</v>
      </c>
      <c r="D10" s="92">
        <f>SUM(D3:D9)</f>
        <v>0</v>
      </c>
      <c r="E10" s="92"/>
      <c r="F10" s="92">
        <f t="shared" si="0"/>
        <v>8254</v>
      </c>
    </row>
    <row r="11" spans="1:6" ht="12.75">
      <c r="A11" s="51" t="s">
        <v>33</v>
      </c>
      <c r="B11" s="1" t="s">
        <v>55</v>
      </c>
      <c r="C11" s="2">
        <v>116918</v>
      </c>
      <c r="D11" s="2">
        <v>16129</v>
      </c>
      <c r="E11" s="2"/>
      <c r="F11" s="2">
        <f t="shared" si="0"/>
        <v>133047</v>
      </c>
    </row>
    <row r="12" spans="1:6" ht="33" customHeight="1">
      <c r="A12" s="51" t="s">
        <v>35</v>
      </c>
      <c r="B12" s="53" t="s">
        <v>34</v>
      </c>
      <c r="C12" s="2">
        <v>18717</v>
      </c>
      <c r="D12" s="2">
        <v>2227</v>
      </c>
      <c r="E12" s="2"/>
      <c r="F12" s="2">
        <f t="shared" si="0"/>
        <v>20944</v>
      </c>
    </row>
    <row r="13" spans="1:6" ht="12.75">
      <c r="A13" s="51" t="s">
        <v>36</v>
      </c>
      <c r="B13" s="1" t="s">
        <v>0</v>
      </c>
      <c r="C13" s="2">
        <v>11369</v>
      </c>
      <c r="D13" s="2">
        <v>500</v>
      </c>
      <c r="E13" s="2"/>
      <c r="F13" s="2">
        <f t="shared" si="0"/>
        <v>11869</v>
      </c>
    </row>
    <row r="14" spans="1:6" ht="12.75">
      <c r="A14" s="51" t="s">
        <v>37</v>
      </c>
      <c r="B14" s="1" t="s">
        <v>42</v>
      </c>
      <c r="C14" s="2">
        <v>0</v>
      </c>
      <c r="D14" s="2">
        <v>0</v>
      </c>
      <c r="E14" s="2"/>
      <c r="F14" s="2">
        <f t="shared" si="0"/>
        <v>0</v>
      </c>
    </row>
    <row r="15" spans="1:6" ht="12.75">
      <c r="A15" s="51" t="s">
        <v>38</v>
      </c>
      <c r="B15" s="1" t="s">
        <v>526</v>
      </c>
      <c r="C15" s="2">
        <v>0</v>
      </c>
      <c r="D15" s="2">
        <v>0</v>
      </c>
      <c r="E15" s="2"/>
      <c r="F15" s="2">
        <f t="shared" si="0"/>
        <v>0</v>
      </c>
    </row>
    <row r="16" spans="1:6" ht="12.75">
      <c r="A16" s="51" t="s">
        <v>39</v>
      </c>
      <c r="B16" s="1" t="s">
        <v>180</v>
      </c>
      <c r="C16" s="2">
        <v>1000</v>
      </c>
      <c r="D16" s="2">
        <v>0</v>
      </c>
      <c r="E16" s="2"/>
      <c r="F16" s="2">
        <f t="shared" si="0"/>
        <v>1000</v>
      </c>
    </row>
    <row r="17" spans="1:6" ht="12.75">
      <c r="A17" s="51" t="s">
        <v>40</v>
      </c>
      <c r="B17" s="1" t="s">
        <v>10</v>
      </c>
      <c r="C17" s="2">
        <v>0</v>
      </c>
      <c r="D17" s="2">
        <v>0</v>
      </c>
      <c r="E17" s="2"/>
      <c r="F17" s="2">
        <f t="shared" si="0"/>
        <v>0</v>
      </c>
    </row>
    <row r="18" spans="1:6" ht="12.75">
      <c r="A18" s="51" t="s">
        <v>41</v>
      </c>
      <c r="B18" s="1" t="s">
        <v>50</v>
      </c>
      <c r="C18" s="2">
        <v>0</v>
      </c>
      <c r="D18" s="2">
        <v>0</v>
      </c>
      <c r="E18" s="2"/>
      <c r="F18" s="2">
        <f t="shared" si="0"/>
        <v>0</v>
      </c>
    </row>
    <row r="19" spans="1:6" ht="12.75">
      <c r="A19" s="93" t="s">
        <v>539</v>
      </c>
      <c r="B19" s="93"/>
      <c r="C19" s="92">
        <f>SUM(C11:C18)</f>
        <v>148004</v>
      </c>
      <c r="D19" s="92">
        <f>SUM(D11:D18)</f>
        <v>18856</v>
      </c>
      <c r="E19" s="92"/>
      <c r="F19" s="92">
        <f t="shared" si="0"/>
        <v>166860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  <headerFooter>
    <oddHeader>&amp;L7. melléklet az 1/2022. (II.18.) önk. rendelethez ezer Ft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timar.livia</cp:lastModifiedBy>
  <cp:lastPrinted>2022-02-22T10:32:05Z</cp:lastPrinted>
  <dcterms:created xsi:type="dcterms:W3CDTF">2005-02-03T09:30:35Z</dcterms:created>
  <dcterms:modified xsi:type="dcterms:W3CDTF">2022-02-22T10:33:12Z</dcterms:modified>
  <cp:category/>
  <cp:version/>
  <cp:contentType/>
  <cp:contentStatus/>
</cp:coreProperties>
</file>